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eroentjarks\Downloads\WK2026Wijster\"/>
    </mc:Choice>
  </mc:AlternateContent>
  <xr:revisionPtr revIDLastSave="0" documentId="13_ncr:1_{37AF1853-E109-4C37-B3B9-B5953777D45A}" xr6:coauthVersionLast="47" xr6:coauthVersionMax="47" xr10:uidLastSave="{00000000-0000-0000-0000-000000000000}"/>
  <workbookProtection workbookAlgorithmName="SHA-512" workbookHashValue="Xy/Zpat+eAg4snQyWyFAk2LmLGh8q3T9nKxlfeB39i83RWpY5TYMyWaMcm0cXMJu7OAPiqOAinQX/ISoCzEOkw==" workbookSaltValue="5k89T2oBKONhXAO1cC5ZuA==" workbookSpinCount="100000" lockStructure="1"/>
  <bookViews>
    <workbookView xWindow="28680" yWindow="-120" windowWidth="29040" windowHeight="15720" firstSheet="2" activeTab="2" xr2:uid="{00000000-000D-0000-FFFF-FFFF00000000}"/>
  </bookViews>
  <sheets>
    <sheet name="Landen" sheetId="2" state="hidden" r:id="rId1"/>
    <sheet name="Data" sheetId="7" state="hidden" r:id="rId2"/>
    <sheet name="Voorspelling" sheetId="3" r:id="rId3"/>
    <sheet name="Test" sheetId="10" state="hidden" r:id="rId4"/>
  </sheets>
  <definedNames>
    <definedName name="_xlnm.Print_Area" localSheetId="0">Landen!$B$5:$F$37</definedName>
    <definedName name="_xlnm.Print_Area" localSheetId="2">Voorspelling!$B$1:$L$181</definedName>
    <definedName name="_xlnm.Print_Titles" localSheetId="2">Voorspelling!$B:$L</definedName>
    <definedName name="Bonu1">#REF!</definedName>
    <definedName name="Bonu14">#REF!</definedName>
    <definedName name="Bonu15">#REF!</definedName>
    <definedName name="Bonu16">#REF!</definedName>
    <definedName name="Bonu17">#REF!</definedName>
    <definedName name="Bonu2">#REF!</definedName>
    <definedName name="Bonu3">#REF!</definedName>
    <definedName name="Bonu3rd">#REF!</definedName>
    <definedName name="Bonu4">#REF!</definedName>
    <definedName name="Bonu9">#REF!</definedName>
    <definedName name="BonuChamp">#REF!</definedName>
    <definedName name="BonuNot3Rd">#REF!</definedName>
    <definedName name="BonuNotChamp">#REF!</definedName>
    <definedName name="BonuNotRunnerUp">#REF!</definedName>
    <definedName name="BonuR16">#REF!</definedName>
    <definedName name="BonuR2">#REF!</definedName>
    <definedName name="BonuR32">#REF!</definedName>
    <definedName name="BonuR4">#REF!</definedName>
    <definedName name="BonuR8">#REF!</definedName>
    <definedName name="BonuRunnerUp">#REF!</definedName>
    <definedName name="Champ">Voorspelling!$G$131</definedName>
    <definedName name="Fina1">#REF!</definedName>
    <definedName name="Fina2">#REF!</definedName>
    <definedName name="Fina3">#REF!</definedName>
    <definedName name="KOMatchRule">Voorspelling!#REF!</definedName>
    <definedName name="KOPSO">Voorspelling!#REF!</definedName>
    <definedName name="KORound1">#REF!</definedName>
    <definedName name="KORound2">#REF!</definedName>
    <definedName name="KORound3">#REF!</definedName>
    <definedName name="KOTeam3">Voorspelling!$F$114:$I$127</definedName>
    <definedName name="KOTeams">Voorspelling!$F$98:$I$129</definedName>
    <definedName name="Pena1">#REF!</definedName>
    <definedName name="Pena2">#REF!</definedName>
    <definedName name="Pena3">#REF!</definedName>
    <definedName name="Pool1">#REF!</definedName>
    <definedName name="Pool2">#REF!</definedName>
    <definedName name="Pool3">#REF!</definedName>
    <definedName name="Qualified">Voorspelling!$B$114:$B$130</definedName>
    <definedName name="Quar1">#REF!</definedName>
    <definedName name="Quar2">#REF!</definedName>
    <definedName name="Quar3">#REF!</definedName>
    <definedName name="Round1">#REF!</definedName>
    <definedName name="Round2">#REF!</definedName>
    <definedName name="Round3">#REF!</definedName>
    <definedName name="RunnerUp">Voorspelling!$G$132</definedName>
    <definedName name="Semi1">#REF!</definedName>
    <definedName name="Semi2">#REF!</definedName>
    <definedName name="Semi3">#REF!</definedName>
    <definedName name="Third1">#REF!</definedName>
    <definedName name="Third2">#REF!</definedName>
    <definedName name="Third3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3" l="1"/>
  <c r="F6" i="3" l="1"/>
  <c r="HJ74" i="7" l="1"/>
  <c r="HI74" i="7"/>
  <c r="HL74" i="7" s="1"/>
  <c r="HJ73" i="7"/>
  <c r="HI73" i="7"/>
  <c r="HJ72" i="7"/>
  <c r="HI72" i="7"/>
  <c r="HJ71" i="7"/>
  <c r="HI71" i="7"/>
  <c r="HJ70" i="7"/>
  <c r="HI70" i="7"/>
  <c r="HJ69" i="7"/>
  <c r="HI69" i="7"/>
  <c r="HJ68" i="7"/>
  <c r="HI68" i="7"/>
  <c r="HJ67" i="7"/>
  <c r="HI67" i="7"/>
  <c r="HJ66" i="7"/>
  <c r="HI66" i="7"/>
  <c r="HJ65" i="7"/>
  <c r="HI65" i="7"/>
  <c r="HJ64" i="7"/>
  <c r="HI64" i="7"/>
  <c r="HJ63" i="7"/>
  <c r="HI63" i="7"/>
  <c r="HJ62" i="7"/>
  <c r="HI62" i="7"/>
  <c r="HL62" i="7" s="1"/>
  <c r="HJ61" i="7"/>
  <c r="HI61" i="7"/>
  <c r="HJ60" i="7"/>
  <c r="HI60" i="7"/>
  <c r="HJ59" i="7"/>
  <c r="HI59" i="7"/>
  <c r="HJ58" i="7"/>
  <c r="HI58" i="7"/>
  <c r="HJ57" i="7"/>
  <c r="HI57" i="7"/>
  <c r="HJ56" i="7"/>
  <c r="HI56" i="7"/>
  <c r="HJ55" i="7"/>
  <c r="HI55" i="7"/>
  <c r="HJ54" i="7"/>
  <c r="HI54" i="7"/>
  <c r="HL54" i="7" s="1"/>
  <c r="HJ53" i="7"/>
  <c r="HI53" i="7"/>
  <c r="HL53" i="7" s="1"/>
  <c r="HJ52" i="7"/>
  <c r="HI52" i="7"/>
  <c r="HJ51" i="7"/>
  <c r="HI51" i="7"/>
  <c r="HJ50" i="7"/>
  <c r="HI50" i="7"/>
  <c r="HJ49" i="7"/>
  <c r="HI49" i="7"/>
  <c r="HJ48" i="7"/>
  <c r="HI48" i="7"/>
  <c r="HJ47" i="7"/>
  <c r="HI47" i="7"/>
  <c r="HJ46" i="7"/>
  <c r="HI46" i="7"/>
  <c r="HL46" i="7" s="1"/>
  <c r="HJ45" i="7"/>
  <c r="HI45" i="7"/>
  <c r="HL45" i="7" s="1"/>
  <c r="HJ44" i="7"/>
  <c r="HI44" i="7"/>
  <c r="HJ43" i="7"/>
  <c r="HI43" i="7"/>
  <c r="HJ42" i="7"/>
  <c r="HI42" i="7"/>
  <c r="HJ41" i="7"/>
  <c r="HI41" i="7"/>
  <c r="HJ40" i="7"/>
  <c r="HI40" i="7"/>
  <c r="HJ39" i="7"/>
  <c r="HI39" i="7"/>
  <c r="HJ38" i="7"/>
  <c r="HI38" i="7"/>
  <c r="HL38" i="7" s="1"/>
  <c r="HJ37" i="7"/>
  <c r="HI37" i="7"/>
  <c r="HJ36" i="7"/>
  <c r="HI36" i="7"/>
  <c r="HJ35" i="7"/>
  <c r="HI35" i="7"/>
  <c r="HJ34" i="7"/>
  <c r="HI34" i="7"/>
  <c r="HJ33" i="7"/>
  <c r="HI33" i="7"/>
  <c r="HJ32" i="7"/>
  <c r="HI32" i="7"/>
  <c r="HJ31" i="7"/>
  <c r="HI31" i="7"/>
  <c r="HJ30" i="7"/>
  <c r="HI30" i="7"/>
  <c r="HJ29" i="7"/>
  <c r="HI29" i="7"/>
  <c r="HL29" i="7" s="1"/>
  <c r="HJ28" i="7"/>
  <c r="HI28" i="7"/>
  <c r="HJ27" i="7"/>
  <c r="HI27" i="7"/>
  <c r="HJ26" i="7"/>
  <c r="HI26" i="7"/>
  <c r="HL26" i="7" s="1"/>
  <c r="HJ25" i="7"/>
  <c r="HI25" i="7"/>
  <c r="HJ24" i="7"/>
  <c r="HI24" i="7"/>
  <c r="HJ23" i="7"/>
  <c r="HI23" i="7"/>
  <c r="HJ22" i="7"/>
  <c r="HI22" i="7"/>
  <c r="HL22" i="7" s="1"/>
  <c r="HJ21" i="7"/>
  <c r="HI21" i="7"/>
  <c r="HJ20" i="7"/>
  <c r="HI20" i="7"/>
  <c r="HJ19" i="7"/>
  <c r="HI19" i="7"/>
  <c r="HJ18" i="7"/>
  <c r="HI18" i="7"/>
  <c r="HJ17" i="7"/>
  <c r="HI17" i="7"/>
  <c r="HJ16" i="7"/>
  <c r="HI16" i="7"/>
  <c r="HJ15" i="7"/>
  <c r="HI15" i="7"/>
  <c r="HJ14" i="7"/>
  <c r="HI14" i="7"/>
  <c r="HJ13" i="7"/>
  <c r="HI13" i="7"/>
  <c r="HL13" i="7" s="1"/>
  <c r="HJ12" i="7"/>
  <c r="HI12" i="7"/>
  <c r="HJ11" i="7"/>
  <c r="HI11" i="7"/>
  <c r="HJ10" i="7"/>
  <c r="HI10" i="7"/>
  <c r="HJ9" i="7"/>
  <c r="HI9" i="7"/>
  <c r="HJ8" i="7"/>
  <c r="HI8" i="7"/>
  <c r="HJ7" i="7"/>
  <c r="HI7" i="7"/>
  <c r="HJ6" i="7"/>
  <c r="HI6" i="7"/>
  <c r="HJ5" i="7"/>
  <c r="HI5" i="7"/>
  <c r="HL5" i="7" s="1"/>
  <c r="HJ4" i="7"/>
  <c r="HI4" i="7"/>
  <c r="HJ3" i="7"/>
  <c r="HI3" i="7"/>
  <c r="HL36" i="7" l="1"/>
  <c r="HL69" i="7"/>
  <c r="HL64" i="7"/>
  <c r="HL73" i="7"/>
  <c r="HL4" i="7"/>
  <c r="HL12" i="7"/>
  <c r="HL20" i="7"/>
  <c r="HL8" i="7"/>
  <c r="HL70" i="7"/>
  <c r="HL39" i="7"/>
  <c r="HL34" i="7"/>
  <c r="HL42" i="7"/>
  <c r="HL28" i="7"/>
  <c r="HL68" i="7"/>
  <c r="HL37" i="7"/>
  <c r="HL21" i="7"/>
  <c r="HL16" i="7"/>
  <c r="HL24" i="7"/>
  <c r="HL32" i="7"/>
  <c r="HL40" i="7"/>
  <c r="HL48" i="7"/>
  <c r="HL25" i="7"/>
  <c r="HL11" i="7"/>
  <c r="HL19" i="7"/>
  <c r="HL27" i="7"/>
  <c r="HL35" i="7"/>
  <c r="HL59" i="7"/>
  <c r="HL60" i="7"/>
  <c r="HL15" i="7"/>
  <c r="HL47" i="7"/>
  <c r="HL17" i="7"/>
  <c r="HL56" i="7"/>
  <c r="HL33" i="7"/>
  <c r="HL49" i="7"/>
  <c r="HL52" i="7"/>
  <c r="HL67" i="7"/>
  <c r="HL18" i="7"/>
  <c r="HL55" i="7"/>
  <c r="HL63" i="7"/>
  <c r="HL41" i="7"/>
  <c r="HL6" i="7"/>
  <c r="HL14" i="7"/>
  <c r="HL43" i="7"/>
  <c r="HL50" i="7"/>
  <c r="HL57" i="7"/>
  <c r="HL7" i="7"/>
  <c r="HL44" i="7"/>
  <c r="HL51" i="7"/>
  <c r="HL58" i="7"/>
  <c r="HL65" i="7"/>
  <c r="HL71" i="7"/>
  <c r="HL30" i="7"/>
  <c r="HL72" i="7"/>
  <c r="HL66" i="7"/>
  <c r="HL23" i="7"/>
  <c r="HL31" i="7"/>
  <c r="HL9" i="7"/>
  <c r="HL3" i="7"/>
  <c r="HL10" i="7"/>
  <c r="HL61" i="7"/>
  <c r="A76" i="7"/>
  <c r="A75" i="7"/>
  <c r="A74" i="7"/>
  <c r="A73" i="7"/>
  <c r="A70" i="7"/>
  <c r="A69" i="7"/>
  <c r="A68" i="7"/>
  <c r="A67" i="7"/>
  <c r="A64" i="7"/>
  <c r="A63" i="7"/>
  <c r="A62" i="7"/>
  <c r="A61" i="7"/>
  <c r="A58" i="7"/>
  <c r="A57" i="7"/>
  <c r="A56" i="7"/>
  <c r="A55" i="7"/>
  <c r="A52" i="7"/>
  <c r="A51" i="7"/>
  <c r="A50" i="7"/>
  <c r="A49" i="7"/>
  <c r="A46" i="7"/>
  <c r="A45" i="7"/>
  <c r="A44" i="7"/>
  <c r="A43" i="7"/>
  <c r="A40" i="7"/>
  <c r="A39" i="7"/>
  <c r="A38" i="7"/>
  <c r="A37" i="7"/>
  <c r="A34" i="7"/>
  <c r="A33" i="7"/>
  <c r="A32" i="7"/>
  <c r="A31" i="7"/>
  <c r="A28" i="7"/>
  <c r="A27" i="7"/>
  <c r="A26" i="7"/>
  <c r="A25" i="7"/>
  <c r="A21" i="7"/>
  <c r="A20" i="7"/>
  <c r="A19" i="7"/>
  <c r="A18" i="7"/>
  <c r="A14" i="7"/>
  <c r="A13" i="7"/>
  <c r="A12" i="7"/>
  <c r="A11" i="7"/>
  <c r="A7" i="7"/>
  <c r="A6" i="7"/>
  <c r="A5" i="7"/>
  <c r="A4" i="7"/>
  <c r="K76" i="7" l="1"/>
  <c r="K75" i="7"/>
  <c r="K74" i="7"/>
  <c r="K73" i="7"/>
  <c r="K70" i="7"/>
  <c r="K69" i="7"/>
  <c r="K68" i="7"/>
  <c r="K67" i="7"/>
  <c r="K64" i="7"/>
  <c r="K63" i="7"/>
  <c r="K62" i="7"/>
  <c r="K61" i="7"/>
  <c r="K58" i="7"/>
  <c r="K57" i="7"/>
  <c r="K56" i="7"/>
  <c r="K55" i="7"/>
  <c r="K52" i="7"/>
  <c r="K51" i="7"/>
  <c r="K50" i="7"/>
  <c r="K49" i="7"/>
  <c r="K46" i="7"/>
  <c r="K45" i="7"/>
  <c r="K44" i="7"/>
  <c r="K43" i="7"/>
  <c r="K40" i="7"/>
  <c r="K39" i="7"/>
  <c r="K38" i="7"/>
  <c r="K37" i="7"/>
  <c r="K34" i="7"/>
  <c r="K33" i="7"/>
  <c r="K32" i="7"/>
  <c r="K31" i="7"/>
  <c r="K28" i="7"/>
  <c r="K27" i="7"/>
  <c r="K26" i="7"/>
  <c r="K25" i="7"/>
  <c r="K21" i="7"/>
  <c r="K20" i="7"/>
  <c r="K19" i="7"/>
  <c r="K18" i="7"/>
  <c r="K14" i="7"/>
  <c r="K13" i="7"/>
  <c r="K12" i="7"/>
  <c r="K11" i="7"/>
  <c r="K7" i="7"/>
  <c r="K6" i="7"/>
  <c r="K5" i="7"/>
  <c r="K4" i="7"/>
  <c r="HM74" i="7" l="1"/>
  <c r="HM73" i="7"/>
  <c r="EA73" i="7"/>
  <c r="GK76" i="7" s="1"/>
  <c r="HM72" i="7"/>
  <c r="HM71" i="7"/>
  <c r="HM70" i="7"/>
  <c r="HM69" i="7"/>
  <c r="HM68" i="7"/>
  <c r="HM67" i="7"/>
  <c r="EA67" i="7"/>
  <c r="GK70" i="7" s="1"/>
  <c r="HM66" i="7"/>
  <c r="HM65" i="7"/>
  <c r="HM64" i="7"/>
  <c r="HM63" i="7"/>
  <c r="HM62" i="7"/>
  <c r="HM61" i="7"/>
  <c r="EA61" i="7"/>
  <c r="GK64" i="7" s="1"/>
  <c r="HM60" i="7"/>
  <c r="HM59" i="7"/>
  <c r="HM58" i="7"/>
  <c r="HM57" i="7"/>
  <c r="HM56" i="7"/>
  <c r="HM55" i="7"/>
  <c r="EA55" i="7"/>
  <c r="HM54" i="7"/>
  <c r="HM53" i="7"/>
  <c r="HM52" i="7"/>
  <c r="HM51" i="7"/>
  <c r="HM50" i="7"/>
  <c r="HM49" i="7"/>
  <c r="EA49" i="7"/>
  <c r="EA50" i="7" s="1"/>
  <c r="HM48" i="7"/>
  <c r="HM47" i="7"/>
  <c r="HM46" i="7"/>
  <c r="HM45" i="7"/>
  <c r="HM44" i="7"/>
  <c r="HM43" i="7"/>
  <c r="EA43" i="7"/>
  <c r="GK46" i="7" s="1"/>
  <c r="HM42" i="7"/>
  <c r="HM41" i="7"/>
  <c r="HM40" i="7"/>
  <c r="HM39" i="7"/>
  <c r="HM38" i="7"/>
  <c r="HM37" i="7"/>
  <c r="EA37" i="7"/>
  <c r="GK40" i="7" s="1"/>
  <c r="HM36" i="7"/>
  <c r="HM35" i="7"/>
  <c r="HM34" i="7"/>
  <c r="HM33" i="7"/>
  <c r="HM32" i="7"/>
  <c r="HM31" i="7"/>
  <c r="EA31" i="7"/>
  <c r="HM30" i="7"/>
  <c r="GK30" i="7"/>
  <c r="HM29" i="7"/>
  <c r="HM28" i="7"/>
  <c r="HM27" i="7"/>
  <c r="HM26" i="7"/>
  <c r="HM25" i="7"/>
  <c r="EA25" i="7"/>
  <c r="GK28" i="7" s="1"/>
  <c r="HM24" i="7"/>
  <c r="HM23" i="7"/>
  <c r="HM22" i="7"/>
  <c r="HM21" i="7"/>
  <c r="HM20" i="7"/>
  <c r="HM19" i="7"/>
  <c r="HM18" i="7"/>
  <c r="EA18" i="7"/>
  <c r="HM17" i="7"/>
  <c r="HM16" i="7"/>
  <c r="HM15" i="7"/>
  <c r="HM14" i="7"/>
  <c r="HM13" i="7"/>
  <c r="HM12" i="7"/>
  <c r="HM11" i="7"/>
  <c r="EA11" i="7"/>
  <c r="GK14" i="7" s="1"/>
  <c r="HM10" i="7"/>
  <c r="HM9" i="7"/>
  <c r="HM8" i="7"/>
  <c r="HM7" i="7"/>
  <c r="HM6" i="7"/>
  <c r="HM5" i="7"/>
  <c r="HM4" i="7"/>
  <c r="EA4" i="7"/>
  <c r="HM3" i="7"/>
  <c r="DC74" i="7"/>
  <c r="DB74" i="7"/>
  <c r="DC73" i="7"/>
  <c r="DB73" i="7"/>
  <c r="DC72" i="7"/>
  <c r="DB72" i="7"/>
  <c r="DC71" i="7"/>
  <c r="DB71" i="7"/>
  <c r="DC70" i="7"/>
  <c r="DB70" i="7"/>
  <c r="DC69" i="7"/>
  <c r="DB69" i="7"/>
  <c r="DC68" i="7"/>
  <c r="DB68" i="7"/>
  <c r="DC67" i="7"/>
  <c r="DB67" i="7"/>
  <c r="DC66" i="7"/>
  <c r="DB66" i="7"/>
  <c r="DC65" i="7"/>
  <c r="DB65" i="7"/>
  <c r="DC64" i="7"/>
  <c r="DB64" i="7"/>
  <c r="DC63" i="7"/>
  <c r="DB63" i="7"/>
  <c r="DC62" i="7"/>
  <c r="DB62" i="7"/>
  <c r="DC61" i="7"/>
  <c r="DB61" i="7"/>
  <c r="DC60" i="7"/>
  <c r="DB60" i="7"/>
  <c r="DC59" i="7"/>
  <c r="DB59" i="7"/>
  <c r="DC58" i="7"/>
  <c r="DB58" i="7"/>
  <c r="DC57" i="7"/>
  <c r="DB57" i="7"/>
  <c r="DC56" i="7"/>
  <c r="DB56" i="7"/>
  <c r="DC55" i="7"/>
  <c r="DB55" i="7"/>
  <c r="DC54" i="7"/>
  <c r="DB54" i="7"/>
  <c r="DC53" i="7"/>
  <c r="DB53" i="7"/>
  <c r="DC52" i="7"/>
  <c r="DB52" i="7"/>
  <c r="DC51" i="7"/>
  <c r="DB51" i="7"/>
  <c r="DC50" i="7"/>
  <c r="DB50" i="7"/>
  <c r="DC49" i="7"/>
  <c r="DB49" i="7"/>
  <c r="GU28" i="7" l="1"/>
  <c r="GT28" i="7"/>
  <c r="GS28" i="7"/>
  <c r="HC40" i="7"/>
  <c r="GU40" i="7"/>
  <c r="GS40" i="7"/>
  <c r="GT40" i="7"/>
  <c r="GU14" i="7"/>
  <c r="GT14" i="7"/>
  <c r="GS14" i="7"/>
  <c r="GU76" i="7"/>
  <c r="GT76" i="7"/>
  <c r="GS76" i="7"/>
  <c r="GT46" i="7"/>
  <c r="GS46" i="7"/>
  <c r="GU46" i="7"/>
  <c r="GX70" i="7"/>
  <c r="GT70" i="7"/>
  <c r="GS70" i="7"/>
  <c r="GU70" i="7"/>
  <c r="HC64" i="7"/>
  <c r="GU64" i="7"/>
  <c r="GT64" i="7"/>
  <c r="GS64" i="7"/>
  <c r="DE68" i="7"/>
  <c r="DF68" i="7" s="1"/>
  <c r="DE50" i="7"/>
  <c r="DF50" i="7" s="1"/>
  <c r="DE56" i="7"/>
  <c r="DF56" i="7" s="1"/>
  <c r="DE58" i="7"/>
  <c r="DF58" i="7" s="1"/>
  <c r="DE66" i="7"/>
  <c r="DF66" i="7" s="1"/>
  <c r="DE49" i="7"/>
  <c r="DF49" i="7" s="1"/>
  <c r="DE51" i="7"/>
  <c r="DF51" i="7" s="1"/>
  <c r="DE53" i="7"/>
  <c r="DF53" i="7" s="1"/>
  <c r="DE55" i="7"/>
  <c r="DF55" i="7" s="1"/>
  <c r="DE57" i="7"/>
  <c r="DF57" i="7" s="1"/>
  <c r="DE59" i="7"/>
  <c r="DF59" i="7" s="1"/>
  <c r="DE61" i="7"/>
  <c r="DF61" i="7" s="1"/>
  <c r="DE63" i="7"/>
  <c r="DF63" i="7" s="1"/>
  <c r="DE65" i="7"/>
  <c r="DF65" i="7" s="1"/>
  <c r="DE67" i="7"/>
  <c r="DF67" i="7" s="1"/>
  <c r="DE69" i="7"/>
  <c r="DF69" i="7" s="1"/>
  <c r="DE71" i="7"/>
  <c r="DF71" i="7" s="1"/>
  <c r="DE73" i="7"/>
  <c r="DF73" i="7" s="1"/>
  <c r="DE52" i="7"/>
  <c r="DF52" i="7" s="1"/>
  <c r="DE54" i="7"/>
  <c r="DF54" i="7" s="1"/>
  <c r="DE60" i="7"/>
  <c r="DF60" i="7" s="1"/>
  <c r="DE72" i="7"/>
  <c r="DF72" i="7" s="1"/>
  <c r="DE62" i="7"/>
  <c r="DF62" i="7" s="1"/>
  <c r="DE64" i="7"/>
  <c r="DF64" i="7" s="1"/>
  <c r="DE70" i="7"/>
  <c r="DF70" i="7" s="1"/>
  <c r="DE74" i="7"/>
  <c r="DF74" i="7" s="1"/>
  <c r="EA19" i="7"/>
  <c r="GK21" i="7"/>
  <c r="GY28" i="7"/>
  <c r="EA74" i="7"/>
  <c r="EA68" i="7"/>
  <c r="EA62" i="7"/>
  <c r="GY64" i="7"/>
  <c r="GK52" i="7"/>
  <c r="GW52" i="7" s="1"/>
  <c r="EA44" i="7"/>
  <c r="GY40" i="7"/>
  <c r="GX21" i="7"/>
  <c r="HD14" i="7"/>
  <c r="GZ14" i="7"/>
  <c r="GR14" i="7"/>
  <c r="GV14" i="7" s="1"/>
  <c r="HC14" i="7"/>
  <c r="GY14" i="7"/>
  <c r="HB14" i="7"/>
  <c r="GX14" i="7"/>
  <c r="HA14" i="7"/>
  <c r="GW14" i="7"/>
  <c r="GK7" i="7"/>
  <c r="EA5" i="7"/>
  <c r="GK34" i="7"/>
  <c r="EA32" i="7"/>
  <c r="HA46" i="7"/>
  <c r="GW46" i="7"/>
  <c r="HD46" i="7"/>
  <c r="GZ46" i="7"/>
  <c r="GR46" i="7"/>
  <c r="GV46" i="7" s="1"/>
  <c r="HC46" i="7"/>
  <c r="GY46" i="7"/>
  <c r="HB28" i="7"/>
  <c r="GX28" i="7"/>
  <c r="HA28" i="7"/>
  <c r="GW28" i="7"/>
  <c r="HD29" i="7"/>
  <c r="HD28" i="7"/>
  <c r="GZ28" i="7"/>
  <c r="GR28" i="7"/>
  <c r="GV28" i="7" s="1"/>
  <c r="HC28" i="7"/>
  <c r="GX46" i="7"/>
  <c r="GK58" i="7"/>
  <c r="EA56" i="7"/>
  <c r="HB40" i="7"/>
  <c r="GX40" i="7"/>
  <c r="HA40" i="7"/>
  <c r="GW40" i="7"/>
  <c r="HD40" i="7"/>
  <c r="GZ40" i="7"/>
  <c r="GR40" i="7"/>
  <c r="GV40" i="7" s="1"/>
  <c r="EA12" i="7"/>
  <c r="HB46" i="7"/>
  <c r="HB76" i="7"/>
  <c r="GX76" i="7"/>
  <c r="HA76" i="7"/>
  <c r="GW76" i="7"/>
  <c r="HD76" i="7"/>
  <c r="GZ76" i="7"/>
  <c r="GR76" i="7"/>
  <c r="GV76" i="7" s="1"/>
  <c r="GY76" i="7"/>
  <c r="HD21" i="7"/>
  <c r="EA26" i="7"/>
  <c r="EA38" i="7"/>
  <c r="HB64" i="7"/>
  <c r="GX64" i="7"/>
  <c r="HA64" i="7"/>
  <c r="GW64" i="7"/>
  <c r="HD64" i="7"/>
  <c r="GZ64" i="7"/>
  <c r="GR64" i="7"/>
  <c r="GV64" i="7" s="1"/>
  <c r="HA70" i="7"/>
  <c r="GW70" i="7"/>
  <c r="HD70" i="7"/>
  <c r="GZ70" i="7"/>
  <c r="GR70" i="7"/>
  <c r="GV70" i="7" s="1"/>
  <c r="HC70" i="7"/>
  <c r="GY70" i="7"/>
  <c r="HB70" i="7"/>
  <c r="HC76" i="7"/>
  <c r="GW21" i="7"/>
  <c r="I29" i="3"/>
  <c r="F29" i="3"/>
  <c r="I28" i="3"/>
  <c r="F28" i="3"/>
  <c r="I27" i="3"/>
  <c r="F27" i="3"/>
  <c r="I26" i="3"/>
  <c r="F26" i="3"/>
  <c r="I25" i="3"/>
  <c r="F25" i="3"/>
  <c r="I24" i="3"/>
  <c r="F24" i="3"/>
  <c r="DA21" i="7" s="1"/>
  <c r="I23" i="3"/>
  <c r="F23" i="3"/>
  <c r="I22" i="3"/>
  <c r="F22" i="3"/>
  <c r="I21" i="3"/>
  <c r="F21" i="3"/>
  <c r="I20" i="3"/>
  <c r="F20" i="3"/>
  <c r="I18" i="3"/>
  <c r="F18" i="3"/>
  <c r="I17" i="3"/>
  <c r="F17" i="3"/>
  <c r="I16" i="3"/>
  <c r="F16" i="3"/>
  <c r="I14" i="3"/>
  <c r="F14" i="3"/>
  <c r="I13" i="3"/>
  <c r="F13" i="3"/>
  <c r="I12" i="3"/>
  <c r="F12" i="3"/>
  <c r="I10" i="3"/>
  <c r="F10" i="3"/>
  <c r="I9" i="3"/>
  <c r="F9" i="3"/>
  <c r="I6" i="3"/>
  <c r="I7" i="3"/>
  <c r="F7" i="3"/>
  <c r="DC48" i="7"/>
  <c r="DB48" i="7"/>
  <c r="DC47" i="7"/>
  <c r="DB47" i="7"/>
  <c r="DC46" i="7"/>
  <c r="DB46" i="7"/>
  <c r="DC45" i="7"/>
  <c r="DB45" i="7"/>
  <c r="DC44" i="7"/>
  <c r="DB44" i="7"/>
  <c r="DC43" i="7"/>
  <c r="DB43" i="7"/>
  <c r="DC42" i="7"/>
  <c r="DB42" i="7"/>
  <c r="DC41" i="7"/>
  <c r="DB41" i="7"/>
  <c r="DC40" i="7"/>
  <c r="DB40" i="7"/>
  <c r="DC39" i="7"/>
  <c r="DB39" i="7"/>
  <c r="DC38" i="7"/>
  <c r="DB38" i="7"/>
  <c r="DC37" i="7"/>
  <c r="DB37" i="7"/>
  <c r="DC36" i="7"/>
  <c r="DB36" i="7"/>
  <c r="DC35" i="7"/>
  <c r="DB35" i="7"/>
  <c r="DC34" i="7"/>
  <c r="DB34" i="7"/>
  <c r="DC33" i="7"/>
  <c r="DB33" i="7"/>
  <c r="DC32" i="7"/>
  <c r="DB32" i="7"/>
  <c r="DC31" i="7"/>
  <c r="DB31" i="7"/>
  <c r="DC30" i="7"/>
  <c r="DB30" i="7"/>
  <c r="DC29" i="7"/>
  <c r="DB29" i="7"/>
  <c r="DC28" i="7"/>
  <c r="DB28" i="7"/>
  <c r="DC27" i="7"/>
  <c r="DB27" i="7"/>
  <c r="DC26" i="7"/>
  <c r="DB26" i="7"/>
  <c r="DC25" i="7"/>
  <c r="DB25" i="7"/>
  <c r="DC24" i="7"/>
  <c r="DB24" i="7"/>
  <c r="DC23" i="7"/>
  <c r="DB23" i="7"/>
  <c r="DC22" i="7"/>
  <c r="DB22" i="7"/>
  <c r="DC21" i="7"/>
  <c r="DB21" i="7"/>
  <c r="DC20" i="7"/>
  <c r="DB20" i="7"/>
  <c r="DC19" i="7"/>
  <c r="DB19" i="7"/>
  <c r="DC18" i="7"/>
  <c r="DB18" i="7"/>
  <c r="DC17" i="7"/>
  <c r="DB17" i="7"/>
  <c r="DC16" i="7"/>
  <c r="DB16" i="7"/>
  <c r="DC15" i="7"/>
  <c r="DB15" i="7"/>
  <c r="DC14" i="7"/>
  <c r="DB14" i="7"/>
  <c r="DC13" i="7"/>
  <c r="DB13" i="7"/>
  <c r="DC12" i="7"/>
  <c r="DB12" i="7"/>
  <c r="DC11" i="7"/>
  <c r="DB11" i="7"/>
  <c r="DC10" i="7"/>
  <c r="DB10" i="7"/>
  <c r="DC9" i="7"/>
  <c r="DB9" i="7"/>
  <c r="DC8" i="7"/>
  <c r="DB8" i="7"/>
  <c r="DC7" i="7"/>
  <c r="DB7" i="7"/>
  <c r="DC6" i="7"/>
  <c r="DB6" i="7"/>
  <c r="DC5" i="7"/>
  <c r="DB5" i="7"/>
  <c r="DC4" i="7"/>
  <c r="DB4" i="7"/>
  <c r="DC3" i="7"/>
  <c r="DB3" i="7"/>
  <c r="DR76" i="7"/>
  <c r="DR75" i="7"/>
  <c r="DR74" i="7"/>
  <c r="DR73" i="7"/>
  <c r="DR70" i="7"/>
  <c r="DR69" i="7"/>
  <c r="DR68" i="7"/>
  <c r="DR67" i="7"/>
  <c r="DR64" i="7"/>
  <c r="DR63" i="7"/>
  <c r="DR62" i="7"/>
  <c r="DR61" i="7"/>
  <c r="DR58" i="7"/>
  <c r="DR57" i="7"/>
  <c r="DR56" i="7"/>
  <c r="DR55" i="7"/>
  <c r="DR52" i="7"/>
  <c r="DR51" i="7"/>
  <c r="DR50" i="7"/>
  <c r="DR49" i="7"/>
  <c r="DR46" i="7"/>
  <c r="DR45" i="7"/>
  <c r="DR44" i="7"/>
  <c r="DR43" i="7"/>
  <c r="DR40" i="7"/>
  <c r="DR39" i="7"/>
  <c r="DR38" i="7"/>
  <c r="DR37" i="7"/>
  <c r="DR34" i="7"/>
  <c r="DR33" i="7"/>
  <c r="DR32" i="7"/>
  <c r="DR31" i="7"/>
  <c r="DR28" i="7"/>
  <c r="DR27" i="7"/>
  <c r="DR26" i="7"/>
  <c r="DR25" i="7"/>
  <c r="DR21" i="7"/>
  <c r="DR20" i="7"/>
  <c r="DR19" i="7"/>
  <c r="DR18" i="7"/>
  <c r="DR14" i="7"/>
  <c r="DR13" i="7"/>
  <c r="DR12" i="7"/>
  <c r="DR11" i="7"/>
  <c r="DR7" i="7"/>
  <c r="DR6" i="7"/>
  <c r="DR5" i="7"/>
  <c r="DR4" i="7"/>
  <c r="C76" i="7"/>
  <c r="DJ76" i="7" s="1"/>
  <c r="C75" i="7"/>
  <c r="DJ75" i="7" s="1"/>
  <c r="C74" i="7"/>
  <c r="DJ74" i="7" s="1"/>
  <c r="C73" i="7"/>
  <c r="DJ73" i="7" s="1"/>
  <c r="C70" i="7"/>
  <c r="DJ70" i="7" s="1"/>
  <c r="C69" i="7"/>
  <c r="DJ69" i="7" s="1"/>
  <c r="C68" i="7"/>
  <c r="DJ68" i="7" s="1"/>
  <c r="C67" i="7"/>
  <c r="DJ67" i="7" s="1"/>
  <c r="C64" i="7"/>
  <c r="DJ64" i="7" s="1"/>
  <c r="C63" i="7"/>
  <c r="DJ63" i="7" s="1"/>
  <c r="C62" i="7"/>
  <c r="DJ62" i="7" s="1"/>
  <c r="C61" i="7"/>
  <c r="DJ61" i="7" s="1"/>
  <c r="C58" i="7"/>
  <c r="DJ58" i="7" s="1"/>
  <c r="C57" i="7"/>
  <c r="DJ57" i="7" s="1"/>
  <c r="C56" i="7"/>
  <c r="DJ56" i="7" s="1"/>
  <c r="C55" i="7"/>
  <c r="DJ55" i="7" s="1"/>
  <c r="C52" i="7"/>
  <c r="DJ52" i="7" s="1"/>
  <c r="C51" i="7"/>
  <c r="DJ51" i="7" s="1"/>
  <c r="C50" i="7"/>
  <c r="DJ50" i="7" s="1"/>
  <c r="C49" i="7"/>
  <c r="DJ49" i="7" s="1"/>
  <c r="C46" i="7"/>
  <c r="DJ46" i="7" s="1"/>
  <c r="C45" i="7"/>
  <c r="DJ45" i="7" s="1"/>
  <c r="C44" i="7"/>
  <c r="DJ44" i="7" s="1"/>
  <c r="C43" i="7"/>
  <c r="DJ43" i="7" s="1"/>
  <c r="C40" i="7"/>
  <c r="DJ40" i="7" s="1"/>
  <c r="C39" i="7"/>
  <c r="DJ39" i="7" s="1"/>
  <c r="C38" i="7"/>
  <c r="DJ38" i="7" s="1"/>
  <c r="C37" i="7"/>
  <c r="DJ37" i="7" s="1"/>
  <c r="C34" i="7"/>
  <c r="DJ34" i="7" s="1"/>
  <c r="C33" i="7"/>
  <c r="DJ33" i="7" s="1"/>
  <c r="C32" i="7"/>
  <c r="DJ32" i="7" s="1"/>
  <c r="C31" i="7"/>
  <c r="DJ31" i="7" s="1"/>
  <c r="C28" i="7"/>
  <c r="DJ28" i="7" s="1"/>
  <c r="C27" i="7"/>
  <c r="DJ27" i="7" s="1"/>
  <c r="C26" i="7"/>
  <c r="DJ26" i="7" s="1"/>
  <c r="C25" i="7"/>
  <c r="DJ25" i="7" s="1"/>
  <c r="C21" i="7"/>
  <c r="DJ21" i="7" s="1"/>
  <c r="C20" i="7"/>
  <c r="DJ20" i="7" s="1"/>
  <c r="C19" i="7"/>
  <c r="DJ19" i="7" s="1"/>
  <c r="C18" i="7"/>
  <c r="DJ18" i="7" s="1"/>
  <c r="C14" i="7"/>
  <c r="DJ14" i="7" s="1"/>
  <c r="C13" i="7"/>
  <c r="DJ13" i="7" s="1"/>
  <c r="C12" i="7"/>
  <c r="DJ12" i="7" s="1"/>
  <c r="C11" i="7"/>
  <c r="DJ11" i="7" s="1"/>
  <c r="C7" i="7"/>
  <c r="DJ7" i="7" s="1"/>
  <c r="C6" i="7"/>
  <c r="DJ6" i="7" s="1"/>
  <c r="C5" i="7"/>
  <c r="DJ5" i="7" s="1"/>
  <c r="C4" i="7"/>
  <c r="DJ4" i="7" s="1"/>
  <c r="T73" i="7"/>
  <c r="CD76" i="7" s="1"/>
  <c r="T67" i="7"/>
  <c r="CD70" i="7" s="1"/>
  <c r="T61" i="7"/>
  <c r="CD64" i="7" s="1"/>
  <c r="T55" i="7"/>
  <c r="T56" i="7" s="1"/>
  <c r="T49" i="7"/>
  <c r="CD52" i="7" s="1"/>
  <c r="T43" i="7"/>
  <c r="CD46" i="7" s="1"/>
  <c r="T37" i="7"/>
  <c r="T31" i="7"/>
  <c r="CD34" i="7" s="1"/>
  <c r="CD30" i="7"/>
  <c r="T25" i="7"/>
  <c r="T18" i="7"/>
  <c r="CD21" i="7" s="1"/>
  <c r="T11" i="7"/>
  <c r="CD14" i="7" s="1"/>
  <c r="T4" i="7"/>
  <c r="T5" i="7" s="1"/>
  <c r="GS34" i="7" l="1"/>
  <c r="GU34" i="7"/>
  <c r="GT34" i="7"/>
  <c r="GU7" i="7"/>
  <c r="GS7" i="7"/>
  <c r="GT7" i="7"/>
  <c r="HA21" i="7"/>
  <c r="GU21" i="7"/>
  <c r="GS21" i="7"/>
  <c r="GT21" i="7"/>
  <c r="GZ21" i="7"/>
  <c r="HC21" i="7"/>
  <c r="GR21" i="7"/>
  <c r="GV21" i="7" s="1"/>
  <c r="GY21" i="7"/>
  <c r="CN52" i="7"/>
  <c r="CM52" i="7"/>
  <c r="CL52" i="7"/>
  <c r="CN76" i="7"/>
  <c r="CM76" i="7"/>
  <c r="CL76" i="7"/>
  <c r="GT58" i="7"/>
  <c r="GS58" i="7"/>
  <c r="GU58" i="7"/>
  <c r="CM46" i="7"/>
  <c r="CL46" i="7"/>
  <c r="CN46" i="7"/>
  <c r="CM70" i="7"/>
  <c r="CL70" i="7"/>
  <c r="CN70" i="7"/>
  <c r="CM14" i="7"/>
  <c r="CL14" i="7"/>
  <c r="CN14" i="7"/>
  <c r="CP34" i="7"/>
  <c r="CM34" i="7"/>
  <c r="CL34" i="7"/>
  <c r="CN34" i="7"/>
  <c r="CL21" i="7"/>
  <c r="CN21" i="7"/>
  <c r="CM21" i="7"/>
  <c r="CV64" i="7"/>
  <c r="CN64" i="7"/>
  <c r="CM64" i="7"/>
  <c r="CL64" i="7"/>
  <c r="HD52" i="7"/>
  <c r="GU52" i="7"/>
  <c r="GT52" i="7"/>
  <c r="GS52" i="7"/>
  <c r="DA4" i="7"/>
  <c r="HH4" i="7" s="1"/>
  <c r="DA9" i="7"/>
  <c r="HH9" i="7" s="1"/>
  <c r="DA17" i="7"/>
  <c r="HH17" i="7" s="1"/>
  <c r="F47" i="3"/>
  <c r="I73" i="3"/>
  <c r="DD4" i="7"/>
  <c r="HK4" i="7" s="1"/>
  <c r="F65" i="3"/>
  <c r="DD9" i="7"/>
  <c r="HK9" i="7" s="1"/>
  <c r="F61" i="3"/>
  <c r="F41" i="3"/>
  <c r="F69" i="3"/>
  <c r="F67" i="3"/>
  <c r="I49" i="3"/>
  <c r="F72" i="3"/>
  <c r="I53" i="3"/>
  <c r="DA6" i="7"/>
  <c r="HH6" i="7" s="1"/>
  <c r="I60" i="3"/>
  <c r="DA14" i="7"/>
  <c r="HH14" i="7" s="1"/>
  <c r="F48" i="3"/>
  <c r="DA25" i="7"/>
  <c r="HH25" i="7" s="1"/>
  <c r="DA3" i="7"/>
  <c r="HH3" i="7" s="1"/>
  <c r="DA7" i="7"/>
  <c r="HH7" i="7" s="1"/>
  <c r="DA10" i="7"/>
  <c r="HH10" i="7" s="1"/>
  <c r="DA13" i="7"/>
  <c r="HH13" i="7" s="1"/>
  <c r="DA15" i="7"/>
  <c r="HH15" i="7" s="1"/>
  <c r="DA18" i="7"/>
  <c r="HH18" i="7" s="1"/>
  <c r="I67" i="3"/>
  <c r="DA22" i="7"/>
  <c r="HH22" i="7" s="1"/>
  <c r="I72" i="3"/>
  <c r="I77" i="3"/>
  <c r="I30" i="3"/>
  <c r="DD7" i="7"/>
  <c r="HK7" i="7" s="1"/>
  <c r="DD10" i="7"/>
  <c r="HK10" i="7" s="1"/>
  <c r="I41" i="3"/>
  <c r="DD15" i="7"/>
  <c r="HK15" i="7" s="1"/>
  <c r="I45" i="3"/>
  <c r="F46" i="3"/>
  <c r="F49" i="3"/>
  <c r="F73" i="3"/>
  <c r="F53" i="3"/>
  <c r="DE3" i="7"/>
  <c r="DE5" i="7"/>
  <c r="DF5" i="7" s="1"/>
  <c r="DE7" i="7"/>
  <c r="DF7" i="7" s="1"/>
  <c r="DE9" i="7"/>
  <c r="DF9" i="7" s="1"/>
  <c r="DE11" i="7"/>
  <c r="DF11" i="7" s="1"/>
  <c r="DE13" i="7"/>
  <c r="DF13" i="7" s="1"/>
  <c r="DE15" i="7"/>
  <c r="DF15" i="7" s="1"/>
  <c r="DE17" i="7"/>
  <c r="DF17" i="7" s="1"/>
  <c r="DE19" i="7"/>
  <c r="DF19" i="7" s="1"/>
  <c r="DE21" i="7"/>
  <c r="DF21" i="7" s="1"/>
  <c r="DE23" i="7"/>
  <c r="DF23" i="7" s="1"/>
  <c r="DE25" i="7"/>
  <c r="DF25" i="7" s="1"/>
  <c r="DE27" i="7"/>
  <c r="DF27" i="7" s="1"/>
  <c r="DE29" i="7"/>
  <c r="DF29" i="7" s="1"/>
  <c r="DE31" i="7"/>
  <c r="DF31" i="7" s="1"/>
  <c r="DE33" i="7"/>
  <c r="DF33" i="7" s="1"/>
  <c r="DE35" i="7"/>
  <c r="DF35" i="7" s="1"/>
  <c r="DE37" i="7"/>
  <c r="DF37" i="7" s="1"/>
  <c r="DE39" i="7"/>
  <c r="DF39" i="7" s="1"/>
  <c r="DE41" i="7"/>
  <c r="DF41" i="7" s="1"/>
  <c r="DE43" i="7"/>
  <c r="DF43" i="7" s="1"/>
  <c r="DE45" i="7"/>
  <c r="DF45" i="7" s="1"/>
  <c r="DE47" i="7"/>
  <c r="DF47" i="7" s="1"/>
  <c r="DE4" i="7"/>
  <c r="DF4" i="7" s="1"/>
  <c r="DE6" i="7"/>
  <c r="DF6" i="7" s="1"/>
  <c r="DE8" i="7"/>
  <c r="DF8" i="7" s="1"/>
  <c r="DE10" i="7"/>
  <c r="DF10" i="7" s="1"/>
  <c r="DE12" i="7"/>
  <c r="DF12" i="7" s="1"/>
  <c r="DE14" i="7"/>
  <c r="DF14" i="7" s="1"/>
  <c r="DE16" i="7"/>
  <c r="DF16" i="7" s="1"/>
  <c r="DE18" i="7"/>
  <c r="DF18" i="7" s="1"/>
  <c r="DE20" i="7"/>
  <c r="DF20" i="7" s="1"/>
  <c r="DE22" i="7"/>
  <c r="DF22" i="7" s="1"/>
  <c r="DE24" i="7"/>
  <c r="DF24" i="7" s="1"/>
  <c r="DE26" i="7"/>
  <c r="DF26" i="7" s="1"/>
  <c r="DE28" i="7"/>
  <c r="DF28" i="7" s="1"/>
  <c r="DE30" i="7"/>
  <c r="DF30" i="7" s="1"/>
  <c r="DE32" i="7"/>
  <c r="DF32" i="7" s="1"/>
  <c r="DE34" i="7"/>
  <c r="DF34" i="7" s="1"/>
  <c r="DE36" i="7"/>
  <c r="DF36" i="7" s="1"/>
  <c r="DE38" i="7"/>
  <c r="DF38" i="7" s="1"/>
  <c r="DE40" i="7"/>
  <c r="DF40" i="7" s="1"/>
  <c r="DE42" i="7"/>
  <c r="DF42" i="7" s="1"/>
  <c r="DE44" i="7"/>
  <c r="DF44" i="7" s="1"/>
  <c r="DE46" i="7"/>
  <c r="DF46" i="7" s="1"/>
  <c r="DE48" i="7"/>
  <c r="DF48" i="7" s="1"/>
  <c r="HB21" i="7"/>
  <c r="GR52" i="7"/>
  <c r="GV52" i="7" s="1"/>
  <c r="HA52" i="7"/>
  <c r="GX52" i="7"/>
  <c r="GY52" i="7"/>
  <c r="GZ52" i="7"/>
  <c r="HB52" i="7"/>
  <c r="HC52" i="7"/>
  <c r="HB7" i="7"/>
  <c r="GX7" i="7"/>
  <c r="HA7" i="7"/>
  <c r="GW7" i="7"/>
  <c r="GY7" i="7"/>
  <c r="GZ7" i="7"/>
  <c r="GR7" i="7"/>
  <c r="GV7" i="7" s="1"/>
  <c r="HD7" i="7"/>
  <c r="HC7" i="7"/>
  <c r="HA58" i="7"/>
  <c r="GW58" i="7"/>
  <c r="HB58" i="7"/>
  <c r="GZ58" i="7"/>
  <c r="HC58" i="7"/>
  <c r="GX58" i="7"/>
  <c r="GR58" i="7"/>
  <c r="GV58" i="7" s="1"/>
  <c r="HD58" i="7"/>
  <c r="GY58" i="7"/>
  <c r="HC34" i="7"/>
  <c r="GY34" i="7"/>
  <c r="HB34" i="7"/>
  <c r="GX34" i="7"/>
  <c r="HA34" i="7"/>
  <c r="GW34" i="7"/>
  <c r="GZ34" i="7"/>
  <c r="GR34" i="7"/>
  <c r="GV34" i="7" s="1"/>
  <c r="HD34" i="7"/>
  <c r="F31" i="3"/>
  <c r="I47" i="3"/>
  <c r="F62" i="3"/>
  <c r="DD3" i="7"/>
  <c r="HK3" i="7" s="1"/>
  <c r="DD18" i="7"/>
  <c r="HK18" i="7" s="1"/>
  <c r="F35" i="3"/>
  <c r="I51" i="3"/>
  <c r="DD13" i="7"/>
  <c r="HK13" i="7" s="1"/>
  <c r="DD24" i="7"/>
  <c r="HK24" i="7" s="1"/>
  <c r="F59" i="3"/>
  <c r="F50" i="3"/>
  <c r="F71" i="3"/>
  <c r="I63" i="3"/>
  <c r="F54" i="3"/>
  <c r="F74" i="3"/>
  <c r="I34" i="3"/>
  <c r="DD11" i="7"/>
  <c r="HK11" i="7" s="1"/>
  <c r="DD14" i="7"/>
  <c r="HK14" i="7" s="1"/>
  <c r="DD21" i="7"/>
  <c r="HK21" i="7" s="1"/>
  <c r="F42" i="3"/>
  <c r="F56" i="3"/>
  <c r="F66" i="3"/>
  <c r="F75" i="3"/>
  <c r="I43" i="3"/>
  <c r="I55" i="3"/>
  <c r="I70" i="3"/>
  <c r="F30" i="3"/>
  <c r="F58" i="3"/>
  <c r="F68" i="3"/>
  <c r="F76" i="3"/>
  <c r="I46" i="3"/>
  <c r="I58" i="3"/>
  <c r="I74" i="3"/>
  <c r="I38" i="3"/>
  <c r="I50" i="3"/>
  <c r="I54" i="3"/>
  <c r="I62" i="3"/>
  <c r="I66" i="3"/>
  <c r="DA11" i="7"/>
  <c r="HH11" i="7" s="1"/>
  <c r="F39" i="3"/>
  <c r="F51" i="3"/>
  <c r="F55" i="3"/>
  <c r="F63" i="3"/>
  <c r="I35" i="3"/>
  <c r="I59" i="3"/>
  <c r="I75" i="3"/>
  <c r="F44" i="3"/>
  <c r="I32" i="3"/>
  <c r="I36" i="3"/>
  <c r="I40" i="3"/>
  <c r="I44" i="3"/>
  <c r="I48" i="3"/>
  <c r="I52" i="3"/>
  <c r="I64" i="3"/>
  <c r="I68" i="3"/>
  <c r="I76" i="3"/>
  <c r="F34" i="3"/>
  <c r="F40" i="3"/>
  <c r="F52" i="3"/>
  <c r="DD6" i="7"/>
  <c r="HK6" i="7" s="1"/>
  <c r="DD17" i="7"/>
  <c r="HK17" i="7" s="1"/>
  <c r="F33" i="3"/>
  <c r="F37" i="3"/>
  <c r="F45" i="3"/>
  <c r="F77" i="3"/>
  <c r="I33" i="3"/>
  <c r="I57" i="3"/>
  <c r="I69" i="3"/>
  <c r="CV76" i="7"/>
  <c r="T74" i="7"/>
  <c r="CQ76" i="7"/>
  <c r="CD7" i="7"/>
  <c r="CT14" i="7"/>
  <c r="CR14" i="7"/>
  <c r="CQ14" i="7"/>
  <c r="CV14" i="7"/>
  <c r="CU14" i="7"/>
  <c r="CT52" i="7"/>
  <c r="CR52" i="7"/>
  <c r="CQ52" i="7"/>
  <c r="CU52" i="7"/>
  <c r="CV52" i="7"/>
  <c r="CQ70" i="7"/>
  <c r="CP70" i="7"/>
  <c r="CU70" i="7"/>
  <c r="T68" i="7"/>
  <c r="T32" i="7"/>
  <c r="CD58" i="7"/>
  <c r="T62" i="7"/>
  <c r="T50" i="7"/>
  <c r="T12" i="7"/>
  <c r="CU64" i="7"/>
  <c r="CV21" i="7"/>
  <c r="CW34" i="7"/>
  <c r="CS34" i="7"/>
  <c r="CK34" i="7"/>
  <c r="CO34" i="7" s="1"/>
  <c r="CV34" i="7"/>
  <c r="CR34" i="7"/>
  <c r="CQ34" i="7"/>
  <c r="CU34" i="7"/>
  <c r="CT34" i="7"/>
  <c r="CU46" i="7"/>
  <c r="CQ46" i="7"/>
  <c r="CV46" i="7"/>
  <c r="CR46" i="7"/>
  <c r="CT46" i="7"/>
  <c r="CP46" i="7"/>
  <c r="CW46" i="7"/>
  <c r="CS46" i="7"/>
  <c r="CK46" i="7"/>
  <c r="CO46" i="7" s="1"/>
  <c r="CU21" i="7"/>
  <c r="CQ21" i="7"/>
  <c r="CW21" i="7"/>
  <c r="CS21" i="7"/>
  <c r="CK21" i="7"/>
  <c r="CO21" i="7" s="1"/>
  <c r="CT21" i="7"/>
  <c r="CP21" i="7"/>
  <c r="CR21" i="7"/>
  <c r="CD28" i="7"/>
  <c r="T26" i="7"/>
  <c r="CD40" i="7"/>
  <c r="T38" i="7"/>
  <c r="CK14" i="7"/>
  <c r="CO14" i="7" s="1"/>
  <c r="CS14" i="7"/>
  <c r="CW14" i="7"/>
  <c r="T19" i="7"/>
  <c r="T44" i="7"/>
  <c r="CK52" i="7"/>
  <c r="CO52" i="7" s="1"/>
  <c r="CS52" i="7"/>
  <c r="CW52" i="7"/>
  <c r="CT64" i="7"/>
  <c r="CP64" i="7"/>
  <c r="CW64" i="7"/>
  <c r="CS64" i="7"/>
  <c r="CK64" i="7"/>
  <c r="CO64" i="7" s="1"/>
  <c r="CQ64" i="7"/>
  <c r="CT76" i="7"/>
  <c r="CP76" i="7"/>
  <c r="CW76" i="7"/>
  <c r="CS76" i="7"/>
  <c r="CK76" i="7"/>
  <c r="CO76" i="7" s="1"/>
  <c r="CR76" i="7"/>
  <c r="CP14" i="7"/>
  <c r="CP52" i="7"/>
  <c r="CR64" i="7"/>
  <c r="CW70" i="7"/>
  <c r="CS70" i="7"/>
  <c r="CK70" i="7"/>
  <c r="CO70" i="7" s="1"/>
  <c r="CV70" i="7"/>
  <c r="CR70" i="7"/>
  <c r="CT70" i="7"/>
  <c r="CU76" i="7"/>
  <c r="DF3" i="7" l="1"/>
  <c r="CW58" i="7"/>
  <c r="CM58" i="7"/>
  <c r="CL58" i="7"/>
  <c r="CN58" i="7"/>
  <c r="CP7" i="7"/>
  <c r="CN7" i="7"/>
  <c r="CM7" i="7"/>
  <c r="CL7" i="7"/>
  <c r="CN28" i="7"/>
  <c r="CM28" i="7"/>
  <c r="CL28" i="7"/>
  <c r="CN40" i="7"/>
  <c r="CM40" i="7"/>
  <c r="CL40" i="7"/>
  <c r="DD50" i="7"/>
  <c r="HK50" i="7" s="1"/>
  <c r="DA58" i="7"/>
  <c r="HH58" i="7" s="1"/>
  <c r="DD57" i="7"/>
  <c r="HK57" i="7" s="1"/>
  <c r="DA64" i="7"/>
  <c r="HH64" i="7" s="1"/>
  <c r="DA62" i="7"/>
  <c r="HH62" i="7" s="1"/>
  <c r="DA50" i="7"/>
  <c r="HH50" i="7" s="1"/>
  <c r="DA41" i="7"/>
  <c r="HH41" i="7" s="1"/>
  <c r="DD72" i="7"/>
  <c r="HK72" i="7" s="1"/>
  <c r="DD35" i="7"/>
  <c r="HK35" i="7" s="1"/>
  <c r="DD67" i="7"/>
  <c r="HK67" i="7" s="1"/>
  <c r="DA46" i="7"/>
  <c r="HH46" i="7" s="1"/>
  <c r="DD42" i="7"/>
  <c r="HK42" i="7" s="1"/>
  <c r="DD74" i="7"/>
  <c r="HK74" i="7" s="1"/>
  <c r="DA69" i="7"/>
  <c r="HH69" i="7" s="1"/>
  <c r="DA49" i="7"/>
  <c r="HH49" i="7" s="1"/>
  <c r="DA72" i="7"/>
  <c r="HH72" i="7" s="1"/>
  <c r="DA71" i="7"/>
  <c r="HH71" i="7" s="1"/>
  <c r="DA30" i="7"/>
  <c r="HH30" i="7" s="1"/>
  <c r="DA73" i="7"/>
  <c r="HH73" i="7" s="1"/>
  <c r="DA32" i="7"/>
  <c r="HH32" i="7" s="1"/>
  <c r="DA74" i="7"/>
  <c r="HH74" i="7" s="1"/>
  <c r="DD49" i="7"/>
  <c r="HK49" i="7" s="1"/>
  <c r="DD33" i="7"/>
  <c r="HK33" i="7" s="1"/>
  <c r="DD71" i="7"/>
  <c r="HK71" i="7" s="1"/>
  <c r="DD64" i="7"/>
  <c r="HK64" i="7" s="1"/>
  <c r="DD66" i="7"/>
  <c r="HK66" i="7" s="1"/>
  <c r="DD73" i="7"/>
  <c r="HK73" i="7" s="1"/>
  <c r="DD45" i="7"/>
  <c r="HK45" i="7" s="1"/>
  <c r="DA36" i="7"/>
  <c r="HH36" i="7" s="1"/>
  <c r="DA68" i="7"/>
  <c r="HH68" i="7" s="1"/>
  <c r="DA70" i="7"/>
  <c r="HH70" i="7" s="1"/>
  <c r="DD69" i="7"/>
  <c r="HK69" i="7" s="1"/>
  <c r="DA66" i="7"/>
  <c r="HH66" i="7" s="1"/>
  <c r="DD70" i="7"/>
  <c r="HK70" i="7" s="1"/>
  <c r="DD51" i="7"/>
  <c r="HK51" i="7" s="1"/>
  <c r="DD55" i="7"/>
  <c r="HK55" i="7" s="1"/>
  <c r="DA55" i="7"/>
  <c r="HH55" i="7" s="1"/>
  <c r="DD56" i="7"/>
  <c r="HK56" i="7" s="1"/>
  <c r="DD59" i="7"/>
  <c r="HK59" i="7" s="1"/>
  <c r="DA65" i="7"/>
  <c r="HH65" i="7" s="1"/>
  <c r="DD52" i="7"/>
  <c r="HK52" i="7" s="1"/>
  <c r="DA53" i="7"/>
  <c r="HH53" i="7" s="1"/>
  <c r="DD60" i="7"/>
  <c r="HK60" i="7" s="1"/>
  <c r="DD54" i="7"/>
  <c r="HK54" i="7" s="1"/>
  <c r="DD65" i="7"/>
  <c r="HK65" i="7" s="1"/>
  <c r="DA60" i="7"/>
  <c r="HH60" i="7" s="1"/>
  <c r="DA59" i="7"/>
  <c r="HH59" i="7" s="1"/>
  <c r="DD61" i="7"/>
  <c r="HK61" i="7" s="1"/>
  <c r="DA52" i="7"/>
  <c r="HH52" i="7" s="1"/>
  <c r="DD63" i="7"/>
  <c r="HK63" i="7" s="1"/>
  <c r="DA63" i="7"/>
  <c r="HH63" i="7" s="1"/>
  <c r="DA51" i="7"/>
  <c r="HH51" i="7" s="1"/>
  <c r="DA56" i="7"/>
  <c r="HH56" i="7" s="1"/>
  <c r="CS58" i="7"/>
  <c r="CV58" i="7"/>
  <c r="CQ58" i="7"/>
  <c r="CR58" i="7"/>
  <c r="CU7" i="7"/>
  <c r="CT58" i="7"/>
  <c r="CR7" i="7"/>
  <c r="CS7" i="7"/>
  <c r="CT7" i="7"/>
  <c r="CV7" i="7"/>
  <c r="CW7" i="7"/>
  <c r="CQ7" i="7"/>
  <c r="CK7" i="7"/>
  <c r="CO7" i="7" s="1"/>
  <c r="CU58" i="7"/>
  <c r="CP58" i="7"/>
  <c r="CK58" i="7"/>
  <c r="CO58" i="7" s="1"/>
  <c r="CV40" i="7"/>
  <c r="CR40" i="7"/>
  <c r="CU40" i="7"/>
  <c r="CQ40" i="7"/>
  <c r="CT40" i="7"/>
  <c r="CP40" i="7"/>
  <c r="CK40" i="7"/>
  <c r="CO40" i="7" s="1"/>
  <c r="CW40" i="7"/>
  <c r="CS40" i="7"/>
  <c r="CV28" i="7"/>
  <c r="CR28" i="7"/>
  <c r="CU28" i="7"/>
  <c r="CQ28" i="7"/>
  <c r="CT28" i="7"/>
  <c r="CP28" i="7"/>
  <c r="CK28" i="7"/>
  <c r="CO28" i="7" s="1"/>
  <c r="CW28" i="7"/>
  <c r="CW29" i="7"/>
  <c r="CS28" i="7"/>
  <c r="DA47" i="7" l="1"/>
  <c r="HH47" i="7" s="1"/>
  <c r="I19" i="3"/>
  <c r="I15" i="3"/>
  <c r="DA23" i="7"/>
  <c r="HH23" i="7" s="1"/>
  <c r="I11" i="3"/>
  <c r="DD20" i="7"/>
  <c r="HK20" i="7" s="1"/>
  <c r="I8" i="3"/>
  <c r="F19" i="3"/>
  <c r="DD43" i="7"/>
  <c r="HK43" i="7" s="1"/>
  <c r="DA24" i="7"/>
  <c r="HH24" i="7" s="1"/>
  <c r="F11" i="3"/>
  <c r="F8" i="3"/>
  <c r="DA12" i="7" l="1"/>
  <c r="HH12" i="7" s="1"/>
  <c r="I61" i="3"/>
  <c r="F38" i="3"/>
  <c r="DA35" i="7" s="1"/>
  <c r="HH35" i="7" s="1"/>
  <c r="DD16" i="7"/>
  <c r="HK16" i="7" s="1"/>
  <c r="I42" i="3"/>
  <c r="F70" i="3"/>
  <c r="DA8" i="7"/>
  <c r="HH8" i="7" s="1"/>
  <c r="I65" i="3"/>
  <c r="I37" i="3"/>
  <c r="DA16" i="7"/>
  <c r="HH16" i="7" s="1"/>
  <c r="I71" i="3"/>
  <c r="F43" i="3"/>
  <c r="DA5" i="7"/>
  <c r="F32" i="3"/>
  <c r="DA29" i="7" s="1"/>
  <c r="HH29" i="7" s="1"/>
  <c r="I56" i="3"/>
  <c r="DD8" i="7"/>
  <c r="HK8" i="7" s="1"/>
  <c r="F64" i="3"/>
  <c r="F36" i="3"/>
  <c r="DA33" i="7" s="1"/>
  <c r="HH33" i="7" s="1"/>
  <c r="DD5" i="7"/>
  <c r="F57" i="3"/>
  <c r="I31" i="3"/>
  <c r="DD12" i="7"/>
  <c r="HK12" i="7" s="1"/>
  <c r="F60" i="3"/>
  <c r="I39" i="3"/>
  <c r="DD29" i="7"/>
  <c r="HK29" i="7" s="1"/>
  <c r="DA39" i="7"/>
  <c r="HH39" i="7" s="1"/>
  <c r="DD41" i="7"/>
  <c r="HK41" i="7" s="1"/>
  <c r="DD30" i="7"/>
  <c r="HK30" i="7" s="1"/>
  <c r="DD34" i="7"/>
  <c r="HK34" i="7" s="1"/>
  <c r="DA38" i="7"/>
  <c r="HH38" i="7" s="1"/>
  <c r="DA42" i="7"/>
  <c r="HH42" i="7" s="1"/>
  <c r="DA45" i="7"/>
  <c r="HH45" i="7" s="1"/>
  <c r="DA28" i="7"/>
  <c r="HH28" i="7" s="1"/>
  <c r="DD23" i="7"/>
  <c r="HK23" i="7" s="1"/>
  <c r="DD48" i="7"/>
  <c r="HK48" i="7" s="1"/>
  <c r="DA26" i="7"/>
  <c r="HH26" i="7" s="1"/>
  <c r="DD26" i="7"/>
  <c r="HK26" i="7" s="1"/>
  <c r="DA27" i="7"/>
  <c r="HH27" i="7" s="1"/>
  <c r="DD37" i="7"/>
  <c r="HK37" i="7" s="1"/>
  <c r="DD19" i="7"/>
  <c r="HK19" i="7" s="1"/>
  <c r="DD22" i="7"/>
  <c r="HK22" i="7" s="1"/>
  <c r="DD44" i="7"/>
  <c r="HK44" i="7" s="1"/>
  <c r="DA34" i="7"/>
  <c r="HH34" i="7" s="1"/>
  <c r="DA37" i="7"/>
  <c r="HH37" i="7" s="1"/>
  <c r="HH21" i="7"/>
  <c r="DD27" i="7"/>
  <c r="HK27" i="7" s="1"/>
  <c r="DA48" i="7"/>
  <c r="HH48" i="7" s="1"/>
  <c r="DA19" i="7"/>
  <c r="HH19" i="7" s="1"/>
  <c r="DA31" i="7"/>
  <c r="HH31" i="7" s="1"/>
  <c r="DA44" i="7"/>
  <c r="HH44" i="7" s="1"/>
  <c r="DD32" i="7"/>
  <c r="HK32" i="7" s="1"/>
  <c r="DD31" i="7"/>
  <c r="HK31" i="7" s="1"/>
  <c r="DA20" i="7"/>
  <c r="HH20" i="7" s="1"/>
  <c r="DD40" i="7"/>
  <c r="HK40" i="7" s="1"/>
  <c r="DD25" i="7"/>
  <c r="HK25" i="7" s="1"/>
  <c r="DA43" i="7"/>
  <c r="HH43" i="7" s="1"/>
  <c r="DD47" i="7"/>
  <c r="HK47" i="7" s="1"/>
  <c r="HK5" i="7" l="1"/>
  <c r="HH5" i="7"/>
  <c r="DA40" i="7"/>
  <c r="HH40" i="7" s="1"/>
  <c r="DD68" i="7"/>
  <c r="HK68" i="7" s="1"/>
  <c r="DD36" i="7"/>
  <c r="HK36" i="7" s="1"/>
  <c r="DA67" i="7"/>
  <c r="HH67" i="7" s="1"/>
  <c r="DD28" i="7"/>
  <c r="HK28" i="7" s="1"/>
  <c r="DD58" i="7"/>
  <c r="HK58" i="7" s="1"/>
  <c r="DA54" i="7"/>
  <c r="HH54" i="7" s="1"/>
  <c r="DD62" i="7"/>
  <c r="HK62" i="7" s="1"/>
  <c r="DA57" i="7"/>
  <c r="HH57" i="7" s="1"/>
  <c r="DD53" i="7"/>
  <c r="HK53" i="7" s="1"/>
  <c r="DA61" i="7"/>
  <c r="HH61" i="7" s="1"/>
  <c r="DD39" i="7"/>
  <c r="HK39" i="7" s="1"/>
  <c r="DD46" i="7"/>
  <c r="HK46" i="7" s="1"/>
  <c r="DD38" i="7"/>
  <c r="HK38" i="7" s="1"/>
  <c r="E55" i="7" l="1"/>
  <c r="CE21" i="7"/>
  <c r="F18" i="7"/>
  <c r="D45" i="7"/>
  <c r="F61" i="7"/>
  <c r="D33" i="7"/>
  <c r="F62" i="7"/>
  <c r="D67" i="7"/>
  <c r="E75" i="7"/>
  <c r="CI76" i="7"/>
  <c r="G67" i="7"/>
  <c r="G69" i="7"/>
  <c r="F12" i="7"/>
  <c r="E43" i="7"/>
  <c r="D14" i="7"/>
  <c r="G44" i="7"/>
  <c r="H56" i="7"/>
  <c r="D25" i="7"/>
  <c r="F40" i="7"/>
  <c r="F33" i="7"/>
  <c r="E50" i="7"/>
  <c r="CH76" i="7"/>
  <c r="H64" i="7"/>
  <c r="D63" i="7"/>
  <c r="CG52" i="7"/>
  <c r="F21" i="7"/>
  <c r="D56" i="7"/>
  <c r="E74" i="7"/>
  <c r="CH21" i="7"/>
  <c r="F19" i="7"/>
  <c r="CG7" i="7"/>
  <c r="CF40" i="7"/>
  <c r="E28" i="7"/>
  <c r="E13" i="7"/>
  <c r="CG21" i="7"/>
  <c r="GO52" i="7"/>
  <c r="DM58" i="7"/>
  <c r="DN45" i="7"/>
  <c r="DN51" i="7"/>
  <c r="DN49" i="7"/>
  <c r="GN52" i="7"/>
  <c r="GM52" i="7"/>
  <c r="GN58" i="7"/>
  <c r="DM43" i="7"/>
  <c r="DL38" i="7"/>
  <c r="DK61" i="7"/>
  <c r="DM32" i="7"/>
  <c r="GP52" i="7"/>
  <c r="DM13" i="7"/>
  <c r="DN44" i="7"/>
  <c r="DL62" i="7"/>
  <c r="DN38" i="7"/>
  <c r="DK46" i="7"/>
  <c r="DK37" i="7"/>
  <c r="DL13" i="7"/>
  <c r="GL52" i="7"/>
  <c r="DN58" i="7"/>
  <c r="DN40" i="7"/>
  <c r="DK31" i="7"/>
  <c r="DM63" i="7"/>
  <c r="DL44" i="7"/>
  <c r="DL27" i="7"/>
  <c r="DL49" i="7"/>
  <c r="DM64" i="7"/>
  <c r="DM46" i="7"/>
  <c r="DK13" i="7"/>
  <c r="DL19" i="7"/>
  <c r="GL40" i="7"/>
  <c r="DN56" i="7"/>
  <c r="DN37" i="7"/>
  <c r="DK32" i="7"/>
  <c r="DK57" i="7"/>
  <c r="DM5" i="7"/>
  <c r="DK5" i="7"/>
  <c r="DM74" i="7"/>
  <c r="DL34" i="7"/>
  <c r="DL51" i="7"/>
  <c r="GM14" i="7"/>
  <c r="GN14" i="7"/>
  <c r="GP64" i="7"/>
  <c r="DK62" i="7"/>
  <c r="DL64" i="7"/>
  <c r="DN50" i="7"/>
  <c r="DK14" i="7"/>
  <c r="DL25" i="7"/>
  <c r="DK58" i="7"/>
  <c r="DL7" i="7"/>
  <c r="DK39" i="7"/>
  <c r="DN68" i="7"/>
  <c r="GO58" i="7"/>
  <c r="DL18" i="7"/>
  <c r="GN40" i="7"/>
  <c r="GL64" i="7"/>
  <c r="GO40" i="7"/>
  <c r="DM70" i="7"/>
  <c r="DL33" i="7"/>
  <c r="DM38" i="7"/>
  <c r="DL26" i="7"/>
  <c r="DN75" i="7"/>
  <c r="DL31" i="7"/>
  <c r="DK51" i="7"/>
  <c r="DK56" i="7"/>
  <c r="DM49" i="7"/>
  <c r="DM14" i="7"/>
  <c r="GP14" i="7"/>
  <c r="GO28" i="7"/>
  <c r="DM62" i="7"/>
  <c r="DK19" i="7"/>
  <c r="GM70" i="7"/>
  <c r="DK26" i="7"/>
  <c r="DL52" i="7"/>
  <c r="DL39" i="7"/>
  <c r="DL32" i="7"/>
  <c r="DK25" i="7"/>
  <c r="DK74" i="7"/>
  <c r="DK4" i="7"/>
  <c r="DK12" i="7"/>
  <c r="DM31" i="7"/>
  <c r="DK40" i="7"/>
  <c r="DM57" i="7"/>
  <c r="DM33" i="7"/>
  <c r="GL70" i="7"/>
  <c r="GP40" i="7"/>
  <c r="GL58" i="7"/>
  <c r="DK73" i="7"/>
  <c r="DL40" i="7"/>
  <c r="DL70" i="7"/>
  <c r="DK38" i="7"/>
  <c r="DK28" i="7"/>
  <c r="DM25" i="7"/>
  <c r="DN64" i="7"/>
  <c r="DK76" i="7"/>
  <c r="DM52" i="7"/>
  <c r="GN21" i="7"/>
  <c r="DK69" i="7"/>
  <c r="GN28" i="7"/>
  <c r="GM46" i="7"/>
  <c r="DL57" i="7"/>
  <c r="GP58" i="7"/>
  <c r="DL5" i="7"/>
  <c r="DM21" i="7"/>
  <c r="DM55" i="7"/>
  <c r="DL68" i="7"/>
  <c r="DM44" i="7"/>
  <c r="GL7" i="7"/>
  <c r="DM34" i="7"/>
  <c r="DK67" i="7"/>
  <c r="DK63" i="7"/>
  <c r="DK18" i="7"/>
  <c r="DK45" i="7"/>
  <c r="DM4" i="7"/>
  <c r="GO46" i="7"/>
  <c r="GM58" i="7"/>
  <c r="DL46" i="7"/>
  <c r="DM69" i="7"/>
  <c r="DM20" i="7"/>
  <c r="DK34" i="7"/>
  <c r="GM7" i="7"/>
  <c r="DN39" i="7"/>
  <c r="DK49" i="7"/>
  <c r="DK6" i="7"/>
  <c r="DM12" i="7"/>
  <c r="GN64" i="7"/>
  <c r="DL75" i="7"/>
  <c r="GP7" i="7"/>
  <c r="DK20" i="7"/>
  <c r="DN74" i="7"/>
  <c r="DM61" i="7"/>
  <c r="DK7" i="7"/>
  <c r="DM73" i="7"/>
  <c r="DM45" i="7"/>
  <c r="GP46" i="7"/>
  <c r="DL69" i="7"/>
  <c r="DM75" i="7"/>
  <c r="DM40" i="7"/>
  <c r="DK64" i="7"/>
  <c r="DL50" i="7"/>
  <c r="GP34" i="7"/>
  <c r="DL21" i="7"/>
  <c r="DL56" i="7"/>
  <c r="GO14" i="7"/>
  <c r="DK55" i="7"/>
  <c r="DM6" i="7"/>
  <c r="GM64" i="7"/>
  <c r="DK11" i="7"/>
  <c r="DL73" i="7"/>
  <c r="GO34" i="7"/>
  <c r="DM11" i="7"/>
  <c r="DK44" i="7"/>
  <c r="DN76" i="7"/>
  <c r="DN63" i="7"/>
  <c r="DM37" i="7"/>
  <c r="DM51" i="7"/>
  <c r="DN67" i="7"/>
  <c r="GL14" i="7"/>
  <c r="GM28" i="7"/>
  <c r="DL45" i="7"/>
  <c r="GN76" i="7"/>
  <c r="DM27" i="7"/>
  <c r="DN62" i="7"/>
  <c r="DM39" i="7"/>
  <c r="DN73" i="7"/>
  <c r="DM19" i="7"/>
  <c r="DL76" i="7"/>
  <c r="DL63" i="7"/>
  <c r="GP76" i="7"/>
  <c r="DK75" i="7"/>
  <c r="DM76" i="7"/>
  <c r="GL28" i="7"/>
  <c r="GO70" i="7"/>
  <c r="DL20" i="7"/>
  <c r="DL55" i="7"/>
  <c r="DK21" i="7"/>
  <c r="DM56" i="7"/>
  <c r="DK68" i="7"/>
  <c r="DL11" i="7"/>
  <c r="DK27" i="7"/>
  <c r="DN46" i="7"/>
  <c r="DL14" i="7"/>
  <c r="DM18" i="7"/>
  <c r="DL6" i="7"/>
  <c r="DL74" i="7"/>
  <c r="DK43" i="7"/>
  <c r="DM50" i="7"/>
  <c r="DM68" i="7"/>
  <c r="DL12" i="7"/>
  <c r="GP70" i="7"/>
  <c r="GM76" i="7"/>
  <c r="GL76" i="7"/>
  <c r="GO76" i="7"/>
  <c r="DN43" i="7"/>
  <c r="DL58" i="7"/>
  <c r="DM26" i="7"/>
  <c r="DN52" i="7"/>
  <c r="DK50" i="7"/>
  <c r="DN70" i="7"/>
  <c r="DL43" i="7"/>
  <c r="DM67" i="7"/>
  <c r="DL67" i="7"/>
  <c r="GO7" i="7"/>
  <c r="DN61" i="7"/>
  <c r="GP28" i="7"/>
  <c r="GN46" i="7"/>
  <c r="GM40" i="7"/>
  <c r="DK33" i="7"/>
  <c r="DM28" i="7"/>
  <c r="DL28" i="7"/>
  <c r="GM21" i="7"/>
  <c r="DN55" i="7"/>
  <c r="DN69" i="7"/>
  <c r="DL4" i="7"/>
  <c r="DM7" i="7"/>
  <c r="DN57" i="7"/>
  <c r="DK70" i="7"/>
  <c r="GO64" i="7"/>
  <c r="GL46" i="7"/>
  <c r="GN70" i="7"/>
  <c r="DL37" i="7"/>
  <c r="DL61" i="7"/>
  <c r="GO21" i="7"/>
  <c r="GP21" i="7"/>
  <c r="GL21" i="7"/>
  <c r="GN7" i="7"/>
  <c r="DK52" i="7"/>
  <c r="H37" i="7"/>
  <c r="D28" i="7"/>
  <c r="G75" i="7"/>
  <c r="CE64" i="7"/>
  <c r="E57" i="7"/>
  <c r="E73" i="7"/>
  <c r="CE14" i="7"/>
  <c r="E52" i="7"/>
  <c r="E56" i="7"/>
  <c r="D58" i="7"/>
  <c r="D26" i="7"/>
  <c r="G56" i="7"/>
  <c r="G45" i="7"/>
  <c r="G39" i="7"/>
  <c r="CG40" i="7"/>
  <c r="E19" i="7"/>
  <c r="E26" i="7"/>
  <c r="E11" i="7"/>
  <c r="D52" i="7"/>
  <c r="G64" i="7"/>
  <c r="H67" i="7"/>
  <c r="H44" i="7"/>
  <c r="CF58" i="7"/>
  <c r="D34" i="7"/>
  <c r="CE46" i="7"/>
  <c r="CH28" i="7"/>
  <c r="D55" i="7"/>
  <c r="F32" i="7"/>
  <c r="E64" i="7"/>
  <c r="G74" i="7"/>
  <c r="G57" i="7"/>
  <c r="G61" i="7"/>
  <c r="E12" i="7"/>
  <c r="F7" i="7"/>
  <c r="D11" i="7"/>
  <c r="D51" i="7"/>
  <c r="E5" i="7"/>
  <c r="G70" i="7"/>
  <c r="H52" i="7"/>
  <c r="H76" i="7"/>
  <c r="CG70" i="7"/>
  <c r="F27" i="7"/>
  <c r="G62" i="7"/>
  <c r="G37" i="7"/>
  <c r="CE52" i="7"/>
  <c r="F52" i="7"/>
  <c r="D31" i="7"/>
  <c r="D62" i="7"/>
  <c r="G43" i="7"/>
  <c r="G55" i="7"/>
  <c r="E25" i="7"/>
  <c r="G63" i="7"/>
  <c r="D6" i="7"/>
  <c r="F38" i="7"/>
  <c r="F39" i="7"/>
  <c r="D75" i="7"/>
  <c r="F13" i="7"/>
  <c r="CH46" i="7"/>
  <c r="H63" i="7"/>
  <c r="H58" i="7"/>
  <c r="E51" i="7"/>
  <c r="CG76" i="7"/>
  <c r="D20" i="7"/>
  <c r="D61" i="7"/>
  <c r="F51" i="7"/>
  <c r="CE58" i="7"/>
  <c r="G49" i="7"/>
  <c r="CF7" i="7"/>
  <c r="CE76" i="7"/>
  <c r="F37" i="7"/>
  <c r="E7" i="7"/>
  <c r="E21" i="7"/>
  <c r="D12" i="7"/>
  <c r="E49" i="7"/>
  <c r="G40" i="7"/>
  <c r="H43" i="7"/>
  <c r="H69" i="7"/>
  <c r="D46" i="7"/>
  <c r="F25" i="7"/>
  <c r="D19" i="7"/>
  <c r="G38" i="7"/>
  <c r="CF52" i="7"/>
  <c r="F5" i="7"/>
  <c r="F76" i="7"/>
  <c r="E4" i="7"/>
  <c r="E6" i="7"/>
  <c r="D40" i="7"/>
  <c r="CF14" i="7"/>
  <c r="CI46" i="7"/>
  <c r="H49" i="7"/>
  <c r="H74" i="7"/>
  <c r="F50" i="7"/>
  <c r="D21" i="7"/>
  <c r="E63" i="7"/>
  <c r="CI40" i="7"/>
  <c r="CE40" i="7"/>
  <c r="E76" i="7"/>
  <c r="E34" i="7"/>
  <c r="D4" i="7"/>
  <c r="D49" i="7"/>
  <c r="D50" i="7"/>
  <c r="CF46" i="7"/>
  <c r="CH58" i="7"/>
  <c r="CH14" i="7"/>
  <c r="H55" i="7"/>
  <c r="H68" i="7"/>
  <c r="CF28" i="7"/>
  <c r="E27" i="7"/>
  <c r="E62" i="7"/>
  <c r="CG64" i="7"/>
  <c r="CE7" i="7"/>
  <c r="CI7" i="7"/>
  <c r="E32" i="7"/>
  <c r="E70" i="7"/>
  <c r="F46" i="7"/>
  <c r="D73" i="7"/>
  <c r="D74" i="7"/>
  <c r="CH52" i="7"/>
  <c r="E39" i="7"/>
  <c r="G52" i="7"/>
  <c r="H50" i="7"/>
  <c r="H39" i="7"/>
  <c r="F58" i="7"/>
  <c r="CF64" i="7"/>
  <c r="CI28" i="7"/>
  <c r="D69" i="7"/>
  <c r="F74" i="7"/>
  <c r="E69" i="7"/>
  <c r="F75" i="7"/>
  <c r="F70" i="7"/>
  <c r="D7" i="7"/>
  <c r="F11" i="7"/>
  <c r="CH34" i="7"/>
  <c r="F14" i="7"/>
  <c r="CI34" i="7"/>
  <c r="H51" i="7"/>
  <c r="H61" i="7"/>
  <c r="D44" i="7"/>
  <c r="E45" i="7"/>
  <c r="D43" i="7"/>
  <c r="G46" i="7"/>
  <c r="CG58" i="7"/>
  <c r="D27" i="7"/>
  <c r="F28" i="7"/>
  <c r="F73" i="7"/>
  <c r="F45" i="7"/>
  <c r="F6" i="7"/>
  <c r="D38" i="7"/>
  <c r="D39" i="7"/>
  <c r="F57" i="7"/>
  <c r="E44" i="7"/>
  <c r="CH64" i="7"/>
  <c r="H57" i="7"/>
  <c r="H38" i="7"/>
  <c r="D18" i="7"/>
  <c r="E40" i="7"/>
  <c r="F20" i="7"/>
  <c r="F49" i="7"/>
  <c r="F64" i="7"/>
  <c r="E67" i="7"/>
  <c r="E68" i="7"/>
  <c r="F44" i="7"/>
  <c r="F69" i="7"/>
  <c r="D37" i="7"/>
  <c r="CF70" i="7"/>
  <c r="CF21" i="7"/>
  <c r="CH40" i="7"/>
  <c r="E38" i="7"/>
  <c r="CH70" i="7"/>
  <c r="H62" i="7"/>
  <c r="H70" i="7"/>
  <c r="CG28" i="7"/>
  <c r="CG14" i="7"/>
  <c r="E20" i="7"/>
  <c r="E61" i="7"/>
  <c r="CI58" i="7"/>
  <c r="F26" i="7"/>
  <c r="D68" i="7"/>
  <c r="D70" i="7"/>
  <c r="F68" i="7"/>
  <c r="D5" i="7"/>
  <c r="CI14" i="7"/>
  <c r="G68" i="7"/>
  <c r="G58" i="7"/>
  <c r="D32" i="7"/>
  <c r="E18" i="7"/>
  <c r="CI70" i="7"/>
  <c r="H73" i="7"/>
  <c r="H45" i="7"/>
  <c r="CG46" i="7"/>
  <c r="CF76" i="7"/>
  <c r="D57" i="7"/>
  <c r="E58" i="7"/>
  <c r="F34" i="7"/>
  <c r="F43" i="7"/>
  <c r="F4" i="7"/>
  <c r="E33" i="7"/>
  <c r="CI64" i="7"/>
  <c r="CI52" i="7"/>
  <c r="E46" i="7"/>
  <c r="E37" i="7"/>
  <c r="F55" i="7"/>
  <c r="CI21" i="7"/>
  <c r="H46" i="7"/>
  <c r="H75" i="7"/>
  <c r="F56" i="7"/>
  <c r="CE70" i="7"/>
  <c r="F31" i="7"/>
  <c r="G76" i="7"/>
  <c r="CE28" i="7"/>
  <c r="F63" i="7"/>
  <c r="D64" i="7"/>
  <c r="F67" i="7"/>
  <c r="E31" i="7"/>
  <c r="D76" i="7"/>
  <c r="G50" i="7"/>
  <c r="G73" i="7"/>
  <c r="CH7" i="7"/>
  <c r="D13" i="7"/>
  <c r="E14" i="7"/>
  <c r="G51" i="7"/>
  <c r="H40" i="7"/>
  <c r="DO40" i="7"/>
  <c r="DO44" i="7"/>
  <c r="DO45" i="7"/>
  <c r="DO37" i="7"/>
  <c r="DP37" i="7" s="1"/>
  <c r="DO57" i="7"/>
  <c r="DO56" i="7"/>
  <c r="DO50" i="7"/>
  <c r="DO74" i="7"/>
  <c r="DO75" i="7"/>
  <c r="DO68" i="7"/>
  <c r="DO39" i="7"/>
  <c r="DO38" i="7"/>
  <c r="DO52" i="7"/>
  <c r="DO67" i="7"/>
  <c r="DO62" i="7"/>
  <c r="DO55" i="7"/>
  <c r="DO49" i="7"/>
  <c r="DO64" i="7"/>
  <c r="DO70" i="7"/>
  <c r="DO73" i="7"/>
  <c r="DO46" i="7"/>
  <c r="DO51" i="7"/>
  <c r="DO63" i="7"/>
  <c r="DO58" i="7"/>
  <c r="DO43" i="7"/>
  <c r="DO69" i="7"/>
  <c r="DO61" i="7"/>
  <c r="DO76" i="7"/>
  <c r="DN21" i="7"/>
  <c r="DO11" i="7"/>
  <c r="DO34" i="7"/>
  <c r="DO14" i="7"/>
  <c r="DO19" i="7"/>
  <c r="DO33" i="7"/>
  <c r="DN32" i="7"/>
  <c r="DN27" i="7"/>
  <c r="DN34" i="7"/>
  <c r="DN25" i="7"/>
  <c r="DN11" i="7"/>
  <c r="DN19" i="7"/>
  <c r="DO31" i="7"/>
  <c r="DO5" i="7"/>
  <c r="DO26" i="7"/>
  <c r="DO7" i="7"/>
  <c r="DN31" i="7"/>
  <c r="DN5" i="7"/>
  <c r="DN7" i="7"/>
  <c r="DN6" i="7"/>
  <c r="DN18" i="7"/>
  <c r="DO4" i="7"/>
  <c r="DO18" i="7"/>
  <c r="DO13" i="7"/>
  <c r="DO32" i="7"/>
  <c r="DO21" i="7"/>
  <c r="DN26" i="7"/>
  <c r="DN28" i="7"/>
  <c r="DN13" i="7"/>
  <c r="DO6" i="7"/>
  <c r="DO12" i="7"/>
  <c r="DO20" i="7"/>
  <c r="DO25" i="7"/>
  <c r="DO27" i="7"/>
  <c r="DO28" i="7"/>
  <c r="DN14" i="7"/>
  <c r="DN20" i="7"/>
  <c r="DN12" i="7"/>
  <c r="DN33" i="7"/>
  <c r="DN4" i="7"/>
  <c r="DQ18" i="7" l="1"/>
  <c r="DP56" i="7"/>
  <c r="DQ39" i="7"/>
  <c r="DP74" i="7"/>
  <c r="DQ7" i="7"/>
  <c r="GQ52" i="7"/>
  <c r="DQ68" i="7"/>
  <c r="DP61" i="7"/>
  <c r="DQ6" i="7"/>
  <c r="DP26" i="7"/>
  <c r="DP4" i="7"/>
  <c r="DP13" i="7"/>
  <c r="DP11" i="7"/>
  <c r="DP19" i="7"/>
  <c r="DP7" i="7"/>
  <c r="DQ12" i="7"/>
  <c r="DQ55" i="7"/>
  <c r="GQ58" i="7"/>
  <c r="DP55" i="7"/>
  <c r="DP33" i="7"/>
  <c r="DQ5" i="7"/>
  <c r="GQ70" i="7"/>
  <c r="DQ32" i="7"/>
  <c r="DQ26" i="7"/>
  <c r="DP51" i="7"/>
  <c r="GQ40" i="7"/>
  <c r="DQ4" i="7"/>
  <c r="DQ19" i="7"/>
  <c r="DQ11" i="7"/>
  <c r="DP75" i="7"/>
  <c r="DP49" i="7"/>
  <c r="DQ43" i="7"/>
  <c r="DQ21" i="7"/>
  <c r="DP70" i="7"/>
  <c r="DP40" i="7"/>
  <c r="DP34" i="7"/>
  <c r="DP50" i="7"/>
  <c r="DP43" i="7"/>
  <c r="DQ56" i="7"/>
  <c r="DP46" i="7"/>
  <c r="DQ13" i="7"/>
  <c r="GQ21" i="7"/>
  <c r="DP57" i="7"/>
  <c r="DQ69" i="7"/>
  <c r="DQ67" i="7"/>
  <c r="DP14" i="7"/>
  <c r="DQ50" i="7"/>
  <c r="DQ49" i="7"/>
  <c r="DQ74" i="7"/>
  <c r="DP73" i="7"/>
  <c r="DP68" i="7"/>
  <c r="DP63" i="7"/>
  <c r="DQ75" i="7"/>
  <c r="DQ51" i="7"/>
  <c r="DQ76" i="7"/>
  <c r="DQ73" i="7"/>
  <c r="GQ46" i="7"/>
  <c r="DP20" i="7"/>
  <c r="DQ62" i="7"/>
  <c r="DQ44" i="7"/>
  <c r="DP5" i="7"/>
  <c r="DQ46" i="7"/>
  <c r="DP44" i="7"/>
  <c r="DQ61" i="7"/>
  <c r="DP67" i="7"/>
  <c r="DQ20" i="7"/>
  <c r="DP18" i="7"/>
  <c r="DQ64" i="7"/>
  <c r="DQ38" i="7"/>
  <c r="DP31" i="7"/>
  <c r="DQ33" i="7"/>
  <c r="DQ31" i="7"/>
  <c r="DP25" i="7"/>
  <c r="DP45" i="7"/>
  <c r="DQ45" i="7"/>
  <c r="DQ40" i="7"/>
  <c r="DQ14" i="7"/>
  <c r="DP39" i="7"/>
  <c r="DP76" i="7"/>
  <c r="DP6" i="7"/>
  <c r="DQ58" i="7"/>
  <c r="DP38" i="7"/>
  <c r="DP27" i="7"/>
  <c r="DQ27" i="7"/>
  <c r="DP32" i="7"/>
  <c r="DP21" i="7"/>
  <c r="GQ7" i="7"/>
  <c r="GQ34" i="7"/>
  <c r="GQ76" i="7"/>
  <c r="DQ28" i="7"/>
  <c r="GQ64" i="7"/>
  <c r="DQ52" i="7"/>
  <c r="DP58" i="7"/>
  <c r="DQ34" i="7"/>
  <c r="DQ70" i="7"/>
  <c r="GQ28" i="7"/>
  <c r="DP12" i="7"/>
  <c r="DQ25" i="7"/>
  <c r="DP28" i="7"/>
  <c r="DP64" i="7"/>
  <c r="DQ57" i="7"/>
  <c r="DP62" i="7"/>
  <c r="DQ37" i="7"/>
  <c r="GQ14" i="7"/>
  <c r="DP69" i="7"/>
  <c r="DQ63" i="7"/>
  <c r="DP52" i="7"/>
  <c r="DQ98" i="7" l="1"/>
  <c r="DQ107" i="7"/>
  <c r="DQ105" i="7"/>
  <c r="DQ104" i="7"/>
  <c r="DQ106" i="7"/>
  <c r="DQ100" i="7"/>
  <c r="DQ148" i="7"/>
  <c r="DQ149" i="7"/>
  <c r="DQ147" i="7"/>
  <c r="DQ146" i="7"/>
  <c r="DS70" i="7"/>
  <c r="DS67" i="7"/>
  <c r="DS68" i="7"/>
  <c r="DS69" i="7"/>
  <c r="DQ93" i="7"/>
  <c r="DQ91" i="7"/>
  <c r="DQ90" i="7"/>
  <c r="DQ92" i="7"/>
  <c r="DQ136" i="7"/>
  <c r="DS58" i="7"/>
  <c r="DS55" i="7"/>
  <c r="DQ135" i="7"/>
  <c r="DQ134" i="7"/>
  <c r="DS57" i="7"/>
  <c r="DS56" i="7"/>
  <c r="DQ137" i="7"/>
  <c r="DQ99" i="7"/>
  <c r="DQ113" i="7"/>
  <c r="DQ111" i="7"/>
  <c r="DQ110" i="7"/>
  <c r="DQ112" i="7"/>
  <c r="DQ143" i="7"/>
  <c r="DQ141" i="7"/>
  <c r="DQ140" i="7"/>
  <c r="DQ142" i="7"/>
  <c r="DS63" i="7"/>
  <c r="DS62" i="7"/>
  <c r="DS64" i="7"/>
  <c r="DS61" i="7"/>
  <c r="DQ155" i="7"/>
  <c r="DQ153" i="7"/>
  <c r="DQ152" i="7"/>
  <c r="DS76" i="7"/>
  <c r="DQ154" i="7"/>
  <c r="DS75" i="7"/>
  <c r="DS74" i="7"/>
  <c r="DS73" i="7"/>
  <c r="DQ131" i="7"/>
  <c r="DQ129" i="7"/>
  <c r="DQ128" i="7"/>
  <c r="DS51" i="7"/>
  <c r="DS50" i="7"/>
  <c r="DS52" i="7"/>
  <c r="DS49" i="7"/>
  <c r="DQ130" i="7"/>
  <c r="DQ125" i="7"/>
  <c r="DQ123" i="7"/>
  <c r="DS46" i="7"/>
  <c r="DS43" i="7"/>
  <c r="DQ122" i="7"/>
  <c r="DQ124" i="7"/>
  <c r="DS44" i="7"/>
  <c r="DS45" i="7"/>
  <c r="DQ97" i="7"/>
  <c r="DQ119" i="7"/>
  <c r="DQ117" i="7"/>
  <c r="DS37" i="7"/>
  <c r="DQ116" i="7"/>
  <c r="DS40" i="7"/>
  <c r="DS39" i="7"/>
  <c r="DQ118" i="7"/>
  <c r="DS38" i="7"/>
  <c r="DQ86" i="7"/>
  <c r="DQ84" i="7"/>
  <c r="DQ83" i="7"/>
  <c r="DQ85" i="7"/>
  <c r="DS4" i="7"/>
  <c r="DS12" i="7"/>
  <c r="DS13" i="7"/>
  <c r="DS18" i="7"/>
  <c r="DS19" i="7"/>
  <c r="DS5" i="7"/>
  <c r="DS6" i="7"/>
  <c r="DS21" i="7"/>
  <c r="DS11" i="7"/>
  <c r="DS20" i="7"/>
  <c r="DS14" i="7"/>
  <c r="DS7" i="7"/>
  <c r="DS26" i="7"/>
  <c r="DS27" i="7"/>
  <c r="DS28" i="7"/>
  <c r="DS25" i="7"/>
  <c r="DS32" i="7"/>
  <c r="DS33" i="7"/>
  <c r="DS31" i="7"/>
  <c r="DS34" i="7"/>
  <c r="DU57" i="7" l="1"/>
  <c r="DU56" i="7"/>
  <c r="DU55" i="7"/>
  <c r="DU58" i="7"/>
  <c r="DU45" i="7"/>
  <c r="DU44" i="7"/>
  <c r="DU43" i="7"/>
  <c r="DU46" i="7"/>
  <c r="DU63" i="7"/>
  <c r="DU62" i="7"/>
  <c r="DU64" i="7"/>
  <c r="DU61" i="7"/>
  <c r="DU51" i="7"/>
  <c r="DU50" i="7"/>
  <c r="DU52" i="7"/>
  <c r="DU49" i="7"/>
  <c r="DU69" i="7"/>
  <c r="DU68" i="7"/>
  <c r="DU67" i="7"/>
  <c r="DU70" i="7"/>
  <c r="DU76" i="7"/>
  <c r="DU75" i="7"/>
  <c r="DU74" i="7"/>
  <c r="DU73" i="7"/>
  <c r="DU5" i="7"/>
  <c r="DU7" i="7"/>
  <c r="DU6" i="7"/>
  <c r="DU4" i="7"/>
  <c r="DU20" i="7"/>
  <c r="DU12" i="7"/>
  <c r="DU19" i="7"/>
  <c r="DU21" i="7"/>
  <c r="DU18" i="7"/>
  <c r="DU11" i="7"/>
  <c r="DU13" i="7"/>
  <c r="DU14" i="7"/>
  <c r="DU39" i="7"/>
  <c r="DU37" i="7"/>
  <c r="DU40" i="7"/>
  <c r="DU38" i="7"/>
  <c r="DU31" i="7"/>
  <c r="DU34" i="7"/>
  <c r="DU32" i="7"/>
  <c r="DU33" i="7"/>
  <c r="DU25" i="7"/>
  <c r="DU26" i="7"/>
  <c r="DU27" i="7"/>
  <c r="DU28" i="7"/>
  <c r="DV73" i="7" l="1"/>
  <c r="DW73" i="7" s="1"/>
  <c r="DV76" i="7"/>
  <c r="DW76" i="7" s="1"/>
  <c r="DV75" i="7"/>
  <c r="DW75" i="7" s="1"/>
  <c r="DV74" i="7"/>
  <c r="DW74" i="7" s="1"/>
  <c r="DV52" i="7"/>
  <c r="DW52" i="7" s="1"/>
  <c r="DV49" i="7"/>
  <c r="DW49" i="7" s="1"/>
  <c r="DV51" i="7"/>
  <c r="DW51" i="7" s="1"/>
  <c r="DV50" i="7"/>
  <c r="DW50" i="7" s="1"/>
  <c r="DV64" i="7"/>
  <c r="DW64" i="7" s="1"/>
  <c r="DV61" i="7"/>
  <c r="DW61" i="7" s="1"/>
  <c r="DV63" i="7"/>
  <c r="DW63" i="7" s="1"/>
  <c r="DV62" i="7"/>
  <c r="DW62" i="7" s="1"/>
  <c r="DV69" i="7"/>
  <c r="DW69" i="7" s="1"/>
  <c r="DV68" i="7"/>
  <c r="DW68" i="7" s="1"/>
  <c r="DV70" i="7"/>
  <c r="DW70" i="7" s="1"/>
  <c r="DV67" i="7"/>
  <c r="DW67" i="7" s="1"/>
  <c r="DV45" i="7"/>
  <c r="DW45" i="7" s="1"/>
  <c r="DV44" i="7"/>
  <c r="DW44" i="7" s="1"/>
  <c r="DV46" i="7"/>
  <c r="DW46" i="7" s="1"/>
  <c r="DV43" i="7"/>
  <c r="DW43" i="7" s="1"/>
  <c r="DV57" i="7"/>
  <c r="DW57" i="7" s="1"/>
  <c r="DV56" i="7"/>
  <c r="DW56" i="7" s="1"/>
  <c r="DV58" i="7"/>
  <c r="DW58" i="7" s="1"/>
  <c r="DV55" i="7"/>
  <c r="DW55" i="7" s="1"/>
  <c r="DV13" i="7"/>
  <c r="DW13" i="7" s="1"/>
  <c r="DV5" i="7"/>
  <c r="DW5" i="7" s="1"/>
  <c r="DV7" i="7"/>
  <c r="DW7" i="7" s="1"/>
  <c r="DV4" i="7"/>
  <c r="DW4" i="7" s="1"/>
  <c r="DV6" i="7"/>
  <c r="DW6" i="7" s="1"/>
  <c r="DV20" i="7"/>
  <c r="DW20" i="7" s="1"/>
  <c r="DV14" i="7"/>
  <c r="DW14" i="7" s="1"/>
  <c r="DV11" i="7"/>
  <c r="DW11" i="7" s="1"/>
  <c r="DV19" i="7"/>
  <c r="DW19" i="7" s="1"/>
  <c r="DV21" i="7"/>
  <c r="DW21" i="7" s="1"/>
  <c r="DV18" i="7"/>
  <c r="DW18" i="7" s="1"/>
  <c r="DV12" i="7"/>
  <c r="DW12" i="7" s="1"/>
  <c r="DV40" i="7"/>
  <c r="DW40" i="7" s="1"/>
  <c r="DV38" i="7"/>
  <c r="DW38" i="7" s="1"/>
  <c r="DV37" i="7"/>
  <c r="DW37" i="7" s="1"/>
  <c r="DV39" i="7"/>
  <c r="DW39" i="7" s="1"/>
  <c r="DV27" i="7"/>
  <c r="DW27" i="7" s="1"/>
  <c r="DV26" i="7"/>
  <c r="DW26" i="7" s="1"/>
  <c r="DV25" i="7"/>
  <c r="DW25" i="7" s="1"/>
  <c r="DV28" i="7"/>
  <c r="DW28" i="7" s="1"/>
  <c r="DV34" i="7"/>
  <c r="DW34" i="7" s="1"/>
  <c r="DV33" i="7"/>
  <c r="DW33" i="7" s="1"/>
  <c r="DV31" i="7"/>
  <c r="DW31" i="7" s="1"/>
  <c r="DV32" i="7"/>
  <c r="DW32" i="7" s="1"/>
  <c r="DX11" i="7" l="1"/>
  <c r="EC11" i="7" s="1"/>
  <c r="DX73" i="7"/>
  <c r="DX74" i="7" s="1"/>
  <c r="EC74" i="7" s="1"/>
  <c r="DZ73" i="7"/>
  <c r="DZ74" i="7" s="1"/>
  <c r="FQ76" i="7" s="1"/>
  <c r="DY31" i="7"/>
  <c r="EW32" i="7" s="1"/>
  <c r="DY49" i="7"/>
  <c r="DY50" i="7" s="1"/>
  <c r="DY51" i="7" s="1"/>
  <c r="DZ31" i="7"/>
  <c r="DZ32" i="7" s="1"/>
  <c r="DZ67" i="7"/>
  <c r="DZ68" i="7" s="1"/>
  <c r="DY37" i="7"/>
  <c r="EW38" i="7" s="1"/>
  <c r="DZ43" i="7"/>
  <c r="FQ45" i="7" s="1"/>
  <c r="DZ11" i="7"/>
  <c r="FQ13" i="7" s="1"/>
  <c r="DY25" i="7"/>
  <c r="EW26" i="7" s="1"/>
  <c r="DX43" i="7"/>
  <c r="DX44" i="7" s="1"/>
  <c r="DX45" i="7" s="1"/>
  <c r="DX37" i="7"/>
  <c r="DX38" i="7" s="1"/>
  <c r="DX55" i="7"/>
  <c r="EC55" i="7" s="1"/>
  <c r="DX18" i="7"/>
  <c r="EC18" i="7" s="1"/>
  <c r="DY67" i="7"/>
  <c r="DY68" i="7" s="1"/>
  <c r="DX25" i="7"/>
  <c r="DX26" i="7" s="1"/>
  <c r="DZ25" i="7"/>
  <c r="DZ26" i="7" s="1"/>
  <c r="DY4" i="7"/>
  <c r="DY5" i="7" s="1"/>
  <c r="DY6" i="7" s="1"/>
  <c r="DX4" i="7"/>
  <c r="EC4" i="7" s="1"/>
  <c r="DY73" i="7"/>
  <c r="DY74" i="7" s="1"/>
  <c r="DY75" i="7" s="1"/>
  <c r="DY55" i="7"/>
  <c r="DY56" i="7" s="1"/>
  <c r="DZ49" i="7"/>
  <c r="DZ50" i="7" s="1"/>
  <c r="DZ51" i="7" s="1"/>
  <c r="DZ4" i="7"/>
  <c r="DZ5" i="7" s="1"/>
  <c r="DZ6" i="7" s="1"/>
  <c r="DY11" i="7"/>
  <c r="DX67" i="7"/>
  <c r="EC67" i="7" s="1"/>
  <c r="DX61" i="7"/>
  <c r="DX62" i="7" s="1"/>
  <c r="DY43" i="7"/>
  <c r="DY44" i="7" s="1"/>
  <c r="DY45" i="7" s="1"/>
  <c r="DX49" i="7"/>
  <c r="DZ61" i="7"/>
  <c r="DZ62" i="7" s="1"/>
  <c r="DY18" i="7"/>
  <c r="EW19" i="7" s="1"/>
  <c r="DZ55" i="7"/>
  <c r="FQ57" i="7" s="1"/>
  <c r="DZ18" i="7"/>
  <c r="FQ20" i="7" s="1"/>
  <c r="DY61" i="7"/>
  <c r="EW62" i="7" s="1"/>
  <c r="DZ37" i="7"/>
  <c r="DZ38" i="7" s="1"/>
  <c r="DX31" i="7"/>
  <c r="DX32" i="7" s="1"/>
  <c r="A6" i="3"/>
  <c r="GA45" i="7" l="1"/>
  <c r="FZ45" i="7"/>
  <c r="FY45" i="7"/>
  <c r="EM11" i="7"/>
  <c r="EL11" i="7"/>
  <c r="EK11" i="7"/>
  <c r="GA57" i="7"/>
  <c r="FZ57" i="7"/>
  <c r="FY57" i="7"/>
  <c r="EM4" i="7"/>
  <c r="EL4" i="7"/>
  <c r="EK4" i="7"/>
  <c r="FF38" i="7"/>
  <c r="FE38" i="7"/>
  <c r="FG38" i="7"/>
  <c r="FF32" i="7"/>
  <c r="FE32" i="7"/>
  <c r="FG32" i="7"/>
  <c r="GA20" i="7"/>
  <c r="FZ20" i="7"/>
  <c r="FY20" i="7"/>
  <c r="FG19" i="7"/>
  <c r="FF19" i="7"/>
  <c r="FE19" i="7"/>
  <c r="EL18" i="7"/>
  <c r="EK18" i="7"/>
  <c r="EM18" i="7"/>
  <c r="FF26" i="7"/>
  <c r="FE26" i="7"/>
  <c r="FG26" i="7"/>
  <c r="FZ76" i="7"/>
  <c r="FY76" i="7"/>
  <c r="GA76" i="7"/>
  <c r="EV141" i="7"/>
  <c r="FO62" i="7"/>
  <c r="FK62" i="7"/>
  <c r="FF62" i="7"/>
  <c r="FN62" i="7"/>
  <c r="FJ62" i="7"/>
  <c r="FE62" i="7"/>
  <c r="FM62" i="7"/>
  <c r="FI62" i="7"/>
  <c r="FP62" i="7"/>
  <c r="FL62" i="7"/>
  <c r="FG62" i="7"/>
  <c r="EM67" i="7"/>
  <c r="EL67" i="7"/>
  <c r="EK67" i="7"/>
  <c r="EM55" i="7"/>
  <c r="EL55" i="7"/>
  <c r="EK55" i="7"/>
  <c r="FY13" i="7"/>
  <c r="GA13" i="7"/>
  <c r="FZ13" i="7"/>
  <c r="EK74" i="7"/>
  <c r="EM74" i="7"/>
  <c r="EL74" i="7"/>
  <c r="DX12" i="7"/>
  <c r="DX13" i="7" s="1"/>
  <c r="DX14" i="7" s="1"/>
  <c r="EC14" i="7" s="1"/>
  <c r="DX56" i="7"/>
  <c r="EC56" i="7" s="1"/>
  <c r="DZ12" i="7"/>
  <c r="FQ14" i="7" s="1"/>
  <c r="FS13" i="7" s="1"/>
  <c r="DX75" i="7"/>
  <c r="EC75" i="7" s="1"/>
  <c r="EW51" i="7"/>
  <c r="EC37" i="7"/>
  <c r="DY38" i="7"/>
  <c r="DY39" i="7" s="1"/>
  <c r="EW50" i="7"/>
  <c r="FQ69" i="7"/>
  <c r="DZ44" i="7"/>
  <c r="FQ46" i="7" s="1"/>
  <c r="EC73" i="7"/>
  <c r="EC44" i="7"/>
  <c r="DY32" i="7"/>
  <c r="EW33" i="7" s="1"/>
  <c r="FQ33" i="7"/>
  <c r="EC43" i="7"/>
  <c r="DZ75" i="7"/>
  <c r="DY26" i="7"/>
  <c r="DY27" i="7" s="1"/>
  <c r="FQ75" i="7"/>
  <c r="FR76" i="7" s="1"/>
  <c r="EW44" i="7"/>
  <c r="EW5" i="7"/>
  <c r="DX19" i="7"/>
  <c r="DX20" i="7" s="1"/>
  <c r="DX21" i="7" s="1"/>
  <c r="EC21" i="7" s="1"/>
  <c r="FQ51" i="7"/>
  <c r="EW74" i="7"/>
  <c r="EW68" i="7"/>
  <c r="FQ27" i="7"/>
  <c r="DX68" i="7"/>
  <c r="EC68" i="7" s="1"/>
  <c r="EW6" i="7"/>
  <c r="EW75" i="7"/>
  <c r="EW45" i="7"/>
  <c r="FQ7" i="7"/>
  <c r="EC61" i="7"/>
  <c r="EC25" i="7"/>
  <c r="FQ52" i="7"/>
  <c r="DX5" i="7"/>
  <c r="DX6" i="7" s="1"/>
  <c r="EW56" i="7"/>
  <c r="FQ6" i="7"/>
  <c r="DY12" i="7"/>
  <c r="EW12" i="7"/>
  <c r="DX50" i="7"/>
  <c r="EC49" i="7"/>
  <c r="FQ63" i="7"/>
  <c r="DZ56" i="7"/>
  <c r="DZ57" i="7" s="1"/>
  <c r="DY19" i="7"/>
  <c r="EW20" i="7" s="1"/>
  <c r="DZ19" i="7"/>
  <c r="FQ21" i="7" s="1"/>
  <c r="FR20" i="7" s="1"/>
  <c r="EC31" i="7"/>
  <c r="DY62" i="7"/>
  <c r="EW63" i="7" s="1"/>
  <c r="FQ39" i="7"/>
  <c r="EW57" i="7"/>
  <c r="DY57" i="7"/>
  <c r="DY52" i="7"/>
  <c r="EW52" i="7"/>
  <c r="EC32" i="7"/>
  <c r="DX33" i="7"/>
  <c r="EC38" i="7"/>
  <c r="DX39" i="7"/>
  <c r="EC62" i="7"/>
  <c r="DX63" i="7"/>
  <c r="EC45" i="7"/>
  <c r="DX46" i="7"/>
  <c r="EC46" i="7" s="1"/>
  <c r="DZ63" i="7"/>
  <c r="FQ64" i="7"/>
  <c r="DZ69" i="7"/>
  <c r="FQ70" i="7"/>
  <c r="DZ27" i="7"/>
  <c r="FQ28" i="7"/>
  <c r="DY69" i="7"/>
  <c r="EW69" i="7"/>
  <c r="FQ40" i="7"/>
  <c r="DZ39" i="7"/>
  <c r="DY7" i="7"/>
  <c r="EW7" i="7"/>
  <c r="FQ34" i="7"/>
  <c r="DZ33" i="7"/>
  <c r="EW46" i="7"/>
  <c r="DY46" i="7"/>
  <c r="EW76" i="7"/>
  <c r="DY76" i="7"/>
  <c r="EC26" i="7"/>
  <c r="DX27" i="7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77" i="3" s="1"/>
  <c r="A114" i="3" s="1"/>
  <c r="EC13" i="7" l="1"/>
  <c r="EM13" i="7" s="1"/>
  <c r="FT13" i="7"/>
  <c r="FR13" i="7"/>
  <c r="EL26" i="7"/>
  <c r="EK26" i="7"/>
  <c r="EM26" i="7"/>
  <c r="EH46" i="7"/>
  <c r="ED46" i="7"/>
  <c r="EM46" i="7"/>
  <c r="EG46" i="7"/>
  <c r="EL46" i="7"/>
  <c r="EF46" i="7"/>
  <c r="EK46" i="7"/>
  <c r="EE46" i="7"/>
  <c r="EV131" i="7"/>
  <c r="FP52" i="7"/>
  <c r="FL52" i="7"/>
  <c r="FG52" i="7"/>
  <c r="FA52" i="7"/>
  <c r="FO52" i="7"/>
  <c r="FK52" i="7"/>
  <c r="FF52" i="7"/>
  <c r="EZ52" i="7"/>
  <c r="FN52" i="7"/>
  <c r="FJ52" i="7"/>
  <c r="FE52" i="7"/>
  <c r="EY52" i="7"/>
  <c r="EX52" i="7"/>
  <c r="FB52" i="7"/>
  <c r="FM52" i="7"/>
  <c r="FI52" i="7"/>
  <c r="FY39" i="7"/>
  <c r="FS39" i="7"/>
  <c r="FV39" i="7"/>
  <c r="FR39" i="7"/>
  <c r="GA39" i="7"/>
  <c r="FU39" i="7"/>
  <c r="FT39" i="7"/>
  <c r="FZ39" i="7"/>
  <c r="FM56" i="7"/>
  <c r="FI56" i="7"/>
  <c r="EV135" i="7"/>
  <c r="FP56" i="7"/>
  <c r="FL56" i="7"/>
  <c r="FG56" i="7"/>
  <c r="FO56" i="7"/>
  <c r="FK56" i="7"/>
  <c r="FF56" i="7"/>
  <c r="FE56" i="7"/>
  <c r="FJ56" i="7"/>
  <c r="FN56" i="7"/>
  <c r="FF6" i="7"/>
  <c r="EZ6" i="7"/>
  <c r="FE6" i="7"/>
  <c r="EY6" i="7"/>
  <c r="FB6" i="7"/>
  <c r="EX6" i="7"/>
  <c r="FG6" i="7"/>
  <c r="FA6" i="7"/>
  <c r="EV123" i="7"/>
  <c r="FM44" i="7"/>
  <c r="FI44" i="7"/>
  <c r="FB44" i="7"/>
  <c r="EX44" i="7"/>
  <c r="FP44" i="7"/>
  <c r="FL44" i="7"/>
  <c r="FG44" i="7"/>
  <c r="FA44" i="7"/>
  <c r="FO44" i="7"/>
  <c r="FK44" i="7"/>
  <c r="FF44" i="7"/>
  <c r="EZ44" i="7"/>
  <c r="FE44" i="7"/>
  <c r="EY44" i="7"/>
  <c r="FN44" i="7"/>
  <c r="FJ44" i="7"/>
  <c r="EH43" i="7"/>
  <c r="ED43" i="7"/>
  <c r="EM43" i="7"/>
  <c r="EG43" i="7"/>
  <c r="EL43" i="7"/>
  <c r="EF43" i="7"/>
  <c r="EE43" i="7"/>
  <c r="EK43" i="7"/>
  <c r="EL73" i="7"/>
  <c r="EK73" i="7"/>
  <c r="EM73" i="7"/>
  <c r="EK13" i="7"/>
  <c r="EM45" i="7"/>
  <c r="EG45" i="7"/>
  <c r="EL45" i="7"/>
  <c r="EF45" i="7"/>
  <c r="EK45" i="7"/>
  <c r="EE45" i="7"/>
  <c r="EH45" i="7"/>
  <c r="ED45" i="7"/>
  <c r="EL38" i="7"/>
  <c r="EK38" i="7"/>
  <c r="EM38" i="7"/>
  <c r="EV142" i="7"/>
  <c r="FO63" i="7"/>
  <c r="FK63" i="7"/>
  <c r="FF63" i="7"/>
  <c r="FN63" i="7"/>
  <c r="FJ63" i="7"/>
  <c r="FE63" i="7"/>
  <c r="FM63" i="7"/>
  <c r="FI63" i="7"/>
  <c r="FP63" i="7"/>
  <c r="FL63" i="7"/>
  <c r="FG63" i="7"/>
  <c r="FG12" i="7"/>
  <c r="FF12" i="7"/>
  <c r="FE12" i="7"/>
  <c r="GA7" i="7"/>
  <c r="FU7" i="7"/>
  <c r="FZ7" i="7"/>
  <c r="FT7" i="7"/>
  <c r="FY7" i="7"/>
  <c r="FS7" i="7"/>
  <c r="FV7" i="7"/>
  <c r="FR7" i="7"/>
  <c r="EM68" i="7"/>
  <c r="EL68" i="7"/>
  <c r="EK68" i="7"/>
  <c r="FZ51" i="7"/>
  <c r="FT51" i="7"/>
  <c r="FY51" i="7"/>
  <c r="FS51" i="7"/>
  <c r="FV51" i="7"/>
  <c r="FR51" i="7"/>
  <c r="FU51" i="7"/>
  <c r="GA51" i="7"/>
  <c r="FZ75" i="7"/>
  <c r="FT75" i="7"/>
  <c r="FY75" i="7"/>
  <c r="FS75" i="7"/>
  <c r="FV75" i="7"/>
  <c r="FR75" i="7"/>
  <c r="GA75" i="7"/>
  <c r="FU75" i="7"/>
  <c r="FZ33" i="7"/>
  <c r="FT33" i="7"/>
  <c r="FY33" i="7"/>
  <c r="FS33" i="7"/>
  <c r="FV33" i="7"/>
  <c r="FR33" i="7"/>
  <c r="FU33" i="7"/>
  <c r="GA33" i="7"/>
  <c r="FY46" i="7"/>
  <c r="FS46" i="7"/>
  <c r="FV46" i="7"/>
  <c r="FR46" i="7"/>
  <c r="GA46" i="7"/>
  <c r="FU46" i="7"/>
  <c r="FZ46" i="7"/>
  <c r="FT46" i="7"/>
  <c r="EM37" i="7"/>
  <c r="EL37" i="7"/>
  <c r="EK37" i="7"/>
  <c r="EM56" i="7"/>
  <c r="EL56" i="7"/>
  <c r="EK56" i="7"/>
  <c r="FU13" i="7"/>
  <c r="FU76" i="7"/>
  <c r="FT20" i="7"/>
  <c r="FR45" i="7"/>
  <c r="FG7" i="7"/>
  <c r="FA7" i="7"/>
  <c r="FF7" i="7"/>
  <c r="EZ7" i="7"/>
  <c r="FE7" i="7"/>
  <c r="EY7" i="7"/>
  <c r="EX7" i="7"/>
  <c r="FB7" i="7"/>
  <c r="EV148" i="7"/>
  <c r="FM69" i="7"/>
  <c r="FI69" i="7"/>
  <c r="FP69" i="7"/>
  <c r="FL69" i="7"/>
  <c r="FG69" i="7"/>
  <c r="FO69" i="7"/>
  <c r="FK69" i="7"/>
  <c r="FF69" i="7"/>
  <c r="FJ69" i="7"/>
  <c r="FE69" i="7"/>
  <c r="FN69" i="7"/>
  <c r="EK62" i="7"/>
  <c r="EM62" i="7"/>
  <c r="EL62" i="7"/>
  <c r="EL32" i="7"/>
  <c r="EK32" i="7"/>
  <c r="EM32" i="7"/>
  <c r="EV136" i="7"/>
  <c r="FM57" i="7"/>
  <c r="FI57" i="7"/>
  <c r="FP57" i="7"/>
  <c r="FL57" i="7"/>
  <c r="FG57" i="7"/>
  <c r="FO57" i="7"/>
  <c r="FK57" i="7"/>
  <c r="FF57" i="7"/>
  <c r="FJ57" i="7"/>
  <c r="FE57" i="7"/>
  <c r="FN57" i="7"/>
  <c r="FY21" i="7"/>
  <c r="FS21" i="7"/>
  <c r="FV21" i="7"/>
  <c r="FR21" i="7"/>
  <c r="GA21" i="7"/>
  <c r="FU21" i="7"/>
  <c r="FZ21" i="7"/>
  <c r="FT21" i="7"/>
  <c r="EL49" i="7"/>
  <c r="EK49" i="7"/>
  <c r="EM49" i="7"/>
  <c r="FZ6" i="7"/>
  <c r="FT6" i="7"/>
  <c r="FY6" i="7"/>
  <c r="FS6" i="7"/>
  <c r="FV6" i="7"/>
  <c r="FR6" i="7"/>
  <c r="FU6" i="7"/>
  <c r="GA6" i="7"/>
  <c r="EK25" i="7"/>
  <c r="EM25" i="7"/>
  <c r="EL25" i="7"/>
  <c r="EV154" i="7"/>
  <c r="FO75" i="7"/>
  <c r="FK75" i="7"/>
  <c r="FF75" i="7"/>
  <c r="EZ75" i="7"/>
  <c r="FN75" i="7"/>
  <c r="FJ75" i="7"/>
  <c r="FE75" i="7"/>
  <c r="EY75" i="7"/>
  <c r="FM75" i="7"/>
  <c r="FI75" i="7"/>
  <c r="FB75" i="7"/>
  <c r="EX75" i="7"/>
  <c r="FP75" i="7"/>
  <c r="FL75" i="7"/>
  <c r="FA75" i="7"/>
  <c r="FG75" i="7"/>
  <c r="EV147" i="7"/>
  <c r="FM68" i="7"/>
  <c r="FI68" i="7"/>
  <c r="FP68" i="7"/>
  <c r="FL68" i="7"/>
  <c r="FG68" i="7"/>
  <c r="FO68" i="7"/>
  <c r="FK68" i="7"/>
  <c r="FF68" i="7"/>
  <c r="FE68" i="7"/>
  <c r="FN68" i="7"/>
  <c r="FJ68" i="7"/>
  <c r="FE5" i="7"/>
  <c r="EY5" i="7"/>
  <c r="FB5" i="7"/>
  <c r="EX5" i="7"/>
  <c r="FG5" i="7"/>
  <c r="FA5" i="7"/>
  <c r="EZ5" i="7"/>
  <c r="FF5" i="7"/>
  <c r="EM44" i="7"/>
  <c r="EG44" i="7"/>
  <c r="EL44" i="7"/>
  <c r="EF44" i="7"/>
  <c r="EK44" i="7"/>
  <c r="EE44" i="7"/>
  <c r="EH44" i="7"/>
  <c r="ED44" i="7"/>
  <c r="EV129" i="7"/>
  <c r="FO50" i="7"/>
  <c r="FK50" i="7"/>
  <c r="FF50" i="7"/>
  <c r="EZ50" i="7"/>
  <c r="FN50" i="7"/>
  <c r="FJ50" i="7"/>
  <c r="FE50" i="7"/>
  <c r="EY50" i="7"/>
  <c r="FM50" i="7"/>
  <c r="FI50" i="7"/>
  <c r="FB50" i="7"/>
  <c r="EX50" i="7"/>
  <c r="FP50" i="7"/>
  <c r="FL50" i="7"/>
  <c r="FA50" i="7"/>
  <c r="FG50" i="7"/>
  <c r="EK75" i="7"/>
  <c r="EM75" i="7"/>
  <c r="EL75" i="7"/>
  <c r="EV155" i="7"/>
  <c r="FO76" i="7"/>
  <c r="FK76" i="7"/>
  <c r="FF76" i="7"/>
  <c r="EZ76" i="7"/>
  <c r="FN76" i="7"/>
  <c r="FJ76" i="7"/>
  <c r="FE76" i="7"/>
  <c r="EY76" i="7"/>
  <c r="FL76" i="7"/>
  <c r="FA76" i="7"/>
  <c r="FI76" i="7"/>
  <c r="EX76" i="7"/>
  <c r="FP76" i="7"/>
  <c r="FG76" i="7"/>
  <c r="FB76" i="7"/>
  <c r="FM76" i="7"/>
  <c r="FZ34" i="7"/>
  <c r="FT34" i="7"/>
  <c r="FY34" i="7"/>
  <c r="FS34" i="7"/>
  <c r="FV34" i="7"/>
  <c r="FR34" i="7"/>
  <c r="GA34" i="7"/>
  <c r="FU34" i="7"/>
  <c r="FV40" i="7"/>
  <c r="FR40" i="7"/>
  <c r="GA40" i="7"/>
  <c r="FU40" i="7"/>
  <c r="FZ40" i="7"/>
  <c r="FT40" i="7"/>
  <c r="FS40" i="7"/>
  <c r="FY40" i="7"/>
  <c r="FV28" i="7"/>
  <c r="FR28" i="7"/>
  <c r="GA28" i="7"/>
  <c r="FU28" i="7"/>
  <c r="FZ28" i="7"/>
  <c r="FT28" i="7"/>
  <c r="FY28" i="7"/>
  <c r="FS28" i="7"/>
  <c r="GA64" i="7"/>
  <c r="FU64" i="7"/>
  <c r="FZ64" i="7"/>
  <c r="FT64" i="7"/>
  <c r="FY64" i="7"/>
  <c r="FS64" i="7"/>
  <c r="FR64" i="7"/>
  <c r="FX64" i="7" s="1"/>
  <c r="GB64" i="7" s="1"/>
  <c r="FV64" i="7"/>
  <c r="EL31" i="7"/>
  <c r="EK31" i="7"/>
  <c r="EM31" i="7"/>
  <c r="FZ63" i="7"/>
  <c r="FT63" i="7"/>
  <c r="FY63" i="7"/>
  <c r="FS63" i="7"/>
  <c r="FV63" i="7"/>
  <c r="FR63" i="7"/>
  <c r="GA63" i="7"/>
  <c r="FU63" i="7"/>
  <c r="GA52" i="7"/>
  <c r="FU52" i="7"/>
  <c r="FZ52" i="7"/>
  <c r="FT52" i="7"/>
  <c r="FY52" i="7"/>
  <c r="FS52" i="7"/>
  <c r="FR52" i="7"/>
  <c r="FV52" i="7"/>
  <c r="FM45" i="7"/>
  <c r="FI45" i="7"/>
  <c r="FB45" i="7"/>
  <c r="EX45" i="7"/>
  <c r="FP45" i="7"/>
  <c r="FL45" i="7"/>
  <c r="FG45" i="7"/>
  <c r="FA45" i="7"/>
  <c r="FO45" i="7"/>
  <c r="FK45" i="7"/>
  <c r="FF45" i="7"/>
  <c r="EZ45" i="7"/>
  <c r="FJ45" i="7"/>
  <c r="FE45" i="7"/>
  <c r="EY45" i="7"/>
  <c r="EV124" i="7"/>
  <c r="FN45" i="7"/>
  <c r="GA27" i="7"/>
  <c r="FU27" i="7"/>
  <c r="FZ27" i="7"/>
  <c r="FT27" i="7"/>
  <c r="FY27" i="7"/>
  <c r="FS27" i="7"/>
  <c r="FV27" i="7"/>
  <c r="FR27" i="7"/>
  <c r="EK21" i="7"/>
  <c r="EM21" i="7"/>
  <c r="EL21" i="7"/>
  <c r="FF33" i="7"/>
  <c r="FE33" i="7"/>
  <c r="FG33" i="7"/>
  <c r="FV69" i="7"/>
  <c r="FR69" i="7"/>
  <c r="GA69" i="7"/>
  <c r="FU69" i="7"/>
  <c r="FZ69" i="7"/>
  <c r="FT69" i="7"/>
  <c r="FY69" i="7"/>
  <c r="FS69" i="7"/>
  <c r="FO51" i="7"/>
  <c r="FK51" i="7"/>
  <c r="FF51" i="7"/>
  <c r="EZ51" i="7"/>
  <c r="FN51" i="7"/>
  <c r="FJ51" i="7"/>
  <c r="FE51" i="7"/>
  <c r="EY51" i="7"/>
  <c r="FM51" i="7"/>
  <c r="FI51" i="7"/>
  <c r="FB51" i="7"/>
  <c r="EX51" i="7"/>
  <c r="FP51" i="7"/>
  <c r="FA51" i="7"/>
  <c r="FL51" i="7"/>
  <c r="EV130" i="7"/>
  <c r="FG51" i="7"/>
  <c r="EL14" i="7"/>
  <c r="EK14" i="7"/>
  <c r="EM14" i="7"/>
  <c r="FV20" i="7"/>
  <c r="FT45" i="7"/>
  <c r="FU45" i="7"/>
  <c r="FV45" i="7"/>
  <c r="FS76" i="7"/>
  <c r="FT76" i="7"/>
  <c r="FS20" i="7"/>
  <c r="FX20" i="7" s="1"/>
  <c r="GB20" i="7" s="1"/>
  <c r="FU20" i="7"/>
  <c r="FS45" i="7"/>
  <c r="EV125" i="7"/>
  <c r="FN46" i="7"/>
  <c r="FJ46" i="7"/>
  <c r="FE46" i="7"/>
  <c r="EY46" i="7"/>
  <c r="FM46" i="7"/>
  <c r="FI46" i="7"/>
  <c r="FB46" i="7"/>
  <c r="EX46" i="7"/>
  <c r="FP46" i="7"/>
  <c r="FL46" i="7"/>
  <c r="FG46" i="7"/>
  <c r="FA46" i="7"/>
  <c r="FF46" i="7"/>
  <c r="EZ46" i="7"/>
  <c r="FK46" i="7"/>
  <c r="FO46" i="7"/>
  <c r="FY70" i="7"/>
  <c r="FS70" i="7"/>
  <c r="FV70" i="7"/>
  <c r="FR70" i="7"/>
  <c r="GA70" i="7"/>
  <c r="FU70" i="7"/>
  <c r="FZ70" i="7"/>
  <c r="FT70" i="7"/>
  <c r="FG20" i="7"/>
  <c r="FF20" i="7"/>
  <c r="FE20" i="7"/>
  <c r="EL61" i="7"/>
  <c r="EK61" i="7"/>
  <c r="EM61" i="7"/>
  <c r="EV153" i="7"/>
  <c r="FO74" i="7"/>
  <c r="FK74" i="7"/>
  <c r="FF74" i="7"/>
  <c r="EZ74" i="7"/>
  <c r="FN74" i="7"/>
  <c r="FJ74" i="7"/>
  <c r="FE74" i="7"/>
  <c r="EY74" i="7"/>
  <c r="FM74" i="7"/>
  <c r="FI74" i="7"/>
  <c r="FB74" i="7"/>
  <c r="EX74" i="7"/>
  <c r="FP74" i="7"/>
  <c r="FL74" i="7"/>
  <c r="FA74" i="7"/>
  <c r="FG74" i="7"/>
  <c r="FZ14" i="7"/>
  <c r="FT14" i="7"/>
  <c r="FY14" i="7"/>
  <c r="FS14" i="7"/>
  <c r="FV14" i="7"/>
  <c r="FR14" i="7"/>
  <c r="GA14" i="7"/>
  <c r="FU14" i="7"/>
  <c r="FV13" i="7"/>
  <c r="FV76" i="7"/>
  <c r="DZ13" i="7"/>
  <c r="EC12" i="7"/>
  <c r="EH14" i="7" s="1"/>
  <c r="DX57" i="7"/>
  <c r="EC57" i="7" s="1"/>
  <c r="DY33" i="7"/>
  <c r="EW34" i="7" s="1"/>
  <c r="FX13" i="7"/>
  <c r="GB13" i="7" s="1"/>
  <c r="EW39" i="7"/>
  <c r="EW27" i="7"/>
  <c r="DX76" i="7"/>
  <c r="EC76" i="7" s="1"/>
  <c r="EH75" i="7" s="1"/>
  <c r="DZ45" i="7"/>
  <c r="EC19" i="7"/>
  <c r="DX69" i="7"/>
  <c r="EC69" i="7" s="1"/>
  <c r="EC20" i="7"/>
  <c r="EC5" i="7"/>
  <c r="DY13" i="7"/>
  <c r="EW13" i="7"/>
  <c r="FQ58" i="7"/>
  <c r="EC50" i="7"/>
  <c r="DX51" i="7"/>
  <c r="DZ20" i="7"/>
  <c r="DY20" i="7"/>
  <c r="DY63" i="7"/>
  <c r="DY64" i="7" s="1"/>
  <c r="FD52" i="7"/>
  <c r="FD7" i="7"/>
  <c r="FH7" i="7" s="1"/>
  <c r="EC6" i="7"/>
  <c r="DX7" i="7"/>
  <c r="EC7" i="7" s="1"/>
  <c r="DX64" i="7"/>
  <c r="EC64" i="7" s="1"/>
  <c r="EC63" i="7"/>
  <c r="DX40" i="7"/>
  <c r="EC40" i="7" s="1"/>
  <c r="EC39" i="7"/>
  <c r="EC27" i="7"/>
  <c r="DX28" i="7"/>
  <c r="EC28" i="7" s="1"/>
  <c r="FX33" i="7"/>
  <c r="GB33" i="7" s="1"/>
  <c r="EW28" i="7"/>
  <c r="DY28" i="7"/>
  <c r="EC33" i="7"/>
  <c r="DX34" i="7"/>
  <c r="EC34" i="7" s="1"/>
  <c r="EW70" i="7"/>
  <c r="DY70" i="7"/>
  <c r="FD46" i="7"/>
  <c r="EW40" i="7"/>
  <c r="DY40" i="7"/>
  <c r="DY58" i="7"/>
  <c r="EW58" i="7"/>
  <c r="A115" i="3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9" i="3" s="1"/>
  <c r="EL13" i="7" l="1"/>
  <c r="FW51" i="7"/>
  <c r="FW46" i="7"/>
  <c r="EF32" i="7"/>
  <c r="FW14" i="7"/>
  <c r="FW45" i="7"/>
  <c r="EG61" i="7"/>
  <c r="EE21" i="7"/>
  <c r="EG14" i="7"/>
  <c r="EI14" i="7" s="1"/>
  <c r="EE14" i="7"/>
  <c r="EH61" i="7"/>
  <c r="ED14" i="7"/>
  <c r="EF14" i="7"/>
  <c r="FF34" i="7"/>
  <c r="EZ34" i="7"/>
  <c r="FE34" i="7"/>
  <c r="EY34" i="7"/>
  <c r="FB34" i="7"/>
  <c r="EX34" i="7"/>
  <c r="FA34" i="7"/>
  <c r="FG34" i="7"/>
  <c r="FA32" i="7"/>
  <c r="EZ32" i="7"/>
  <c r="EX32" i="7"/>
  <c r="FB33" i="7"/>
  <c r="EY32" i="7"/>
  <c r="EZ33" i="7"/>
  <c r="EX33" i="7"/>
  <c r="FB32" i="7"/>
  <c r="EY33" i="7"/>
  <c r="FA33" i="7"/>
  <c r="FN58" i="7"/>
  <c r="FJ58" i="7"/>
  <c r="FE58" i="7"/>
  <c r="EY58" i="7"/>
  <c r="FM58" i="7"/>
  <c r="FI58" i="7"/>
  <c r="FB58" i="7"/>
  <c r="EX58" i="7"/>
  <c r="FP58" i="7"/>
  <c r="FL58" i="7"/>
  <c r="FG58" i="7"/>
  <c r="FA58" i="7"/>
  <c r="FF58" i="7"/>
  <c r="FK58" i="7"/>
  <c r="EV137" i="7"/>
  <c r="EZ58" i="7"/>
  <c r="FO58" i="7"/>
  <c r="DY34" i="7"/>
  <c r="EM27" i="7"/>
  <c r="EG27" i="7"/>
  <c r="EL27" i="7"/>
  <c r="EF27" i="7"/>
  <c r="EK27" i="7"/>
  <c r="EE27" i="7"/>
  <c r="EH27" i="7"/>
  <c r="ED27" i="7"/>
  <c r="EL64" i="7"/>
  <c r="EF64" i="7"/>
  <c r="EK64" i="7"/>
  <c r="EE64" i="7"/>
  <c r="EH64" i="7"/>
  <c r="ED64" i="7"/>
  <c r="EG64" i="7"/>
  <c r="EM64" i="7"/>
  <c r="FY58" i="7"/>
  <c r="FS58" i="7"/>
  <c r="FV58" i="7"/>
  <c r="FR58" i="7"/>
  <c r="GA58" i="7"/>
  <c r="FU58" i="7"/>
  <c r="FZ58" i="7"/>
  <c r="FT58" i="7"/>
  <c r="FV57" i="7"/>
  <c r="FU57" i="7"/>
  <c r="FT57" i="7"/>
  <c r="FS57" i="7"/>
  <c r="FR57" i="7"/>
  <c r="FE39" i="7"/>
  <c r="EY39" i="7"/>
  <c r="FB39" i="7"/>
  <c r="EX39" i="7"/>
  <c r="FG39" i="7"/>
  <c r="FA39" i="7"/>
  <c r="FF39" i="7"/>
  <c r="EZ39" i="7"/>
  <c r="FA38" i="7"/>
  <c r="EY38" i="7"/>
  <c r="FB38" i="7"/>
  <c r="EZ38" i="7"/>
  <c r="EX38" i="7"/>
  <c r="EM57" i="7"/>
  <c r="EL57" i="7"/>
  <c r="EK57" i="7"/>
  <c r="EF21" i="7"/>
  <c r="ED21" i="7"/>
  <c r="EV149" i="7"/>
  <c r="FN70" i="7"/>
  <c r="FJ70" i="7"/>
  <c r="FE70" i="7"/>
  <c r="EY70" i="7"/>
  <c r="FM70" i="7"/>
  <c r="FI70" i="7"/>
  <c r="FB70" i="7"/>
  <c r="EX70" i="7"/>
  <c r="FP70" i="7"/>
  <c r="FL70" i="7"/>
  <c r="FG70" i="7"/>
  <c r="FA70" i="7"/>
  <c r="FF70" i="7"/>
  <c r="FK70" i="7"/>
  <c r="EZ70" i="7"/>
  <c r="FO70" i="7"/>
  <c r="FB28" i="7"/>
  <c r="EX28" i="7"/>
  <c r="FG28" i="7"/>
  <c r="FA28" i="7"/>
  <c r="FF28" i="7"/>
  <c r="EZ28" i="7"/>
  <c r="EY28" i="7"/>
  <c r="FE28" i="7"/>
  <c r="EK39" i="7"/>
  <c r="EE39" i="7"/>
  <c r="EH39" i="7"/>
  <c r="ED39" i="7"/>
  <c r="EM39" i="7"/>
  <c r="EG39" i="7"/>
  <c r="EF39" i="7"/>
  <c r="EL39" i="7"/>
  <c r="FE13" i="7"/>
  <c r="FG13" i="7"/>
  <c r="FF13" i="7"/>
  <c r="EH20" i="7"/>
  <c r="ED20" i="7"/>
  <c r="EM20" i="7"/>
  <c r="EG20" i="7"/>
  <c r="EL20" i="7"/>
  <c r="EF20" i="7"/>
  <c r="EK20" i="7"/>
  <c r="EE20" i="7"/>
  <c r="EH12" i="7"/>
  <c r="ED12" i="7"/>
  <c r="EM12" i="7"/>
  <c r="EG12" i="7"/>
  <c r="EL12" i="7"/>
  <c r="EF12" i="7"/>
  <c r="EE12" i="7"/>
  <c r="EK12" i="7"/>
  <c r="EG11" i="7"/>
  <c r="EE11" i="7"/>
  <c r="ED11" i="7"/>
  <c r="EF11" i="7"/>
  <c r="EH11" i="7"/>
  <c r="ED61" i="7"/>
  <c r="EE61" i="7"/>
  <c r="EF61" i="7"/>
  <c r="EH21" i="7"/>
  <c r="ED31" i="7"/>
  <c r="EF31" i="7"/>
  <c r="EF75" i="7"/>
  <c r="EG75" i="7"/>
  <c r="EI75" i="7" s="1"/>
  <c r="EH25" i="7"/>
  <c r="FB57" i="7"/>
  <c r="EE32" i="7"/>
  <c r="EF62" i="7"/>
  <c r="EG62" i="7"/>
  <c r="ED62" i="7"/>
  <c r="EE62" i="7"/>
  <c r="EZ69" i="7"/>
  <c r="FA69" i="7"/>
  <c r="EX69" i="7"/>
  <c r="ED37" i="7"/>
  <c r="EF37" i="7"/>
  <c r="ED38" i="7"/>
  <c r="EF38" i="7"/>
  <c r="EG13" i="7"/>
  <c r="EE13" i="7"/>
  <c r="EX56" i="7"/>
  <c r="EH26" i="7"/>
  <c r="FB40" i="7"/>
  <c r="EX40" i="7"/>
  <c r="FG40" i="7"/>
  <c r="FA40" i="7"/>
  <c r="FF40" i="7"/>
  <c r="EZ40" i="7"/>
  <c r="FE40" i="7"/>
  <c r="EY40" i="7"/>
  <c r="GN34" i="7"/>
  <c r="EL34" i="7"/>
  <c r="EF34" i="7"/>
  <c r="GM34" i="7"/>
  <c r="EK34" i="7"/>
  <c r="EE34" i="7"/>
  <c r="GL34" i="7"/>
  <c r="EH34" i="7"/>
  <c r="ED34" i="7"/>
  <c r="EM34" i="7"/>
  <c r="EG34" i="7"/>
  <c r="EH40" i="7"/>
  <c r="ED40" i="7"/>
  <c r="EM40" i="7"/>
  <c r="EG40" i="7"/>
  <c r="EL40" i="7"/>
  <c r="EF40" i="7"/>
  <c r="EE40" i="7"/>
  <c r="EK40" i="7"/>
  <c r="EM7" i="7"/>
  <c r="EG7" i="7"/>
  <c r="EL7" i="7"/>
  <c r="EF7" i="7"/>
  <c r="EK7" i="7"/>
  <c r="EE7" i="7"/>
  <c r="EH7" i="7"/>
  <c r="ED7" i="7"/>
  <c r="EM69" i="7"/>
  <c r="EL69" i="7"/>
  <c r="EK69" i="7"/>
  <c r="EK76" i="7"/>
  <c r="EE76" i="7"/>
  <c r="EH76" i="7"/>
  <c r="ED76" i="7"/>
  <c r="EF76" i="7"/>
  <c r="EM76" i="7"/>
  <c r="EL76" i="7"/>
  <c r="EG76" i="7"/>
  <c r="EE74" i="7"/>
  <c r="EG21" i="7"/>
  <c r="EH31" i="7"/>
  <c r="EZ68" i="7"/>
  <c r="FA68" i="7"/>
  <c r="EX68" i="7"/>
  <c r="EG25" i="7"/>
  <c r="EE25" i="7"/>
  <c r="EG32" i="7"/>
  <c r="EH62" i="7"/>
  <c r="EY69" i="7"/>
  <c r="FB69" i="7"/>
  <c r="EH37" i="7"/>
  <c r="EH38" i="7"/>
  <c r="ED73" i="7"/>
  <c r="EE73" i="7"/>
  <c r="EF73" i="7"/>
  <c r="EY56" i="7"/>
  <c r="FB56" i="7"/>
  <c r="EE26" i="7"/>
  <c r="EF74" i="7"/>
  <c r="EH28" i="7"/>
  <c r="ED28" i="7"/>
  <c r="EM28" i="7"/>
  <c r="EG28" i="7"/>
  <c r="EL28" i="7"/>
  <c r="EF28" i="7"/>
  <c r="EK28" i="7"/>
  <c r="EE28" i="7"/>
  <c r="EL6" i="7"/>
  <c r="EF6" i="7"/>
  <c r="EK6" i="7"/>
  <c r="EE6" i="7"/>
  <c r="EH6" i="7"/>
  <c r="ED6" i="7"/>
  <c r="EG6" i="7"/>
  <c r="EM6" i="7"/>
  <c r="EK50" i="7"/>
  <c r="EM50" i="7"/>
  <c r="EL50" i="7"/>
  <c r="ED74" i="7"/>
  <c r="EG31" i="7"/>
  <c r="EE31" i="7"/>
  <c r="EH74" i="7"/>
  <c r="FB68" i="7"/>
  <c r="ED32" i="7"/>
  <c r="EE37" i="7"/>
  <c r="EG37" i="7"/>
  <c r="EG38" i="7"/>
  <c r="EE38" i="7"/>
  <c r="EF13" i="7"/>
  <c r="ED13" i="7"/>
  <c r="EJ13" i="7" s="1"/>
  <c r="EN13" i="7" s="1"/>
  <c r="EG73" i="7"/>
  <c r="EH73" i="7"/>
  <c r="EG26" i="7"/>
  <c r="EL33" i="7"/>
  <c r="EF33" i="7"/>
  <c r="EK33" i="7"/>
  <c r="EE33" i="7"/>
  <c r="EH33" i="7"/>
  <c r="ED33" i="7"/>
  <c r="EG33" i="7"/>
  <c r="EM33" i="7"/>
  <c r="EK63" i="7"/>
  <c r="EE63" i="7"/>
  <c r="EH63" i="7"/>
  <c r="ED63" i="7"/>
  <c r="EM63" i="7"/>
  <c r="EG63" i="7"/>
  <c r="EL63" i="7"/>
  <c r="EF63" i="7"/>
  <c r="EK5" i="7"/>
  <c r="EE5" i="7"/>
  <c r="EH5" i="7"/>
  <c r="ED5" i="7"/>
  <c r="EM5" i="7"/>
  <c r="EG5" i="7"/>
  <c r="EL5" i="7"/>
  <c r="EF5" i="7"/>
  <c r="EF4" i="7"/>
  <c r="EH4" i="7"/>
  <c r="ED4" i="7"/>
  <c r="EG4" i="7"/>
  <c r="EE4" i="7"/>
  <c r="EM19" i="7"/>
  <c r="EG19" i="7"/>
  <c r="EL19" i="7"/>
  <c r="EF19" i="7"/>
  <c r="EK19" i="7"/>
  <c r="EE19" i="7"/>
  <c r="EH19" i="7"/>
  <c r="ED19" i="7"/>
  <c r="EE18" i="7"/>
  <c r="EG18" i="7"/>
  <c r="EH18" i="7"/>
  <c r="EF18" i="7"/>
  <c r="ED18" i="7"/>
  <c r="FG27" i="7"/>
  <c r="FA27" i="7"/>
  <c r="FF27" i="7"/>
  <c r="EZ27" i="7"/>
  <c r="FE27" i="7"/>
  <c r="EY27" i="7"/>
  <c r="EX27" i="7"/>
  <c r="FB27" i="7"/>
  <c r="EY26" i="7"/>
  <c r="FA26" i="7"/>
  <c r="FB26" i="7"/>
  <c r="EZ26" i="7"/>
  <c r="EX26" i="7"/>
  <c r="EG74" i="7"/>
  <c r="ED75" i="7"/>
  <c r="EE75" i="7"/>
  <c r="EJ75" i="7" s="1"/>
  <c r="EN75" i="7" s="1"/>
  <c r="EY68" i="7"/>
  <c r="EF25" i="7"/>
  <c r="ED25" i="7"/>
  <c r="EY57" i="7"/>
  <c r="EZ57" i="7"/>
  <c r="FA57" i="7"/>
  <c r="EX57" i="7"/>
  <c r="EH32" i="7"/>
  <c r="EH13" i="7"/>
  <c r="EZ56" i="7"/>
  <c r="FA56" i="7"/>
  <c r="ED26" i="7"/>
  <c r="EF26" i="7"/>
  <c r="FX14" i="7"/>
  <c r="GB14" i="7" s="1"/>
  <c r="GC13" i="7" s="1"/>
  <c r="DX58" i="7"/>
  <c r="EC58" i="7" s="1"/>
  <c r="EH56" i="7" s="1"/>
  <c r="FW76" i="7"/>
  <c r="FX46" i="7"/>
  <c r="GB46" i="7" s="1"/>
  <c r="FX75" i="7"/>
  <c r="GB75" i="7" s="1"/>
  <c r="FX45" i="7"/>
  <c r="GB45" i="7" s="1"/>
  <c r="FX76" i="7"/>
  <c r="GB76" i="7" s="1"/>
  <c r="FW13" i="7"/>
  <c r="FW7" i="7"/>
  <c r="FC51" i="7"/>
  <c r="FW75" i="7"/>
  <c r="DX70" i="7"/>
  <c r="EC70" i="7" s="1"/>
  <c r="EF69" i="7" s="1"/>
  <c r="FX63" i="7"/>
  <c r="GB63" i="7" s="1"/>
  <c r="FH52" i="7"/>
  <c r="FC6" i="7"/>
  <c r="FD76" i="7"/>
  <c r="FH76" i="7" s="1"/>
  <c r="FH46" i="7"/>
  <c r="FX34" i="7"/>
  <c r="GB34" i="7" s="1"/>
  <c r="GC33" i="7" s="1"/>
  <c r="FX70" i="7"/>
  <c r="GB70" i="7" s="1"/>
  <c r="FX52" i="7"/>
  <c r="GB52" i="7" s="1"/>
  <c r="FX51" i="7"/>
  <c r="GB51" i="7" s="1"/>
  <c r="FX6" i="7"/>
  <c r="GB6" i="7" s="1"/>
  <c r="FX69" i="7"/>
  <c r="GB69" i="7" s="1"/>
  <c r="FX7" i="7"/>
  <c r="GB7" i="7" s="1"/>
  <c r="EJ46" i="7"/>
  <c r="EN46" i="7" s="1"/>
  <c r="EJ14" i="7"/>
  <c r="EN14" i="7" s="1"/>
  <c r="EJ45" i="7"/>
  <c r="EN45" i="7" s="1"/>
  <c r="FW52" i="7"/>
  <c r="FW27" i="7"/>
  <c r="EI20" i="7"/>
  <c r="FW6" i="7"/>
  <c r="FC75" i="7"/>
  <c r="FW39" i="7"/>
  <c r="FW64" i="7"/>
  <c r="EJ11" i="7"/>
  <c r="EJ12" i="7"/>
  <c r="EN12" i="7" s="1"/>
  <c r="FX28" i="7"/>
  <c r="GB28" i="7" s="1"/>
  <c r="FX27" i="7"/>
  <c r="GB27" i="7" s="1"/>
  <c r="EW14" i="7"/>
  <c r="FB13" i="7" s="1"/>
  <c r="DY14" i="7"/>
  <c r="FD75" i="7"/>
  <c r="FH75" i="7" s="1"/>
  <c r="FC45" i="7"/>
  <c r="FD45" i="7"/>
  <c r="FD44" i="7"/>
  <c r="DX52" i="7"/>
  <c r="EC52" i="7" s="1"/>
  <c r="EC51" i="7"/>
  <c r="FD74" i="7"/>
  <c r="FD6" i="7"/>
  <c r="FH6" i="7" s="1"/>
  <c r="FC44" i="7"/>
  <c r="FW33" i="7"/>
  <c r="FD27" i="7"/>
  <c r="EW64" i="7"/>
  <c r="FW69" i="7"/>
  <c r="DY21" i="7"/>
  <c r="EW21" i="7"/>
  <c r="FD5" i="7"/>
  <c r="FH5" i="7" s="1"/>
  <c r="FI7" i="7" s="1"/>
  <c r="EJ43" i="7"/>
  <c r="EJ44" i="7"/>
  <c r="EN44" i="7" s="1"/>
  <c r="FW63" i="7"/>
  <c r="FD51" i="7"/>
  <c r="FH51" i="7" s="1"/>
  <c r="FD69" i="7"/>
  <c r="FC7" i="7"/>
  <c r="FC50" i="7"/>
  <c r="FC76" i="7"/>
  <c r="FX40" i="7"/>
  <c r="GB40" i="7" s="1"/>
  <c r="FC46" i="7"/>
  <c r="EW125" i="7" s="1"/>
  <c r="FX21" i="7"/>
  <c r="GB21" i="7" s="1"/>
  <c r="GC21" i="7" s="1"/>
  <c r="FD50" i="7"/>
  <c r="FH50" i="7" s="1"/>
  <c r="FC74" i="7"/>
  <c r="EI46" i="7"/>
  <c r="EJ34" i="7"/>
  <c r="EN34" i="7" s="1"/>
  <c r="FW21" i="7"/>
  <c r="FD34" i="7"/>
  <c r="FH34" i="7" s="1"/>
  <c r="EI45" i="7"/>
  <c r="FW70" i="7"/>
  <c r="FD40" i="7"/>
  <c r="FH40" i="7" s="1"/>
  <c r="FD28" i="7"/>
  <c r="FC5" i="7"/>
  <c r="EI44" i="7"/>
  <c r="EI43" i="7"/>
  <c r="FW28" i="7"/>
  <c r="FW40" i="7"/>
  <c r="FC52" i="7"/>
  <c r="EW131" i="7" s="1"/>
  <c r="FW20" i="7"/>
  <c r="FX39" i="7"/>
  <c r="GB39" i="7" s="1"/>
  <c r="FW34" i="7"/>
  <c r="A4" i="3"/>
  <c r="EI13" i="7" l="1"/>
  <c r="FC57" i="7"/>
  <c r="FC38" i="7"/>
  <c r="EI11" i="7"/>
  <c r="FW58" i="7"/>
  <c r="FW57" i="7"/>
  <c r="EI12" i="7"/>
  <c r="EI74" i="7"/>
  <c r="EJ73" i="7"/>
  <c r="EN73" i="7" s="1"/>
  <c r="EI76" i="7"/>
  <c r="GG64" i="7"/>
  <c r="EJ74" i="7"/>
  <c r="EN74" i="7" s="1"/>
  <c r="GF13" i="7"/>
  <c r="EI73" i="7"/>
  <c r="GC14" i="7"/>
  <c r="GE46" i="7"/>
  <c r="GH46" i="7"/>
  <c r="GD46" i="7"/>
  <c r="GG46" i="7"/>
  <c r="GC46" i="7"/>
  <c r="GF46" i="7"/>
  <c r="GC70" i="7"/>
  <c r="GG70" i="7"/>
  <c r="GF70" i="7"/>
  <c r="GD70" i="7"/>
  <c r="GE70" i="7"/>
  <c r="GH70" i="7"/>
  <c r="GG52" i="7"/>
  <c r="GC52" i="7"/>
  <c r="GF52" i="7"/>
  <c r="GE52" i="7"/>
  <c r="GH52" i="7"/>
  <c r="GD52" i="7"/>
  <c r="GH75" i="7"/>
  <c r="GD75" i="7"/>
  <c r="GG75" i="7"/>
  <c r="GC75" i="7"/>
  <c r="GF75" i="7"/>
  <c r="GE75" i="7"/>
  <c r="GD14" i="7"/>
  <c r="GF63" i="7"/>
  <c r="GE63" i="7"/>
  <c r="GH63" i="7"/>
  <c r="GD63" i="7"/>
  <c r="GG63" i="7"/>
  <c r="GC63" i="7"/>
  <c r="GF64" i="7"/>
  <c r="GG28" i="7"/>
  <c r="GE64" i="7"/>
  <c r="GD76" i="7"/>
  <c r="GF76" i="7"/>
  <c r="GH76" i="7"/>
  <c r="GC76" i="7"/>
  <c r="GG76" i="7"/>
  <c r="GE76" i="7"/>
  <c r="GH51" i="7"/>
  <c r="GD51" i="7"/>
  <c r="GG51" i="7"/>
  <c r="GC51" i="7"/>
  <c r="GF51" i="7"/>
  <c r="GE51" i="7"/>
  <c r="GG45" i="7"/>
  <c r="GC45" i="7"/>
  <c r="GF45" i="7"/>
  <c r="GE45" i="7"/>
  <c r="GD45" i="7"/>
  <c r="GH45" i="7"/>
  <c r="GD13" i="7"/>
  <c r="GH64" i="7"/>
  <c r="GF14" i="7"/>
  <c r="GD64" i="7"/>
  <c r="GG14" i="7"/>
  <c r="GG69" i="7"/>
  <c r="GC69" i="7"/>
  <c r="GF69" i="7"/>
  <c r="GE69" i="7"/>
  <c r="GH69" i="7"/>
  <c r="GD69" i="7"/>
  <c r="GH14" i="7"/>
  <c r="GC64" i="7"/>
  <c r="EJ76" i="7"/>
  <c r="EN76" i="7" s="1"/>
  <c r="EG49" i="7"/>
  <c r="EX12" i="7"/>
  <c r="EB154" i="7"/>
  <c r="EC154" i="7" s="1"/>
  <c r="FE21" i="7"/>
  <c r="EY21" i="7"/>
  <c r="FB21" i="7"/>
  <c r="EX21" i="7"/>
  <c r="FG21" i="7"/>
  <c r="FA21" i="7"/>
  <c r="EZ21" i="7"/>
  <c r="FF21" i="7"/>
  <c r="EZ19" i="7"/>
  <c r="EX20" i="7"/>
  <c r="EZ20" i="7"/>
  <c r="FA20" i="7"/>
  <c r="EX19" i="7"/>
  <c r="EY20" i="7"/>
  <c r="FB19" i="7"/>
  <c r="EY19" i="7"/>
  <c r="FA19" i="7"/>
  <c r="FB20" i="7"/>
  <c r="EH58" i="7"/>
  <c r="ED58" i="7"/>
  <c r="EM58" i="7"/>
  <c r="EG58" i="7"/>
  <c r="EL58" i="7"/>
  <c r="EF58" i="7"/>
  <c r="EK58" i="7"/>
  <c r="EE58" i="7"/>
  <c r="EJ58" i="7" s="1"/>
  <c r="EN58" i="7" s="1"/>
  <c r="EH55" i="7"/>
  <c r="EZ12" i="7"/>
  <c r="EH49" i="7"/>
  <c r="ED56" i="7"/>
  <c r="ED49" i="7"/>
  <c r="EF50" i="7"/>
  <c r="EY12" i="7"/>
  <c r="EE69" i="7"/>
  <c r="EG56" i="7"/>
  <c r="EI56" i="7" s="1"/>
  <c r="EZ13" i="7"/>
  <c r="ED55" i="7"/>
  <c r="FG131" i="7"/>
  <c r="FF131" i="7"/>
  <c r="EZ131" i="7"/>
  <c r="EY131" i="7"/>
  <c r="EX131" i="7"/>
  <c r="FE131" i="7"/>
  <c r="FL125" i="7"/>
  <c r="FG125" i="7"/>
  <c r="FK125" i="7"/>
  <c r="FF125" i="7"/>
  <c r="EZ125" i="7"/>
  <c r="FI125" i="7"/>
  <c r="EX125" i="7"/>
  <c r="FN125" i="7"/>
  <c r="FE125" i="7"/>
  <c r="FM125" i="7"/>
  <c r="FJ125" i="7"/>
  <c r="EY125" i="7"/>
  <c r="EV143" i="7"/>
  <c r="FP64" i="7"/>
  <c r="FL64" i="7"/>
  <c r="FG64" i="7"/>
  <c r="FA64" i="7"/>
  <c r="FO64" i="7"/>
  <c r="FK64" i="7"/>
  <c r="FF64" i="7"/>
  <c r="EZ64" i="7"/>
  <c r="FN64" i="7"/>
  <c r="FJ64" i="7"/>
  <c r="FE64" i="7"/>
  <c r="EY64" i="7"/>
  <c r="EX64" i="7"/>
  <c r="FM64" i="7"/>
  <c r="FB64" i="7"/>
  <c r="FI64" i="7"/>
  <c r="EZ62" i="7"/>
  <c r="EX62" i="7"/>
  <c r="EY62" i="7"/>
  <c r="FB63" i="7"/>
  <c r="FA63" i="7"/>
  <c r="EZ63" i="7"/>
  <c r="EY63" i="7"/>
  <c r="EX63" i="7"/>
  <c r="FA62" i="7"/>
  <c r="FB62" i="7"/>
  <c r="EL52" i="7"/>
  <c r="EF52" i="7"/>
  <c r="EK52" i="7"/>
  <c r="EE52" i="7"/>
  <c r="EH52" i="7"/>
  <c r="ED52" i="7"/>
  <c r="EG52" i="7"/>
  <c r="EM52" i="7"/>
  <c r="FF14" i="7"/>
  <c r="EZ14" i="7"/>
  <c r="FE14" i="7"/>
  <c r="EY14" i="7"/>
  <c r="FB14" i="7"/>
  <c r="EX14" i="7"/>
  <c r="FA14" i="7"/>
  <c r="FG14" i="7"/>
  <c r="EH70" i="7"/>
  <c r="ED70" i="7"/>
  <c r="EM70" i="7"/>
  <c r="EG70" i="7"/>
  <c r="EL70" i="7"/>
  <c r="EF70" i="7"/>
  <c r="EK70" i="7"/>
  <c r="EE70" i="7"/>
  <c r="EB122" i="7"/>
  <c r="EC122" i="7" s="1"/>
  <c r="EB124" i="7"/>
  <c r="EC124" i="7" s="1"/>
  <c r="EB123" i="7"/>
  <c r="EC123" i="7" s="1"/>
  <c r="EB125" i="7"/>
  <c r="EC125" i="7" s="1"/>
  <c r="EK51" i="7"/>
  <c r="EE51" i="7"/>
  <c r="EH51" i="7"/>
  <c r="ED51" i="7"/>
  <c r="EM51" i="7"/>
  <c r="EG51" i="7"/>
  <c r="EF51" i="7"/>
  <c r="EL51" i="7"/>
  <c r="ED68" i="7"/>
  <c r="EG68" i="7"/>
  <c r="EB155" i="7"/>
  <c r="EC155" i="7" s="1"/>
  <c r="EH67" i="7"/>
  <c r="ED69" i="7"/>
  <c r="EG69" i="7"/>
  <c r="FB12" i="7"/>
  <c r="EF56" i="7"/>
  <c r="FA13" i="7"/>
  <c r="EY13" i="7"/>
  <c r="ED57" i="7"/>
  <c r="EE57" i="7"/>
  <c r="EF57" i="7"/>
  <c r="EG57" i="7"/>
  <c r="EF49" i="7"/>
  <c r="ED67" i="7"/>
  <c r="ED50" i="7"/>
  <c r="EE50" i="7"/>
  <c r="EF68" i="7"/>
  <c r="EF67" i="7"/>
  <c r="EH69" i="7"/>
  <c r="EE56" i="7"/>
  <c r="EJ56" i="7" s="1"/>
  <c r="EN56" i="7" s="1"/>
  <c r="EE55" i="7"/>
  <c r="EG55" i="7"/>
  <c r="EE67" i="7"/>
  <c r="EE49" i="7"/>
  <c r="EG50" i="7"/>
  <c r="EH50" i="7"/>
  <c r="FA12" i="7"/>
  <c r="EE68" i="7"/>
  <c r="EG67" i="7"/>
  <c r="EX13" i="7"/>
  <c r="EF55" i="7"/>
  <c r="EH57" i="7"/>
  <c r="EH68" i="7"/>
  <c r="EJ21" i="7"/>
  <c r="EN21" i="7" s="1"/>
  <c r="EI21" i="7"/>
  <c r="GE14" i="7"/>
  <c r="GH13" i="7"/>
  <c r="GE13" i="7"/>
  <c r="GG13" i="7"/>
  <c r="GF6" i="7"/>
  <c r="GG7" i="7"/>
  <c r="GD7" i="7"/>
  <c r="GH6" i="7"/>
  <c r="GE7" i="7"/>
  <c r="GH7" i="7"/>
  <c r="GD6" i="7"/>
  <c r="GG6" i="7"/>
  <c r="GF7" i="7"/>
  <c r="FX58" i="7"/>
  <c r="GB58" i="7" s="1"/>
  <c r="EJ19" i="7"/>
  <c r="EN19" i="7" s="1"/>
  <c r="EI18" i="7"/>
  <c r="EI19" i="7"/>
  <c r="EJ18" i="7"/>
  <c r="EN18" i="7" s="1"/>
  <c r="EI61" i="7"/>
  <c r="EJ33" i="7"/>
  <c r="EN33" i="7" s="1"/>
  <c r="EJ20" i="7"/>
  <c r="EN20" i="7" s="1"/>
  <c r="EJ64" i="7"/>
  <c r="EN64" i="7" s="1"/>
  <c r="FK131" i="7"/>
  <c r="FM131" i="7"/>
  <c r="FO131" i="7"/>
  <c r="FJ131" i="7"/>
  <c r="FL131" i="7"/>
  <c r="FD131" i="7"/>
  <c r="FH131" i="7" s="1"/>
  <c r="FN131" i="7"/>
  <c r="FI131" i="7"/>
  <c r="FX57" i="7"/>
  <c r="GB57" i="7" s="1"/>
  <c r="GC34" i="7"/>
  <c r="GC20" i="7"/>
  <c r="GE6" i="7"/>
  <c r="FD70" i="7"/>
  <c r="FH70" i="7" s="1"/>
  <c r="GC7" i="7"/>
  <c r="FD58" i="7"/>
  <c r="FH58" i="7" s="1"/>
  <c r="EJ38" i="7"/>
  <c r="EN38" i="7" s="1"/>
  <c r="FC27" i="7"/>
  <c r="GD20" i="7"/>
  <c r="FD33" i="7"/>
  <c r="FH33" i="7" s="1"/>
  <c r="FD32" i="7"/>
  <c r="FH32" i="7" s="1"/>
  <c r="GC40" i="7"/>
  <c r="EI5" i="7"/>
  <c r="FD38" i="7"/>
  <c r="FH38" i="7" s="1"/>
  <c r="FD57" i="7"/>
  <c r="FH57" i="7" s="1"/>
  <c r="EJ5" i="7"/>
  <c r="EN5" i="7" s="1"/>
  <c r="GI14" i="7"/>
  <c r="EW155" i="7"/>
  <c r="FH28" i="7"/>
  <c r="GH34" i="7"/>
  <c r="GD34" i="7"/>
  <c r="GF34" i="7"/>
  <c r="GE34" i="7"/>
  <c r="GG34" i="7"/>
  <c r="GG33" i="7"/>
  <c r="GF33" i="7"/>
  <c r="GD33" i="7"/>
  <c r="GE33" i="7"/>
  <c r="GH33" i="7"/>
  <c r="FJ7" i="7"/>
  <c r="EV86" i="7"/>
  <c r="EW86" i="7" s="1"/>
  <c r="FL7" i="7"/>
  <c r="FM7" i="7"/>
  <c r="FD39" i="7"/>
  <c r="FN7" i="7"/>
  <c r="FK7" i="7"/>
  <c r="FD64" i="7"/>
  <c r="FH64" i="7" s="1"/>
  <c r="FD26" i="7"/>
  <c r="FH27" i="7"/>
  <c r="EJ4" i="7"/>
  <c r="EN4" i="7" s="1"/>
  <c r="GC6" i="7"/>
  <c r="EJ27" i="7"/>
  <c r="EN27" i="7" s="1"/>
  <c r="EJ63" i="7"/>
  <c r="EN63" i="7" s="1"/>
  <c r="EJ28" i="7"/>
  <c r="EN28" i="7" s="1"/>
  <c r="EI34" i="7"/>
  <c r="EJ69" i="7"/>
  <c r="EN69" i="7" s="1"/>
  <c r="EJ39" i="7"/>
  <c r="EN39" i="7" s="1"/>
  <c r="EJ40" i="7"/>
  <c r="EN40" i="7" s="1"/>
  <c r="EN11" i="7"/>
  <c r="EO14" i="7" s="1"/>
  <c r="EB93" i="7"/>
  <c r="EC93" i="7" s="1"/>
  <c r="EJ37" i="7"/>
  <c r="FC28" i="7"/>
  <c r="EB90" i="7"/>
  <c r="EC90" i="7" s="1"/>
  <c r="FD68" i="7"/>
  <c r="FH68" i="7" s="1"/>
  <c r="EB92" i="7"/>
  <c r="EC92" i="7" s="1"/>
  <c r="EB91" i="7"/>
  <c r="EC91" i="7" s="1"/>
  <c r="FH69" i="7"/>
  <c r="EJ26" i="7"/>
  <c r="EN26" i="7" s="1"/>
  <c r="EI32" i="7"/>
  <c r="GH27" i="7"/>
  <c r="GG27" i="7"/>
  <c r="GD27" i="7"/>
  <c r="GF27" i="7"/>
  <c r="GE27" i="7"/>
  <c r="GC28" i="7"/>
  <c r="GD28" i="7"/>
  <c r="GH28" i="7"/>
  <c r="EJ25" i="7"/>
  <c r="GF28" i="7"/>
  <c r="GE28" i="7"/>
  <c r="GC27" i="7"/>
  <c r="FD56" i="7"/>
  <c r="EW154" i="7"/>
  <c r="EJ62" i="7"/>
  <c r="EN62" i="7" s="1"/>
  <c r="EJ61" i="7"/>
  <c r="FH45" i="7"/>
  <c r="EW124" i="7"/>
  <c r="FH44" i="7"/>
  <c r="EW123" i="7"/>
  <c r="FH74" i="7"/>
  <c r="EW153" i="7"/>
  <c r="EI37" i="7"/>
  <c r="EI4" i="7"/>
  <c r="FC69" i="7"/>
  <c r="FC33" i="7"/>
  <c r="EV84" i="7"/>
  <c r="EW84" i="7" s="1"/>
  <c r="EI26" i="7"/>
  <c r="EI62" i="7"/>
  <c r="FC68" i="7"/>
  <c r="EJ32" i="7"/>
  <c r="EN32" i="7" s="1"/>
  <c r="FD21" i="7"/>
  <c r="FI5" i="7"/>
  <c r="FM5" i="7"/>
  <c r="FK5" i="7"/>
  <c r="FN5" i="7"/>
  <c r="FJ5" i="7"/>
  <c r="FL5" i="7"/>
  <c r="EV85" i="7"/>
  <c r="EW85" i="7" s="1"/>
  <c r="EN43" i="7"/>
  <c r="ER45" i="7" s="1"/>
  <c r="FK6" i="7"/>
  <c r="FJ6" i="7"/>
  <c r="FM6" i="7"/>
  <c r="FI6" i="7"/>
  <c r="FL6" i="7"/>
  <c r="FN6" i="7"/>
  <c r="GH20" i="7"/>
  <c r="GF20" i="7"/>
  <c r="GG20" i="7"/>
  <c r="EI38" i="7"/>
  <c r="FC32" i="7"/>
  <c r="GE20" i="7"/>
  <c r="FC34" i="7"/>
  <c r="FJ34" i="7" s="1"/>
  <c r="EI63" i="7"/>
  <c r="EI31" i="7"/>
  <c r="EJ6" i="7"/>
  <c r="EN6" i="7" s="1"/>
  <c r="GH40" i="7"/>
  <c r="EI7" i="7"/>
  <c r="EI64" i="7"/>
  <c r="EJ7" i="7"/>
  <c r="EN7" i="7" s="1"/>
  <c r="FC56" i="7"/>
  <c r="FC58" i="7"/>
  <c r="EI28" i="7"/>
  <c r="GG21" i="7"/>
  <c r="FC70" i="7"/>
  <c r="FC40" i="7"/>
  <c r="EI40" i="7"/>
  <c r="FC39" i="7"/>
  <c r="FD62" i="7"/>
  <c r="FH62" i="7" s="1"/>
  <c r="EI27" i="7"/>
  <c r="FC26" i="7"/>
  <c r="EW129" i="7"/>
  <c r="GH21" i="7"/>
  <c r="EW130" i="7"/>
  <c r="EI6" i="7"/>
  <c r="GF21" i="7"/>
  <c r="GG40" i="7"/>
  <c r="GD39" i="7"/>
  <c r="GH39" i="7"/>
  <c r="GG39" i="7"/>
  <c r="GF39" i="7"/>
  <c r="GE39" i="7"/>
  <c r="GC39" i="7"/>
  <c r="GE21" i="7"/>
  <c r="GD21" i="7"/>
  <c r="GF40" i="7"/>
  <c r="GD40" i="7"/>
  <c r="EI39" i="7"/>
  <c r="EI25" i="7"/>
  <c r="EJ31" i="7"/>
  <c r="EI33" i="7"/>
  <c r="GE40" i="7"/>
  <c r="EI58" i="7" l="1"/>
  <c r="EB152" i="7"/>
  <c r="EC152" i="7" s="1"/>
  <c r="EO74" i="7"/>
  <c r="EI55" i="7"/>
  <c r="EB153" i="7"/>
  <c r="EC153" i="7" s="1"/>
  <c r="EJ55" i="7"/>
  <c r="GC57" i="7"/>
  <c r="GE57" i="7"/>
  <c r="GD57" i="7"/>
  <c r="GH57" i="7"/>
  <c r="GF57" i="7"/>
  <c r="GG57" i="7"/>
  <c r="GE58" i="7"/>
  <c r="GH58" i="7"/>
  <c r="GD58" i="7"/>
  <c r="GG58" i="7"/>
  <c r="GC58" i="7"/>
  <c r="GF58" i="7"/>
  <c r="EI70" i="7"/>
  <c r="EI57" i="7"/>
  <c r="FC64" i="7"/>
  <c r="EI67" i="7"/>
  <c r="EJ68" i="7"/>
  <c r="EN68" i="7" s="1"/>
  <c r="EJ70" i="7"/>
  <c r="EN70" i="7" s="1"/>
  <c r="EI68" i="7"/>
  <c r="EJ57" i="7"/>
  <c r="EN57" i="7" s="1"/>
  <c r="EJ67" i="7"/>
  <c r="EN67" i="7" s="1"/>
  <c r="EO70" i="7" s="1"/>
  <c r="EI69" i="7"/>
  <c r="FA125" i="7"/>
  <c r="FB131" i="7"/>
  <c r="EB149" i="7"/>
  <c r="EC149" i="7" s="1"/>
  <c r="EP46" i="7"/>
  <c r="ES46" i="7"/>
  <c r="EO44" i="7"/>
  <c r="EP45" i="7"/>
  <c r="ET45" i="7"/>
  <c r="EO46" i="7"/>
  <c r="ET44" i="7"/>
  <c r="ES44" i="7"/>
  <c r="FB125" i="7"/>
  <c r="EQ45" i="7"/>
  <c r="ES45" i="7"/>
  <c r="EM91" i="7"/>
  <c r="EG91" i="7"/>
  <c r="EL91" i="7"/>
  <c r="EF91" i="7"/>
  <c r="ED91" i="7"/>
  <c r="EK91" i="7"/>
  <c r="EH91" i="7"/>
  <c r="EE91" i="7"/>
  <c r="EL123" i="7"/>
  <c r="EF123" i="7"/>
  <c r="EK123" i="7"/>
  <c r="EE123" i="7"/>
  <c r="EG123" i="7"/>
  <c r="ED123" i="7"/>
  <c r="EM123" i="7"/>
  <c r="EH123" i="7"/>
  <c r="FG86" i="7"/>
  <c r="FA86" i="7"/>
  <c r="FF86" i="7"/>
  <c r="EZ86" i="7"/>
  <c r="FB86" i="7"/>
  <c r="EY86" i="7"/>
  <c r="EX86" i="7"/>
  <c r="FE86" i="7"/>
  <c r="EO75" i="7"/>
  <c r="EQ46" i="7"/>
  <c r="EQ44" i="7"/>
  <c r="EP44" i="7"/>
  <c r="FE85" i="7"/>
  <c r="EY85" i="7"/>
  <c r="FB85" i="7"/>
  <c r="EX85" i="7"/>
  <c r="FF85" i="7"/>
  <c r="FA85" i="7"/>
  <c r="EZ85" i="7"/>
  <c r="FG85" i="7"/>
  <c r="FG84" i="7"/>
  <c r="FA84" i="7"/>
  <c r="FF84" i="7"/>
  <c r="EZ84" i="7"/>
  <c r="EX84" i="7"/>
  <c r="FE84" i="7"/>
  <c r="FB84" i="7"/>
  <c r="EY84" i="7"/>
  <c r="EO68" i="7"/>
  <c r="EH154" i="7"/>
  <c r="ED154" i="7"/>
  <c r="EM154" i="7"/>
  <c r="EG154" i="7"/>
  <c r="EL154" i="7"/>
  <c r="EF154" i="7"/>
  <c r="EK154" i="7"/>
  <c r="EE154" i="7"/>
  <c r="EH124" i="7"/>
  <c r="ED124" i="7"/>
  <c r="EM124" i="7"/>
  <c r="EG124" i="7"/>
  <c r="EK124" i="7"/>
  <c r="EF124" i="7"/>
  <c r="EE124" i="7"/>
  <c r="EL124" i="7"/>
  <c r="EB136" i="7"/>
  <c r="FG129" i="7"/>
  <c r="FA129" i="7"/>
  <c r="FF129" i="7"/>
  <c r="EZ129" i="7"/>
  <c r="EX129" i="7"/>
  <c r="FE129" i="7"/>
  <c r="FB129" i="7"/>
  <c r="EY129" i="7"/>
  <c r="EK122" i="7"/>
  <c r="EE122" i="7"/>
  <c r="EH122" i="7"/>
  <c r="ED122" i="7"/>
  <c r="EF122" i="7"/>
  <c r="EM122" i="7"/>
  <c r="EL122" i="7"/>
  <c r="EG122" i="7"/>
  <c r="EL153" i="7"/>
  <c r="EF153" i="7"/>
  <c r="EK153" i="7"/>
  <c r="EE153" i="7"/>
  <c r="EH153" i="7"/>
  <c r="ED153" i="7"/>
  <c r="EM153" i="7"/>
  <c r="EG153" i="7"/>
  <c r="FL123" i="7"/>
  <c r="FG123" i="7"/>
  <c r="FA123" i="7"/>
  <c r="FK123" i="7"/>
  <c r="FF123" i="7"/>
  <c r="EZ123" i="7"/>
  <c r="FM123" i="7"/>
  <c r="FB123" i="7"/>
  <c r="FJ123" i="7"/>
  <c r="EY123" i="7"/>
  <c r="FI123" i="7"/>
  <c r="EX123" i="7"/>
  <c r="FN123" i="7"/>
  <c r="FE123" i="7"/>
  <c r="EB141" i="7"/>
  <c r="EC141" i="7" s="1"/>
  <c r="EB140" i="7"/>
  <c r="EC140" i="7" s="1"/>
  <c r="EB142" i="7"/>
  <c r="EC142" i="7" s="1"/>
  <c r="EB143" i="7"/>
  <c r="EC143" i="7" s="1"/>
  <c r="EK92" i="7"/>
  <c r="EE92" i="7"/>
  <c r="EH92" i="7"/>
  <c r="ED92" i="7"/>
  <c r="EL92" i="7"/>
  <c r="EG92" i="7"/>
  <c r="EF92" i="7"/>
  <c r="EM92" i="7"/>
  <c r="EL155" i="7"/>
  <c r="EF155" i="7"/>
  <c r="EK155" i="7"/>
  <c r="EE155" i="7"/>
  <c r="EH155" i="7"/>
  <c r="ED155" i="7"/>
  <c r="EM155" i="7"/>
  <c r="EG155" i="7"/>
  <c r="EO69" i="7"/>
  <c r="FE130" i="7"/>
  <c r="EY130" i="7"/>
  <c r="FB130" i="7"/>
  <c r="EX130" i="7"/>
  <c r="FF130" i="7"/>
  <c r="FA130" i="7"/>
  <c r="EZ130" i="7"/>
  <c r="FG130" i="7"/>
  <c r="EM152" i="7"/>
  <c r="EG152" i="7"/>
  <c r="EL152" i="7"/>
  <c r="EF152" i="7"/>
  <c r="EK152" i="7"/>
  <c r="EE152" i="7"/>
  <c r="EH152" i="7"/>
  <c r="ED152" i="7"/>
  <c r="FG153" i="7"/>
  <c r="FA153" i="7"/>
  <c r="FF153" i="7"/>
  <c r="EZ153" i="7"/>
  <c r="FE153" i="7"/>
  <c r="EY153" i="7"/>
  <c r="EX153" i="7"/>
  <c r="FB153" i="7"/>
  <c r="EM93" i="7"/>
  <c r="EG93" i="7"/>
  <c r="EL93" i="7"/>
  <c r="EF93" i="7"/>
  <c r="EH93" i="7"/>
  <c r="EE93" i="7"/>
  <c r="ED93" i="7"/>
  <c r="EK93" i="7"/>
  <c r="EL125" i="7"/>
  <c r="EF125" i="7"/>
  <c r="EK125" i="7"/>
  <c r="EE125" i="7"/>
  <c r="EM125" i="7"/>
  <c r="EH125" i="7"/>
  <c r="EG125" i="7"/>
  <c r="ED125" i="7"/>
  <c r="ET43" i="7"/>
  <c r="EP43" i="7"/>
  <c r="ES43" i="7"/>
  <c r="EO43" i="7"/>
  <c r="ER43" i="7"/>
  <c r="EQ43" i="7"/>
  <c r="EP74" i="7"/>
  <c r="ET74" i="7"/>
  <c r="ES74" i="7"/>
  <c r="ER74" i="7"/>
  <c r="EQ74" i="7"/>
  <c r="EQ73" i="7"/>
  <c r="EP73" i="7"/>
  <c r="EO73" i="7"/>
  <c r="ER73" i="7"/>
  <c r="ET75" i="7"/>
  <c r="ES75" i="7"/>
  <c r="ER75" i="7"/>
  <c r="EQ75" i="7"/>
  <c r="EP75" i="7"/>
  <c r="ET73" i="7"/>
  <c r="ES73" i="7"/>
  <c r="EP76" i="7"/>
  <c r="ER76" i="7"/>
  <c r="ET76" i="7"/>
  <c r="ES76" i="7"/>
  <c r="EQ76" i="7"/>
  <c r="FN124" i="7"/>
  <c r="FJ124" i="7"/>
  <c r="FE124" i="7"/>
  <c r="EY124" i="7"/>
  <c r="FM124" i="7"/>
  <c r="FI124" i="7"/>
  <c r="FB124" i="7"/>
  <c r="EX124" i="7"/>
  <c r="FF124" i="7"/>
  <c r="FL124" i="7"/>
  <c r="FA124" i="7"/>
  <c r="FK124" i="7"/>
  <c r="EZ124" i="7"/>
  <c r="FG124" i="7"/>
  <c r="FE154" i="7"/>
  <c r="EY154" i="7"/>
  <c r="FB154" i="7"/>
  <c r="EX154" i="7"/>
  <c r="FG154" i="7"/>
  <c r="FA154" i="7"/>
  <c r="FF154" i="7"/>
  <c r="EZ154" i="7"/>
  <c r="EK90" i="7"/>
  <c r="EE90" i="7"/>
  <c r="EH90" i="7"/>
  <c r="ED90" i="7"/>
  <c r="EF90" i="7"/>
  <c r="EM90" i="7"/>
  <c r="EL90" i="7"/>
  <c r="EG90" i="7"/>
  <c r="FG155" i="7"/>
  <c r="FA155" i="7"/>
  <c r="FF155" i="7"/>
  <c r="EZ155" i="7"/>
  <c r="FE155" i="7"/>
  <c r="EY155" i="7"/>
  <c r="FB155" i="7"/>
  <c r="EX155" i="7"/>
  <c r="ET46" i="7"/>
  <c r="ER46" i="7"/>
  <c r="ER44" i="7"/>
  <c r="FA131" i="7"/>
  <c r="EB137" i="7"/>
  <c r="EC137" i="7" s="1"/>
  <c r="EO45" i="7"/>
  <c r="EO76" i="7"/>
  <c r="FC62" i="7"/>
  <c r="FC13" i="7"/>
  <c r="GI75" i="7"/>
  <c r="GI13" i="7"/>
  <c r="GJ13" i="7" s="1"/>
  <c r="GI76" i="7"/>
  <c r="GI52" i="7"/>
  <c r="GI51" i="7"/>
  <c r="GI45" i="7"/>
  <c r="GI46" i="7"/>
  <c r="GI6" i="7"/>
  <c r="GJ7" i="7" s="1"/>
  <c r="GI7" i="7"/>
  <c r="ET21" i="7"/>
  <c r="ES19" i="7"/>
  <c r="ET18" i="7"/>
  <c r="ER18" i="7"/>
  <c r="ET20" i="7"/>
  <c r="EO13" i="7"/>
  <c r="ES12" i="7"/>
  <c r="ES11" i="7"/>
  <c r="ET13" i="7"/>
  <c r="ES18" i="7"/>
  <c r="EP19" i="7"/>
  <c r="EQ19" i="7"/>
  <c r="EB97" i="7"/>
  <c r="EC97" i="7" s="1"/>
  <c r="EQ18" i="7"/>
  <c r="EO19" i="7"/>
  <c r="ER19" i="7"/>
  <c r="EP18" i="7"/>
  <c r="EO18" i="7"/>
  <c r="ET19" i="7"/>
  <c r="EB98" i="7"/>
  <c r="EC98" i="7" s="1"/>
  <c r="EP21" i="7"/>
  <c r="ER12" i="7"/>
  <c r="EO20" i="7"/>
  <c r="ET12" i="7"/>
  <c r="EQ11" i="7"/>
  <c r="EO12" i="7"/>
  <c r="EP12" i="7"/>
  <c r="ER13" i="7"/>
  <c r="EP11" i="7"/>
  <c r="ET11" i="7"/>
  <c r="ES13" i="7"/>
  <c r="EQ13" i="7"/>
  <c r="EP13" i="7"/>
  <c r="ER11" i="7"/>
  <c r="EO11" i="7"/>
  <c r="EQ12" i="7"/>
  <c r="ER20" i="7"/>
  <c r="EQ20" i="7"/>
  <c r="EB100" i="7"/>
  <c r="EC100" i="7" s="1"/>
  <c r="EB99" i="7"/>
  <c r="EC99" i="7" s="1"/>
  <c r="ES21" i="7"/>
  <c r="ER14" i="7"/>
  <c r="EO21" i="7"/>
  <c r="EP20" i="7"/>
  <c r="ES20" i="7"/>
  <c r="ER21" i="7"/>
  <c r="EQ21" i="7"/>
  <c r="FC63" i="7"/>
  <c r="EP14" i="7"/>
  <c r="EJ52" i="7"/>
  <c r="EN52" i="7" s="1"/>
  <c r="FD125" i="7"/>
  <c r="FH125" i="7" s="1"/>
  <c r="EW137" i="7"/>
  <c r="EV119" i="7"/>
  <c r="EW119" i="7" s="1"/>
  <c r="FD63" i="7"/>
  <c r="FH63" i="7" s="1"/>
  <c r="ET14" i="7"/>
  <c r="FD14" i="7"/>
  <c r="FH14" i="7" s="1"/>
  <c r="EB106" i="7"/>
  <c r="EC106" i="7" s="1"/>
  <c r="FD20" i="7"/>
  <c r="FH20" i="7" s="1"/>
  <c r="FI34" i="7"/>
  <c r="FM34" i="7"/>
  <c r="FK34" i="7"/>
  <c r="FL34" i="7"/>
  <c r="EV113" i="7"/>
  <c r="EW113" i="7" s="1"/>
  <c r="FN34" i="7"/>
  <c r="EV106" i="7"/>
  <c r="EW106" i="7" s="1"/>
  <c r="EV111" i="7"/>
  <c r="EW111" i="7" s="1"/>
  <c r="EV112" i="7"/>
  <c r="EW112" i="7" s="1"/>
  <c r="GI64" i="7"/>
  <c r="FH21" i="7"/>
  <c r="EW149" i="7"/>
  <c r="GI34" i="7"/>
  <c r="GI70" i="7"/>
  <c r="GI33" i="7"/>
  <c r="GJ34" i="7" s="1"/>
  <c r="GI69" i="7"/>
  <c r="FM155" i="7"/>
  <c r="FL155" i="7"/>
  <c r="FO155" i="7"/>
  <c r="FJ155" i="7"/>
  <c r="FD155" i="7"/>
  <c r="FH155" i="7" s="1"/>
  <c r="FN155" i="7"/>
  <c r="FK155" i="7"/>
  <c r="FI155" i="7"/>
  <c r="GI20" i="7"/>
  <c r="EV117" i="7"/>
  <c r="EW117" i="7" s="1"/>
  <c r="EV107" i="7"/>
  <c r="EW107" i="7" s="1"/>
  <c r="FN32" i="7"/>
  <c r="FM32" i="7"/>
  <c r="FI32" i="7"/>
  <c r="FL32" i="7"/>
  <c r="FK32" i="7"/>
  <c r="FJ32" i="7"/>
  <c r="FI33" i="7"/>
  <c r="FM33" i="7"/>
  <c r="FL33" i="7"/>
  <c r="FK33" i="7"/>
  <c r="FJ33" i="7"/>
  <c r="FN33" i="7"/>
  <c r="FH39" i="7"/>
  <c r="FM40" i="7" s="1"/>
  <c r="EV118" i="7"/>
  <c r="EW118" i="7" s="1"/>
  <c r="EW143" i="7"/>
  <c r="FH26" i="7"/>
  <c r="FM27" i="7" s="1"/>
  <c r="EV105" i="7"/>
  <c r="EW105" i="7" s="1"/>
  <c r="EJ49" i="7"/>
  <c r="EJ51" i="7"/>
  <c r="EN51" i="7" s="1"/>
  <c r="EI51" i="7"/>
  <c r="EB119" i="7"/>
  <c r="EC119" i="7" s="1"/>
  <c r="EB107" i="7"/>
  <c r="EC107" i="7" s="1"/>
  <c r="EN55" i="7"/>
  <c r="EO57" i="7" s="1"/>
  <c r="ES14" i="7"/>
  <c r="EN37" i="7"/>
  <c r="ES38" i="7" s="1"/>
  <c r="EB116" i="7"/>
  <c r="EC116" i="7" s="1"/>
  <c r="EB117" i="7"/>
  <c r="EC117" i="7" s="1"/>
  <c r="EB118" i="7"/>
  <c r="EC118" i="7" s="1"/>
  <c r="EC136" i="7"/>
  <c r="EB113" i="7"/>
  <c r="EC113" i="7" s="1"/>
  <c r="EB86" i="7"/>
  <c r="EC86" i="7" s="1"/>
  <c r="EN61" i="7"/>
  <c r="EO64" i="7" s="1"/>
  <c r="EQ14" i="7"/>
  <c r="EI49" i="7"/>
  <c r="FC12" i="7"/>
  <c r="EW147" i="7"/>
  <c r="EW148" i="7"/>
  <c r="GI27" i="7"/>
  <c r="EI52" i="7"/>
  <c r="GI28" i="7"/>
  <c r="EN25" i="7"/>
  <c r="EQ28" i="7" s="1"/>
  <c r="EB104" i="7"/>
  <c r="EC104" i="7" s="1"/>
  <c r="EB105" i="7"/>
  <c r="EC105" i="7" s="1"/>
  <c r="FD12" i="7"/>
  <c r="FH12" i="7" s="1"/>
  <c r="GI63" i="7"/>
  <c r="EW136" i="7"/>
  <c r="EB84" i="7"/>
  <c r="EC84" i="7" s="1"/>
  <c r="EI50" i="7"/>
  <c r="EJ50" i="7"/>
  <c r="EN50" i="7" s="1"/>
  <c r="FD13" i="7"/>
  <c r="EB83" i="7"/>
  <c r="EC83" i="7" s="1"/>
  <c r="FC14" i="7"/>
  <c r="FH56" i="7"/>
  <c r="EW135" i="7"/>
  <c r="FD123" i="7"/>
  <c r="FH123" i="7" s="1"/>
  <c r="FC20" i="7"/>
  <c r="FD19" i="7"/>
  <c r="FC21" i="7"/>
  <c r="FC19" i="7"/>
  <c r="GI57" i="7"/>
  <c r="FD86" i="7"/>
  <c r="FH86" i="7" s="1"/>
  <c r="EB112" i="7"/>
  <c r="EC112" i="7" s="1"/>
  <c r="EV82" i="7"/>
  <c r="EW141" i="7"/>
  <c r="GI21" i="7"/>
  <c r="GI40" i="7"/>
  <c r="GI39" i="7"/>
  <c r="ES5" i="7"/>
  <c r="EN31" i="7"/>
  <c r="EB110" i="7"/>
  <c r="EC110" i="7" s="1"/>
  <c r="EB111" i="7"/>
  <c r="EC111" i="7" s="1"/>
  <c r="EP5" i="7"/>
  <c r="EQ4" i="7"/>
  <c r="ES4" i="7"/>
  <c r="EO4" i="7"/>
  <c r="EP4" i="7"/>
  <c r="ET4" i="7"/>
  <c r="ER4" i="7"/>
  <c r="ER5" i="7"/>
  <c r="EO5" i="7"/>
  <c r="EB85" i="7"/>
  <c r="EC85" i="7" s="1"/>
  <c r="EV127" i="7"/>
  <c r="ET5" i="7"/>
  <c r="ER6" i="7"/>
  <c r="EP6" i="7"/>
  <c r="EO6" i="7"/>
  <c r="EQ6" i="7"/>
  <c r="ES6" i="7"/>
  <c r="ET6" i="7"/>
  <c r="EQ7" i="7"/>
  <c r="EO7" i="7"/>
  <c r="ER7" i="7"/>
  <c r="ES7" i="7"/>
  <c r="ET7" i="7"/>
  <c r="EP7" i="7"/>
  <c r="EQ5" i="7"/>
  <c r="EW142" i="7"/>
  <c r="GI58" i="7" l="1"/>
  <c r="EB134" i="7"/>
  <c r="EC134" i="7" s="1"/>
  <c r="EK134" i="7" s="1"/>
  <c r="EB135" i="7"/>
  <c r="EC135" i="7" s="1"/>
  <c r="EB147" i="7"/>
  <c r="EC147" i="7" s="1"/>
  <c r="GJ63" i="7"/>
  <c r="GJ64" i="7"/>
  <c r="GJ45" i="7"/>
  <c r="GJ46" i="7"/>
  <c r="GJ52" i="7"/>
  <c r="GJ51" i="7"/>
  <c r="GJ21" i="7"/>
  <c r="GJ69" i="7"/>
  <c r="GJ70" i="7"/>
  <c r="GJ76" i="7"/>
  <c r="GJ75" i="7"/>
  <c r="GJ57" i="7"/>
  <c r="GJ58" i="7"/>
  <c r="EB146" i="7"/>
  <c r="EC146" i="7" s="1"/>
  <c r="EL146" i="7" s="1"/>
  <c r="EQ38" i="7"/>
  <c r="EB148" i="7"/>
  <c r="EC148" i="7" s="1"/>
  <c r="ER40" i="7"/>
  <c r="FG141" i="7"/>
  <c r="FA141" i="7"/>
  <c r="FF141" i="7"/>
  <c r="EZ141" i="7"/>
  <c r="FB141" i="7"/>
  <c r="EY141" i="7"/>
  <c r="EX141" i="7"/>
  <c r="FE141" i="7"/>
  <c r="EM140" i="7"/>
  <c r="EG140" i="7"/>
  <c r="EL140" i="7"/>
  <c r="EF140" i="7"/>
  <c r="EH140" i="7"/>
  <c r="EE140" i="7"/>
  <c r="ED140" i="7"/>
  <c r="EK140" i="7"/>
  <c r="FE147" i="7"/>
  <c r="EY147" i="7"/>
  <c r="FB147" i="7"/>
  <c r="EX147" i="7"/>
  <c r="FG147" i="7"/>
  <c r="FA147" i="7"/>
  <c r="FF147" i="7"/>
  <c r="EZ147" i="7"/>
  <c r="EM86" i="7"/>
  <c r="EG86" i="7"/>
  <c r="EL86" i="7"/>
  <c r="EF86" i="7"/>
  <c r="EH86" i="7"/>
  <c r="EE86" i="7"/>
  <c r="ED86" i="7"/>
  <c r="EK86" i="7"/>
  <c r="EN49" i="7"/>
  <c r="ES50" i="7" s="1"/>
  <c r="EB128" i="7"/>
  <c r="EB129" i="7"/>
  <c r="EC129" i="7" s="1"/>
  <c r="EB131" i="7"/>
  <c r="EB130" i="7"/>
  <c r="EC130" i="7" s="1"/>
  <c r="FE118" i="7"/>
  <c r="EY118" i="7"/>
  <c r="FB118" i="7"/>
  <c r="EX118" i="7"/>
  <c r="FF118" i="7"/>
  <c r="FA118" i="7"/>
  <c r="EZ118" i="7"/>
  <c r="FG118" i="7"/>
  <c r="FE112" i="7"/>
  <c r="EY112" i="7"/>
  <c r="FB112" i="7"/>
  <c r="EX112" i="7"/>
  <c r="FF112" i="7"/>
  <c r="FA112" i="7"/>
  <c r="EZ112" i="7"/>
  <c r="FG112" i="7"/>
  <c r="FG113" i="7"/>
  <c r="FA113" i="7"/>
  <c r="FF113" i="7"/>
  <c r="EZ113" i="7"/>
  <c r="FB113" i="7"/>
  <c r="EY113" i="7"/>
  <c r="EX113" i="7"/>
  <c r="FE113" i="7"/>
  <c r="EM100" i="7"/>
  <c r="EG100" i="7"/>
  <c r="EL100" i="7"/>
  <c r="EF100" i="7"/>
  <c r="EH100" i="7"/>
  <c r="EE100" i="7"/>
  <c r="ED100" i="7"/>
  <c r="EK100" i="7"/>
  <c r="FE142" i="7"/>
  <c r="EY142" i="7"/>
  <c r="FB142" i="7"/>
  <c r="EX142" i="7"/>
  <c r="FG142" i="7"/>
  <c r="FA142" i="7"/>
  <c r="FF142" i="7"/>
  <c r="EZ142" i="7"/>
  <c r="EK85" i="7"/>
  <c r="EE85" i="7"/>
  <c r="EH85" i="7"/>
  <c r="ED85" i="7"/>
  <c r="EL85" i="7"/>
  <c r="EG85" i="7"/>
  <c r="EF85" i="7"/>
  <c r="EM85" i="7"/>
  <c r="FE135" i="7"/>
  <c r="EY135" i="7"/>
  <c r="FB135" i="7"/>
  <c r="EX135" i="7"/>
  <c r="EZ135" i="7"/>
  <c r="FG135" i="7"/>
  <c r="FF135" i="7"/>
  <c r="FA135" i="7"/>
  <c r="EM84" i="7"/>
  <c r="EG84" i="7"/>
  <c r="EL84" i="7"/>
  <c r="EF84" i="7"/>
  <c r="ED84" i="7"/>
  <c r="EK84" i="7"/>
  <c r="EH84" i="7"/>
  <c r="EE84" i="7"/>
  <c r="FG148" i="7"/>
  <c r="FA148" i="7"/>
  <c r="FF148" i="7"/>
  <c r="EZ148" i="7"/>
  <c r="FE148" i="7"/>
  <c r="EY148" i="7"/>
  <c r="FB148" i="7"/>
  <c r="EX148" i="7"/>
  <c r="EH137" i="7"/>
  <c r="ED137" i="7"/>
  <c r="EM137" i="7"/>
  <c r="EG137" i="7"/>
  <c r="EK137" i="7"/>
  <c r="EF137" i="7"/>
  <c r="EE137" i="7"/>
  <c r="EL137" i="7"/>
  <c r="ET62" i="7"/>
  <c r="ES62" i="7"/>
  <c r="ET61" i="7"/>
  <c r="ES61" i="7"/>
  <c r="EP62" i="7"/>
  <c r="ER62" i="7"/>
  <c r="EQ62" i="7"/>
  <c r="EQ61" i="7"/>
  <c r="EP61" i="7"/>
  <c r="EO61" i="7"/>
  <c r="ER61" i="7"/>
  <c r="ET64" i="7"/>
  <c r="ET63" i="7"/>
  <c r="ES63" i="7"/>
  <c r="ER63" i="7"/>
  <c r="EQ63" i="7"/>
  <c r="EQ64" i="7"/>
  <c r="EP64" i="7"/>
  <c r="ES64" i="7"/>
  <c r="ER64" i="7"/>
  <c r="EP63" i="7"/>
  <c r="EL136" i="7"/>
  <c r="EF136" i="7"/>
  <c r="EK136" i="7"/>
  <c r="EE136" i="7"/>
  <c r="EM136" i="7"/>
  <c r="EH136" i="7"/>
  <c r="EG136" i="7"/>
  <c r="ED136" i="7"/>
  <c r="EK116" i="7"/>
  <c r="EE116" i="7"/>
  <c r="EH116" i="7"/>
  <c r="ED116" i="7"/>
  <c r="EF116" i="7"/>
  <c r="EM116" i="7"/>
  <c r="EL116" i="7"/>
  <c r="EG116" i="7"/>
  <c r="EH135" i="7"/>
  <c r="ED135" i="7"/>
  <c r="EM135" i="7"/>
  <c r="EG135" i="7"/>
  <c r="EE135" i="7"/>
  <c r="EL135" i="7"/>
  <c r="EK135" i="7"/>
  <c r="EF135" i="7"/>
  <c r="ED149" i="7"/>
  <c r="EM149" i="7"/>
  <c r="EL149" i="7"/>
  <c r="EF149" i="7"/>
  <c r="EE149" i="7"/>
  <c r="EK149" i="7"/>
  <c r="ET51" i="7"/>
  <c r="ES51" i="7"/>
  <c r="ER51" i="7"/>
  <c r="EQ51" i="7"/>
  <c r="EP51" i="7"/>
  <c r="EO51" i="7"/>
  <c r="FG143" i="7"/>
  <c r="FA143" i="7"/>
  <c r="FF143" i="7"/>
  <c r="EZ143" i="7"/>
  <c r="FE143" i="7"/>
  <c r="EY143" i="7"/>
  <c r="FB143" i="7"/>
  <c r="EX143" i="7"/>
  <c r="FG117" i="7"/>
  <c r="FA117" i="7"/>
  <c r="FF117" i="7"/>
  <c r="EZ117" i="7"/>
  <c r="EX117" i="7"/>
  <c r="FE117" i="7"/>
  <c r="FB117" i="7"/>
  <c r="EY117" i="7"/>
  <c r="FL137" i="7"/>
  <c r="FE137" i="7"/>
  <c r="EY137" i="7"/>
  <c r="FB137" i="7"/>
  <c r="EX137" i="7"/>
  <c r="FF137" i="7"/>
  <c r="FA137" i="7"/>
  <c r="EZ137" i="7"/>
  <c r="FG137" i="7"/>
  <c r="EK99" i="7"/>
  <c r="EE99" i="7"/>
  <c r="EH99" i="7"/>
  <c r="ED99" i="7"/>
  <c r="EL99" i="7"/>
  <c r="EG99" i="7"/>
  <c r="EF99" i="7"/>
  <c r="EM99" i="7"/>
  <c r="EM98" i="7"/>
  <c r="EG98" i="7"/>
  <c r="EL98" i="7"/>
  <c r="EF98" i="7"/>
  <c r="ED98" i="7"/>
  <c r="EK98" i="7"/>
  <c r="EH98" i="7"/>
  <c r="EE98" i="7"/>
  <c r="EM111" i="7"/>
  <c r="EG111" i="7"/>
  <c r="EL111" i="7"/>
  <c r="EF111" i="7"/>
  <c r="ED111" i="7"/>
  <c r="EK111" i="7"/>
  <c r="EH111" i="7"/>
  <c r="EE111" i="7"/>
  <c r="EL141" i="7"/>
  <c r="EF141" i="7"/>
  <c r="EK141" i="7"/>
  <c r="EE141" i="7"/>
  <c r="EG141" i="7"/>
  <c r="ED141" i="7"/>
  <c r="EM141" i="7"/>
  <c r="EH141" i="7"/>
  <c r="EM105" i="7"/>
  <c r="EG105" i="7"/>
  <c r="EL105" i="7"/>
  <c r="EF105" i="7"/>
  <c r="ED105" i="7"/>
  <c r="EK105" i="7"/>
  <c r="EH105" i="7"/>
  <c r="EE105" i="7"/>
  <c r="EH142" i="7"/>
  <c r="ED142" i="7"/>
  <c r="EM142" i="7"/>
  <c r="EG142" i="7"/>
  <c r="EL142" i="7"/>
  <c r="EF142" i="7"/>
  <c r="EK142" i="7"/>
  <c r="EE142" i="7"/>
  <c r="EM113" i="7"/>
  <c r="EG113" i="7"/>
  <c r="EL113" i="7"/>
  <c r="EF113" i="7"/>
  <c r="EH113" i="7"/>
  <c r="EE113" i="7"/>
  <c r="ED113" i="7"/>
  <c r="EK113" i="7"/>
  <c r="EK118" i="7"/>
  <c r="EE118" i="7"/>
  <c r="EH118" i="7"/>
  <c r="ED118" i="7"/>
  <c r="EL118" i="7"/>
  <c r="EG118" i="7"/>
  <c r="EF118" i="7"/>
  <c r="EM118" i="7"/>
  <c r="ET55" i="7"/>
  <c r="EP55" i="7"/>
  <c r="ES55" i="7"/>
  <c r="EO55" i="7"/>
  <c r="ER55" i="7"/>
  <c r="EQ55" i="7"/>
  <c r="ET56" i="7"/>
  <c r="ER56" i="7"/>
  <c r="EQ56" i="7"/>
  <c r="EP56" i="7"/>
  <c r="ES56" i="7"/>
  <c r="ER57" i="7"/>
  <c r="EQ57" i="7"/>
  <c r="EP57" i="7"/>
  <c r="ES57" i="7"/>
  <c r="ET57" i="7"/>
  <c r="ES58" i="7"/>
  <c r="ER58" i="7"/>
  <c r="EQ58" i="7"/>
  <c r="EP58" i="7"/>
  <c r="ET58" i="7"/>
  <c r="EM119" i="7"/>
  <c r="EG119" i="7"/>
  <c r="EL119" i="7"/>
  <c r="EF119" i="7"/>
  <c r="EH119" i="7"/>
  <c r="EE119" i="7"/>
  <c r="ED119" i="7"/>
  <c r="EK119" i="7"/>
  <c r="FG105" i="7"/>
  <c r="FA105" i="7"/>
  <c r="FF105" i="7"/>
  <c r="EZ105" i="7"/>
  <c r="EX105" i="7"/>
  <c r="FE105" i="7"/>
  <c r="FB105" i="7"/>
  <c r="EY105" i="7"/>
  <c r="FE149" i="7"/>
  <c r="EY149" i="7"/>
  <c r="FB149" i="7"/>
  <c r="EX149" i="7"/>
  <c r="FG149" i="7"/>
  <c r="FA149" i="7"/>
  <c r="EZ149" i="7"/>
  <c r="FF149" i="7"/>
  <c r="FG111" i="7"/>
  <c r="FA111" i="7"/>
  <c r="FF111" i="7"/>
  <c r="EZ111" i="7"/>
  <c r="EX111" i="7"/>
  <c r="FE111" i="7"/>
  <c r="FB111" i="7"/>
  <c r="EY111" i="7"/>
  <c r="ET52" i="7"/>
  <c r="EQ52" i="7"/>
  <c r="EP52" i="7"/>
  <c r="ES52" i="7"/>
  <c r="EO52" i="7"/>
  <c r="ER52" i="7"/>
  <c r="EO56" i="7"/>
  <c r="EO63" i="7"/>
  <c r="EO67" i="7"/>
  <c r="ES67" i="7"/>
  <c r="ER67" i="7"/>
  <c r="EQ67" i="7"/>
  <c r="ET67" i="7"/>
  <c r="EP67" i="7"/>
  <c r="ER68" i="7"/>
  <c r="EQ68" i="7"/>
  <c r="EP68" i="7"/>
  <c r="ES68" i="7"/>
  <c r="ET68" i="7"/>
  <c r="ER69" i="7"/>
  <c r="ET69" i="7"/>
  <c r="EQ69" i="7"/>
  <c r="EP69" i="7"/>
  <c r="ES69" i="7"/>
  <c r="ES70" i="7"/>
  <c r="ER70" i="7"/>
  <c r="EQ70" i="7"/>
  <c r="EP70" i="7"/>
  <c r="ET70" i="7"/>
  <c r="EK110" i="7"/>
  <c r="EE110" i="7"/>
  <c r="EH110" i="7"/>
  <c r="ED110" i="7"/>
  <c r="EF110" i="7"/>
  <c r="EM110" i="7"/>
  <c r="EL110" i="7"/>
  <c r="EG110" i="7"/>
  <c r="EK112" i="7"/>
  <c r="EE112" i="7"/>
  <c r="EH112" i="7"/>
  <c r="ED112" i="7"/>
  <c r="EL112" i="7"/>
  <c r="EG112" i="7"/>
  <c r="EF112" i="7"/>
  <c r="EM112" i="7"/>
  <c r="EK83" i="7"/>
  <c r="EE83" i="7"/>
  <c r="EH83" i="7"/>
  <c r="ED83" i="7"/>
  <c r="EF83" i="7"/>
  <c r="EM83" i="7"/>
  <c r="EL83" i="7"/>
  <c r="EG83" i="7"/>
  <c r="EH147" i="7"/>
  <c r="ED147" i="7"/>
  <c r="EM147" i="7"/>
  <c r="EG147" i="7"/>
  <c r="EL147" i="7"/>
  <c r="EF147" i="7"/>
  <c r="EK147" i="7"/>
  <c r="EE147" i="7"/>
  <c r="FG136" i="7"/>
  <c r="FA136" i="7"/>
  <c r="FF136" i="7"/>
  <c r="EZ136" i="7"/>
  <c r="EX136" i="7"/>
  <c r="FE136" i="7"/>
  <c r="FB136" i="7"/>
  <c r="EY136" i="7"/>
  <c r="EK104" i="7"/>
  <c r="EE104" i="7"/>
  <c r="EH104" i="7"/>
  <c r="ED104" i="7"/>
  <c r="EF104" i="7"/>
  <c r="EM104" i="7"/>
  <c r="EL104" i="7"/>
  <c r="EG104" i="7"/>
  <c r="EL143" i="7"/>
  <c r="EF143" i="7"/>
  <c r="EK143" i="7"/>
  <c r="EE143" i="7"/>
  <c r="EH143" i="7"/>
  <c r="ED143" i="7"/>
  <c r="EM143" i="7"/>
  <c r="EG143" i="7"/>
  <c r="EM117" i="7"/>
  <c r="EG117" i="7"/>
  <c r="EL117" i="7"/>
  <c r="EF117" i="7"/>
  <c r="ED117" i="7"/>
  <c r="EK117" i="7"/>
  <c r="EH117" i="7"/>
  <c r="EE117" i="7"/>
  <c r="EL148" i="7"/>
  <c r="EF148" i="7"/>
  <c r="EK148" i="7"/>
  <c r="EE148" i="7"/>
  <c r="EH148" i="7"/>
  <c r="ED148" i="7"/>
  <c r="EG148" i="7"/>
  <c r="EM148" i="7"/>
  <c r="EM107" i="7"/>
  <c r="EG107" i="7"/>
  <c r="EL107" i="7"/>
  <c r="EF107" i="7"/>
  <c r="EH107" i="7"/>
  <c r="EE107" i="7"/>
  <c r="ED107" i="7"/>
  <c r="EK107" i="7"/>
  <c r="FG107" i="7"/>
  <c r="FA107" i="7"/>
  <c r="FF107" i="7"/>
  <c r="EZ107" i="7"/>
  <c r="FB107" i="7"/>
  <c r="EY107" i="7"/>
  <c r="EX107" i="7"/>
  <c r="FE107" i="7"/>
  <c r="FE106" i="7"/>
  <c r="EY106" i="7"/>
  <c r="FB106" i="7"/>
  <c r="EX106" i="7"/>
  <c r="FF106" i="7"/>
  <c r="FA106" i="7"/>
  <c r="EZ106" i="7"/>
  <c r="FG106" i="7"/>
  <c r="EK106" i="7"/>
  <c r="EE106" i="7"/>
  <c r="EH106" i="7"/>
  <c r="ED106" i="7"/>
  <c r="EL106" i="7"/>
  <c r="EG106" i="7"/>
  <c r="EF106" i="7"/>
  <c r="EM106" i="7"/>
  <c r="FG119" i="7"/>
  <c r="FA119" i="7"/>
  <c r="FF119" i="7"/>
  <c r="EZ119" i="7"/>
  <c r="FB119" i="7"/>
  <c r="EY119" i="7"/>
  <c r="EX119" i="7"/>
  <c r="FE119" i="7"/>
  <c r="EK97" i="7"/>
  <c r="EE97" i="7"/>
  <c r="EH97" i="7"/>
  <c r="ED97" i="7"/>
  <c r="EF97" i="7"/>
  <c r="EM97" i="7"/>
  <c r="EL97" i="7"/>
  <c r="EG97" i="7"/>
  <c r="EO58" i="7"/>
  <c r="EO62" i="7"/>
  <c r="GJ14" i="7"/>
  <c r="GJ6" i="7"/>
  <c r="EB89" i="7"/>
  <c r="GJ33" i="7"/>
  <c r="EB96" i="7"/>
  <c r="EJ124" i="7"/>
  <c r="EN124" i="7" s="1"/>
  <c r="FM137" i="7"/>
  <c r="FN137" i="7"/>
  <c r="FO137" i="7"/>
  <c r="FJ137" i="7"/>
  <c r="FI137" i="7"/>
  <c r="FD137" i="7"/>
  <c r="FH137" i="7" s="1"/>
  <c r="FK137" i="7"/>
  <c r="EQ40" i="7"/>
  <c r="ES40" i="7"/>
  <c r="EQ39" i="7"/>
  <c r="EV93" i="7"/>
  <c r="EW93" i="7" s="1"/>
  <c r="GJ39" i="7"/>
  <c r="EV100" i="7"/>
  <c r="EW100" i="7" s="1"/>
  <c r="FL40" i="7"/>
  <c r="FN40" i="7"/>
  <c r="FJ40" i="7"/>
  <c r="FI40" i="7"/>
  <c r="FD119" i="7"/>
  <c r="FH119" i="7" s="1"/>
  <c r="FM119" i="7"/>
  <c r="FI119" i="7"/>
  <c r="FL119" i="7"/>
  <c r="FN119" i="7"/>
  <c r="FJ119" i="7"/>
  <c r="FO119" i="7"/>
  <c r="FO40" i="7" s="1"/>
  <c r="FK119" i="7"/>
  <c r="FK40" i="7"/>
  <c r="GJ20" i="7"/>
  <c r="FD112" i="7"/>
  <c r="FH112" i="7" s="1"/>
  <c r="FD113" i="7"/>
  <c r="FH113" i="7" s="1"/>
  <c r="FD153" i="7"/>
  <c r="FH153" i="7" s="1"/>
  <c r="GJ27" i="7"/>
  <c r="GJ28" i="7"/>
  <c r="FD124" i="7"/>
  <c r="FH124" i="7" s="1"/>
  <c r="FD149" i="7"/>
  <c r="FH149" i="7" s="1"/>
  <c r="FD154" i="7"/>
  <c r="FH154" i="7" s="1"/>
  <c r="FD84" i="7"/>
  <c r="FH84" i="7" s="1"/>
  <c r="FI86" i="7" s="1"/>
  <c r="EV109" i="7"/>
  <c r="FI28" i="7"/>
  <c r="FM28" i="7"/>
  <c r="FL28" i="7"/>
  <c r="FJ28" i="7"/>
  <c r="FD107" i="7"/>
  <c r="FH107" i="7" s="1"/>
  <c r="FN28" i="7"/>
  <c r="FK28" i="7"/>
  <c r="FM39" i="7"/>
  <c r="FK39" i="7"/>
  <c r="FL39" i="7"/>
  <c r="FJ39" i="7"/>
  <c r="FI39" i="7"/>
  <c r="FN39" i="7"/>
  <c r="FL38" i="7"/>
  <c r="FN38" i="7"/>
  <c r="FI38" i="7"/>
  <c r="FJ38" i="7"/>
  <c r="FM38" i="7"/>
  <c r="FK38" i="7"/>
  <c r="FD143" i="7"/>
  <c r="FH143" i="7" s="1"/>
  <c r="FN26" i="7"/>
  <c r="FJ26" i="7"/>
  <c r="FM26" i="7"/>
  <c r="FI26" i="7"/>
  <c r="FK26" i="7"/>
  <c r="FL26" i="7"/>
  <c r="FL27" i="7"/>
  <c r="FK27" i="7"/>
  <c r="FJ27" i="7"/>
  <c r="FI27" i="7"/>
  <c r="FN27" i="7"/>
  <c r="EJ155" i="7"/>
  <c r="EN155" i="7" s="1"/>
  <c r="EJ98" i="7"/>
  <c r="EN98" i="7" s="1"/>
  <c r="EJ92" i="7"/>
  <c r="EN92" i="7" s="1"/>
  <c r="EJ91" i="7"/>
  <c r="EN91" i="7" s="1"/>
  <c r="EC128" i="7"/>
  <c r="EJ90" i="7"/>
  <c r="EN90" i="7" s="1"/>
  <c r="EC131" i="7"/>
  <c r="EJ154" i="7"/>
  <c r="EN154" i="7" s="1"/>
  <c r="EJ125" i="7"/>
  <c r="EN125" i="7" s="1"/>
  <c r="EJ93" i="7"/>
  <c r="EN93" i="7" s="1"/>
  <c r="EO33" i="7"/>
  <c r="EQ34" i="7"/>
  <c r="ER34" i="7"/>
  <c r="EP34" i="7"/>
  <c r="ET34" i="7"/>
  <c r="EO34" i="7"/>
  <c r="ES34" i="7"/>
  <c r="ET28" i="7"/>
  <c r="EQ27" i="7"/>
  <c r="ER27" i="7"/>
  <c r="ET37" i="7"/>
  <c r="ES37" i="7"/>
  <c r="EO37" i="7"/>
  <c r="EP37" i="7"/>
  <c r="ER37" i="7"/>
  <c r="EO39" i="7"/>
  <c r="EQ37" i="7"/>
  <c r="EO38" i="7"/>
  <c r="EP27" i="7"/>
  <c r="EP28" i="7"/>
  <c r="EP38" i="7"/>
  <c r="EO26" i="7"/>
  <c r="EO28" i="7"/>
  <c r="EO27" i="7"/>
  <c r="ET39" i="7"/>
  <c r="ES28" i="7"/>
  <c r="EP40" i="7"/>
  <c r="ET40" i="7"/>
  <c r="ET27" i="7"/>
  <c r="EP39" i="7"/>
  <c r="ET38" i="7"/>
  <c r="ES27" i="7"/>
  <c r="ER28" i="7"/>
  <c r="ER39" i="7"/>
  <c r="ER38" i="7"/>
  <c r="EO40" i="7"/>
  <c r="EJ136" i="7"/>
  <c r="EN136" i="7" s="1"/>
  <c r="ES39" i="7"/>
  <c r="EI90" i="7"/>
  <c r="EI93" i="7"/>
  <c r="EV145" i="7"/>
  <c r="EP26" i="7"/>
  <c r="EI91" i="7"/>
  <c r="ES26" i="7"/>
  <c r="EI92" i="7"/>
  <c r="FC154" i="7"/>
  <c r="ET26" i="7"/>
  <c r="EQ26" i="7"/>
  <c r="ER26" i="7"/>
  <c r="ER25" i="7"/>
  <c r="EO25" i="7"/>
  <c r="ET25" i="7"/>
  <c r="EP25" i="7"/>
  <c r="ES25" i="7"/>
  <c r="EQ25" i="7"/>
  <c r="EB151" i="7"/>
  <c r="FC153" i="7"/>
  <c r="FC124" i="7"/>
  <c r="EV121" i="7"/>
  <c r="FC123" i="7"/>
  <c r="FC125" i="7"/>
  <c r="EV151" i="7"/>
  <c r="EB121" i="7"/>
  <c r="FC155" i="7"/>
  <c r="FH13" i="7"/>
  <c r="FM12" i="7" s="1"/>
  <c r="EV92" i="7"/>
  <c r="EW92" i="7" s="1"/>
  <c r="EJ149" i="7"/>
  <c r="EN149" i="7" s="1"/>
  <c r="EV91" i="7"/>
  <c r="EW91" i="7" s="1"/>
  <c r="FC84" i="7"/>
  <c r="EI124" i="7"/>
  <c r="EI152" i="7"/>
  <c r="EJ153" i="7"/>
  <c r="EN153" i="7" s="1"/>
  <c r="EV99" i="7"/>
  <c r="EW99" i="7" s="1"/>
  <c r="FH19" i="7"/>
  <c r="FM21" i="7" s="1"/>
  <c r="EV98" i="7"/>
  <c r="EW98" i="7" s="1"/>
  <c r="EI123" i="7"/>
  <c r="EJ123" i="7"/>
  <c r="EN123" i="7" s="1"/>
  <c r="FD85" i="7"/>
  <c r="FH85" i="7" s="1"/>
  <c r="EI125" i="7"/>
  <c r="EI122" i="7"/>
  <c r="EJ152" i="7"/>
  <c r="EN152" i="7" s="1"/>
  <c r="ER33" i="7"/>
  <c r="EJ122" i="7"/>
  <c r="EN122" i="7" s="1"/>
  <c r="EI153" i="7"/>
  <c r="ES33" i="7"/>
  <c r="FC85" i="7"/>
  <c r="EI155" i="7"/>
  <c r="ET33" i="7"/>
  <c r="EP33" i="7"/>
  <c r="EI154" i="7"/>
  <c r="FC86" i="7"/>
  <c r="EQ33" i="7"/>
  <c r="FD129" i="7"/>
  <c r="FH129" i="7" s="1"/>
  <c r="FD130" i="7"/>
  <c r="FH130" i="7" s="1"/>
  <c r="FC129" i="7"/>
  <c r="EJ86" i="7"/>
  <c r="EN86" i="7" s="1"/>
  <c r="EB82" i="7"/>
  <c r="FC130" i="7"/>
  <c r="EV139" i="7"/>
  <c r="GJ40" i="7"/>
  <c r="FC131" i="7"/>
  <c r="FD141" i="7"/>
  <c r="FH141" i="7" s="1"/>
  <c r="EO31" i="7"/>
  <c r="EP31" i="7"/>
  <c r="ET31" i="7"/>
  <c r="EQ31" i="7"/>
  <c r="ER31" i="7"/>
  <c r="ES31" i="7"/>
  <c r="EQ32" i="7"/>
  <c r="EP32" i="7"/>
  <c r="EO32" i="7"/>
  <c r="ES32" i="7"/>
  <c r="ER32" i="7"/>
  <c r="ET32" i="7"/>
  <c r="EG146" i="7" l="1"/>
  <c r="EG134" i="7"/>
  <c r="EL134" i="7"/>
  <c r="EI98" i="7"/>
  <c r="EM134" i="7"/>
  <c r="EF134" i="7"/>
  <c r="ED134" i="7"/>
  <c r="EH134" i="7"/>
  <c r="EE134" i="7"/>
  <c r="EB145" i="7"/>
  <c r="EI100" i="7"/>
  <c r="EF146" i="7"/>
  <c r="EB139" i="7"/>
  <c r="EM146" i="7"/>
  <c r="ED146" i="7"/>
  <c r="EE146" i="7"/>
  <c r="EG149" i="7"/>
  <c r="EH149" i="7"/>
  <c r="EH146" i="7"/>
  <c r="EK146" i="7"/>
  <c r="FL86" i="7"/>
  <c r="FI85" i="7"/>
  <c r="EJ99" i="7"/>
  <c r="EN99" i="7" s="1"/>
  <c r="EI99" i="7"/>
  <c r="EI106" i="7"/>
  <c r="EJ106" i="7"/>
  <c r="EN106" i="7" s="1"/>
  <c r="EO123" i="7"/>
  <c r="EJ97" i="7"/>
  <c r="EN97" i="7" s="1"/>
  <c r="EI97" i="7"/>
  <c r="EL131" i="7"/>
  <c r="EF131" i="7"/>
  <c r="EK131" i="7"/>
  <c r="EE131" i="7"/>
  <c r="EG131" i="7"/>
  <c r="ED131" i="7"/>
  <c r="EM131" i="7"/>
  <c r="EH131" i="7"/>
  <c r="EO124" i="7"/>
  <c r="EQ50" i="7"/>
  <c r="EO153" i="7"/>
  <c r="FG91" i="7"/>
  <c r="FA91" i="7"/>
  <c r="FF91" i="7"/>
  <c r="EZ91" i="7"/>
  <c r="EX91" i="7"/>
  <c r="FE91" i="7"/>
  <c r="FB91" i="7"/>
  <c r="EY91" i="7"/>
  <c r="EL129" i="7"/>
  <c r="EF129" i="7"/>
  <c r="EK129" i="7"/>
  <c r="EE129" i="7"/>
  <c r="EM129" i="7"/>
  <c r="EH129" i="7"/>
  <c r="EG129" i="7"/>
  <c r="ED129" i="7"/>
  <c r="FN93" i="7"/>
  <c r="FG93" i="7"/>
  <c r="FA93" i="7"/>
  <c r="FF93" i="7"/>
  <c r="EZ93" i="7"/>
  <c r="FB93" i="7"/>
  <c r="EY93" i="7"/>
  <c r="EX93" i="7"/>
  <c r="FE93" i="7"/>
  <c r="ER50" i="7"/>
  <c r="ET154" i="7"/>
  <c r="ER152" i="7"/>
  <c r="EQ154" i="7"/>
  <c r="EP154" i="7"/>
  <c r="ES152" i="7"/>
  <c r="ES154" i="7"/>
  <c r="ER154" i="7"/>
  <c r="ET153" i="7"/>
  <c r="ES153" i="7"/>
  <c r="ER153" i="7"/>
  <c r="ET155" i="7"/>
  <c r="ES155" i="7"/>
  <c r="ER155" i="7"/>
  <c r="ET152" i="7"/>
  <c r="EO152" i="7"/>
  <c r="EQ153" i="7"/>
  <c r="EP153" i="7"/>
  <c r="EQ155" i="7"/>
  <c r="EP155" i="7"/>
  <c r="EQ152" i="7"/>
  <c r="EP152" i="7"/>
  <c r="FE99" i="7"/>
  <c r="EY99" i="7"/>
  <c r="FB99" i="7"/>
  <c r="EX99" i="7"/>
  <c r="FF99" i="7"/>
  <c r="FA99" i="7"/>
  <c r="EZ99" i="7"/>
  <c r="FG99" i="7"/>
  <c r="ES124" i="7"/>
  <c r="ER124" i="7"/>
  <c r="ER125" i="7"/>
  <c r="ET123" i="7"/>
  <c r="ER123" i="7"/>
  <c r="EQ124" i="7"/>
  <c r="ET122" i="7"/>
  <c r="ES122" i="7"/>
  <c r="EQ122" i="7"/>
  <c r="ER122" i="7"/>
  <c r="ET125" i="7"/>
  <c r="EQ123" i="7"/>
  <c r="EP123" i="7"/>
  <c r="EP122" i="7"/>
  <c r="EO122" i="7"/>
  <c r="EQ125" i="7"/>
  <c r="EP125" i="7"/>
  <c r="ES125" i="7"/>
  <c r="ES123" i="7"/>
  <c r="ET124" i="7"/>
  <c r="EP124" i="7"/>
  <c r="FG98" i="7"/>
  <c r="FA98" i="7"/>
  <c r="FF98" i="7"/>
  <c r="EZ98" i="7"/>
  <c r="EX98" i="7"/>
  <c r="FE98" i="7"/>
  <c r="FB98" i="7"/>
  <c r="EY98" i="7"/>
  <c r="EO125" i="7"/>
  <c r="EH130" i="7"/>
  <c r="ED130" i="7"/>
  <c r="EM130" i="7"/>
  <c r="EG130" i="7"/>
  <c r="EK130" i="7"/>
  <c r="EF130" i="7"/>
  <c r="EE130" i="7"/>
  <c r="EL130" i="7"/>
  <c r="EO50" i="7"/>
  <c r="FE92" i="7"/>
  <c r="EY92" i="7"/>
  <c r="FB92" i="7"/>
  <c r="EX92" i="7"/>
  <c r="FF92" i="7"/>
  <c r="FA92" i="7"/>
  <c r="EZ92" i="7"/>
  <c r="FG92" i="7"/>
  <c r="EO154" i="7"/>
  <c r="EM128" i="7"/>
  <c r="EG128" i="7"/>
  <c r="EL128" i="7"/>
  <c r="EF128" i="7"/>
  <c r="ED128" i="7"/>
  <c r="EK128" i="7"/>
  <c r="EH128" i="7"/>
  <c r="EE128" i="7"/>
  <c r="EO155" i="7"/>
  <c r="FG100" i="7"/>
  <c r="FA100" i="7"/>
  <c r="FF100" i="7"/>
  <c r="EZ100" i="7"/>
  <c r="FB100" i="7"/>
  <c r="EY100" i="7"/>
  <c r="EX100" i="7"/>
  <c r="FE100" i="7"/>
  <c r="ER49" i="7"/>
  <c r="ET49" i="7"/>
  <c r="ES49" i="7"/>
  <c r="EQ49" i="7"/>
  <c r="EB127" i="7" s="1"/>
  <c r="EP49" i="7"/>
  <c r="EO49" i="7"/>
  <c r="EP50" i="7"/>
  <c r="ET50" i="7"/>
  <c r="FM86" i="7"/>
  <c r="FK86" i="7"/>
  <c r="FN86" i="7"/>
  <c r="FJ86" i="7"/>
  <c r="FO86" i="7" s="1"/>
  <c r="FO7" i="7" s="1"/>
  <c r="EJ100" i="7"/>
  <c r="EN100" i="7" s="1"/>
  <c r="FC117" i="7"/>
  <c r="FO93" i="7"/>
  <c r="FK93" i="7"/>
  <c r="FL93" i="7"/>
  <c r="FM93" i="7"/>
  <c r="FD93" i="7"/>
  <c r="FH93" i="7" s="1"/>
  <c r="FJ93" i="7"/>
  <c r="FI93" i="7"/>
  <c r="EO93" i="7"/>
  <c r="EJ113" i="7"/>
  <c r="EN113" i="7" s="1"/>
  <c r="EJ137" i="7"/>
  <c r="EN137" i="7" s="1"/>
  <c r="EJ119" i="7"/>
  <c r="EN119" i="7" s="1"/>
  <c r="EO92" i="7"/>
  <c r="EJ85" i="7"/>
  <c r="EN85" i="7" s="1"/>
  <c r="EJ142" i="7"/>
  <c r="EN142" i="7" s="1"/>
  <c r="FD111" i="7"/>
  <c r="FH111" i="7" s="1"/>
  <c r="FI154" i="7"/>
  <c r="FD135" i="7"/>
  <c r="FH135" i="7" s="1"/>
  <c r="EJ146" i="7"/>
  <c r="EN146" i="7" s="1"/>
  <c r="FD136" i="7"/>
  <c r="FH136" i="7" s="1"/>
  <c r="FI135" i="7"/>
  <c r="FI153" i="7"/>
  <c r="FC111" i="7"/>
  <c r="FC112" i="7"/>
  <c r="FM14" i="7"/>
  <c r="FJ14" i="7"/>
  <c r="FK14" i="7"/>
  <c r="FI14" i="7"/>
  <c r="FN14" i="7"/>
  <c r="FO14" i="7"/>
  <c r="FL14" i="7"/>
  <c r="FD100" i="7"/>
  <c r="FH100" i="7" s="1"/>
  <c r="FD105" i="7"/>
  <c r="FH105" i="7" s="1"/>
  <c r="FK12" i="7"/>
  <c r="EJ118" i="7"/>
  <c r="EN118" i="7" s="1"/>
  <c r="EJ135" i="7"/>
  <c r="EN135" i="7" s="1"/>
  <c r="EJ134" i="7"/>
  <c r="EN134" i="7" s="1"/>
  <c r="FC113" i="7"/>
  <c r="FJ112" i="7" s="1"/>
  <c r="FI111" i="7"/>
  <c r="FK113" i="7"/>
  <c r="FL112" i="7"/>
  <c r="FN113" i="7"/>
  <c r="FJ113" i="7"/>
  <c r="FM113" i="7"/>
  <c r="FN112" i="7"/>
  <c r="FL113" i="7"/>
  <c r="FI113" i="7"/>
  <c r="FO113" i="7" s="1"/>
  <c r="FO34" i="7" s="1"/>
  <c r="FI112" i="7"/>
  <c r="EO90" i="7"/>
  <c r="FN153" i="7"/>
  <c r="FN12" i="7"/>
  <c r="FL21" i="7"/>
  <c r="FJ21" i="7"/>
  <c r="FI84" i="7"/>
  <c r="FI21" i="7"/>
  <c r="FN21" i="7"/>
  <c r="FK21" i="7"/>
  <c r="EJ104" i="7"/>
  <c r="EN104" i="7" s="1"/>
  <c r="EJ105" i="7"/>
  <c r="EN105" i="7" s="1"/>
  <c r="EJ116" i="7"/>
  <c r="EN116" i="7" s="1"/>
  <c r="EV115" i="7"/>
  <c r="FJ12" i="7"/>
  <c r="FL12" i="7"/>
  <c r="FI12" i="7"/>
  <c r="FJ154" i="7"/>
  <c r="FK153" i="7"/>
  <c r="FM154" i="7"/>
  <c r="FK154" i="7"/>
  <c r="FM153" i="7"/>
  <c r="FJ153" i="7"/>
  <c r="FL154" i="7"/>
  <c r="FN154" i="7"/>
  <c r="FL153" i="7"/>
  <c r="EJ140" i="7"/>
  <c r="EN140" i="7" s="1"/>
  <c r="EO91" i="7"/>
  <c r="FC105" i="7"/>
  <c r="FD118" i="7"/>
  <c r="FH118" i="7" s="1"/>
  <c r="EI119" i="7"/>
  <c r="EI136" i="7"/>
  <c r="EV103" i="7"/>
  <c r="FC147" i="7"/>
  <c r="FC118" i="7"/>
  <c r="FD117" i="7"/>
  <c r="FH117" i="7" s="1"/>
  <c r="FC119" i="7"/>
  <c r="FC107" i="7"/>
  <c r="FJ107" i="7" s="1"/>
  <c r="FD142" i="7"/>
  <c r="FH142" i="7" s="1"/>
  <c r="FI141" i="7" s="1"/>
  <c r="FI136" i="7"/>
  <c r="EI118" i="7"/>
  <c r="FI143" i="7"/>
  <c r="EB133" i="7"/>
  <c r="FD106" i="7"/>
  <c r="FH106" i="7" s="1"/>
  <c r="FI107" i="7" s="1"/>
  <c r="FC106" i="7"/>
  <c r="EJ117" i="7"/>
  <c r="EN117" i="7" s="1"/>
  <c r="EB115" i="7"/>
  <c r="EJ110" i="7"/>
  <c r="EN110" i="7" s="1"/>
  <c r="EJ83" i="7"/>
  <c r="EN83" i="7" s="1"/>
  <c r="EJ148" i="7"/>
  <c r="EN148" i="7" s="1"/>
  <c r="EJ141" i="7"/>
  <c r="EN141" i="7" s="1"/>
  <c r="EJ143" i="7"/>
  <c r="EN143" i="7" s="1"/>
  <c r="EP90" i="7"/>
  <c r="EJ84" i="7"/>
  <c r="EN84" i="7" s="1"/>
  <c r="EJ107" i="7"/>
  <c r="EN107" i="7" s="1"/>
  <c r="EI135" i="7"/>
  <c r="EI137" i="7"/>
  <c r="ES93" i="7"/>
  <c r="EP91" i="7"/>
  <c r="ER91" i="7"/>
  <c r="ET90" i="7"/>
  <c r="EI117" i="7"/>
  <c r="EP93" i="7"/>
  <c r="ER93" i="7"/>
  <c r="EQ91" i="7"/>
  <c r="ES91" i="7"/>
  <c r="ET93" i="7"/>
  <c r="EI116" i="7"/>
  <c r="EQ93" i="7"/>
  <c r="EP92" i="7"/>
  <c r="ES90" i="7"/>
  <c r="ER92" i="7"/>
  <c r="EQ92" i="7"/>
  <c r="ES92" i="7"/>
  <c r="ET91" i="7"/>
  <c r="ER90" i="7"/>
  <c r="ET92" i="7"/>
  <c r="EQ90" i="7"/>
  <c r="FC148" i="7"/>
  <c r="FC149" i="7"/>
  <c r="FD148" i="7"/>
  <c r="FH148" i="7" s="1"/>
  <c r="FD147" i="7"/>
  <c r="FH147" i="7" s="1"/>
  <c r="FI149" i="7" s="1"/>
  <c r="EI86" i="7"/>
  <c r="FC141" i="7"/>
  <c r="EI143" i="7"/>
  <c r="EI104" i="7"/>
  <c r="EI105" i="7"/>
  <c r="EB103" i="7"/>
  <c r="EI107" i="7"/>
  <c r="FC137" i="7"/>
  <c r="EI142" i="7"/>
  <c r="EI147" i="7"/>
  <c r="FC135" i="7"/>
  <c r="EV133" i="7"/>
  <c r="EJ147" i="7"/>
  <c r="EN147" i="7" s="1"/>
  <c r="FJ13" i="7"/>
  <c r="FK13" i="7"/>
  <c r="FI13" i="7"/>
  <c r="FL13" i="7"/>
  <c r="FM13" i="7"/>
  <c r="FN13" i="7"/>
  <c r="EI140" i="7"/>
  <c r="EI141" i="7"/>
  <c r="FC136" i="7"/>
  <c r="EI148" i="7"/>
  <c r="FD92" i="7"/>
  <c r="FH92" i="7" s="1"/>
  <c r="EI84" i="7"/>
  <c r="FK84" i="7"/>
  <c r="FL20" i="7"/>
  <c r="FN20" i="7"/>
  <c r="FN19" i="7"/>
  <c r="FM20" i="7"/>
  <c r="FJ20" i="7"/>
  <c r="FJ19" i="7"/>
  <c r="FK20" i="7"/>
  <c r="FK19" i="7"/>
  <c r="FI19" i="7"/>
  <c r="FI20" i="7"/>
  <c r="FL19" i="7"/>
  <c r="FM19" i="7"/>
  <c r="FK85" i="7"/>
  <c r="EB109" i="7"/>
  <c r="EJ112" i="7"/>
  <c r="EN112" i="7" s="1"/>
  <c r="FL84" i="7"/>
  <c r="FJ85" i="7"/>
  <c r="FN85" i="7"/>
  <c r="FJ84" i="7"/>
  <c r="FN84" i="7"/>
  <c r="FM85" i="7"/>
  <c r="FM84" i="7"/>
  <c r="FL85" i="7"/>
  <c r="EI111" i="7"/>
  <c r="EI112" i="7"/>
  <c r="FC142" i="7"/>
  <c r="FN129" i="7"/>
  <c r="FL129" i="7"/>
  <c r="FL130" i="7"/>
  <c r="FI130" i="7"/>
  <c r="FI129" i="7"/>
  <c r="EJ111" i="7"/>
  <c r="EN111" i="7" s="1"/>
  <c r="FC143" i="7"/>
  <c r="FM143" i="7" s="1"/>
  <c r="FM130" i="7"/>
  <c r="FK130" i="7"/>
  <c r="EI110" i="7"/>
  <c r="EI85" i="7"/>
  <c r="FM129" i="7"/>
  <c r="FK129" i="7"/>
  <c r="FJ130" i="7"/>
  <c r="EI113" i="7"/>
  <c r="FJ129" i="7"/>
  <c r="FN130" i="7"/>
  <c r="EI83" i="7"/>
  <c r="EI134" i="7" l="1"/>
  <c r="EI146" i="7"/>
  <c r="EI149" i="7"/>
  <c r="EO99" i="7"/>
  <c r="EO141" i="7"/>
  <c r="EO137" i="7"/>
  <c r="ET148" i="7"/>
  <c r="ES148" i="7"/>
  <c r="EQ148" i="7"/>
  <c r="EP148" i="7"/>
  <c r="EO148" i="7"/>
  <c r="ER148" i="7"/>
  <c r="ES140" i="7"/>
  <c r="EO140" i="7"/>
  <c r="ET141" i="7"/>
  <c r="ER141" i="7"/>
  <c r="ET142" i="7"/>
  <c r="ET143" i="7"/>
  <c r="ES143" i="7"/>
  <c r="EQ140" i="7"/>
  <c r="EQ141" i="7"/>
  <c r="EP141" i="7"/>
  <c r="EP142" i="7"/>
  <c r="EQ143" i="7"/>
  <c r="EP143" i="7"/>
  <c r="ER140" i="7"/>
  <c r="EP140" i="7"/>
  <c r="ET140" i="7"/>
  <c r="ES141" i="7"/>
  <c r="EQ142" i="7"/>
  <c r="ER143" i="7"/>
  <c r="ES142" i="7"/>
  <c r="ER142" i="7"/>
  <c r="ES149" i="7"/>
  <c r="ER149" i="7"/>
  <c r="EP149" i="7"/>
  <c r="EP147" i="7"/>
  <c r="EQ146" i="7"/>
  <c r="ET146" i="7"/>
  <c r="ES146" i="7"/>
  <c r="ER146" i="7"/>
  <c r="EQ147" i="7"/>
  <c r="EP146" i="7"/>
  <c r="EO146" i="7"/>
  <c r="EQ149" i="7"/>
  <c r="ET149" i="7"/>
  <c r="ES147" i="7"/>
  <c r="ER147" i="7"/>
  <c r="ET147" i="7"/>
  <c r="EO142" i="7"/>
  <c r="EO147" i="7"/>
  <c r="ET134" i="7"/>
  <c r="ES134" i="7"/>
  <c r="EQ134" i="7"/>
  <c r="ET137" i="7"/>
  <c r="EP137" i="7"/>
  <c r="EQ136" i="7"/>
  <c r="EP136" i="7"/>
  <c r="ES136" i="7"/>
  <c r="ET135" i="7"/>
  <c r="EP134" i="7"/>
  <c r="EO134" i="7"/>
  <c r="ER134" i="7"/>
  <c r="ES137" i="7"/>
  <c r="ER137" i="7"/>
  <c r="EP135" i="7"/>
  <c r="EQ137" i="7"/>
  <c r="ER136" i="7"/>
  <c r="ES135" i="7"/>
  <c r="ER135" i="7"/>
  <c r="EQ135" i="7"/>
  <c r="ET136" i="7"/>
  <c r="EO143" i="7"/>
  <c r="EO135" i="7"/>
  <c r="EO136" i="7"/>
  <c r="EO149" i="7"/>
  <c r="EI130" i="7"/>
  <c r="EJ131" i="7"/>
  <c r="EN131" i="7" s="1"/>
  <c r="EI128" i="7"/>
  <c r="EI129" i="7"/>
  <c r="EP100" i="7"/>
  <c r="EQ97" i="7"/>
  <c r="EQ98" i="7"/>
  <c r="EP97" i="7"/>
  <c r="EJ130" i="7"/>
  <c r="EN130" i="7" s="1"/>
  <c r="ET97" i="7"/>
  <c r="ES100" i="7"/>
  <c r="ER99" i="7"/>
  <c r="ET99" i="7"/>
  <c r="ET98" i="7"/>
  <c r="ER98" i="7"/>
  <c r="ES99" i="7"/>
  <c r="EQ99" i="7"/>
  <c r="EO100" i="7"/>
  <c r="ES97" i="7"/>
  <c r="ER100" i="7"/>
  <c r="EP98" i="7"/>
  <c r="EQ100" i="7"/>
  <c r="ER97" i="7"/>
  <c r="ES98" i="7"/>
  <c r="EP99" i="7"/>
  <c r="EO97" i="7"/>
  <c r="EO98" i="7"/>
  <c r="EJ129" i="7"/>
  <c r="EN129" i="7" s="1"/>
  <c r="EJ128" i="7"/>
  <c r="EN128" i="7" s="1"/>
  <c r="ET100" i="7"/>
  <c r="EI131" i="7"/>
  <c r="EV89" i="7"/>
  <c r="EO107" i="7"/>
  <c r="EO116" i="7"/>
  <c r="EO113" i="7"/>
  <c r="EO106" i="7"/>
  <c r="EU92" i="7"/>
  <c r="EU13" i="7" s="1"/>
  <c r="EO86" i="7"/>
  <c r="EO118" i="7"/>
  <c r="EU124" i="7"/>
  <c r="EU45" i="7" s="1"/>
  <c r="EO85" i="7"/>
  <c r="EO119" i="7"/>
  <c r="FO125" i="7"/>
  <c r="EO117" i="7"/>
  <c r="FK149" i="7"/>
  <c r="FJ149" i="7"/>
  <c r="FO149" i="7" s="1"/>
  <c r="FL149" i="7"/>
  <c r="FN149" i="7"/>
  <c r="FM149" i="7"/>
  <c r="EO83" i="7"/>
  <c r="FM136" i="7"/>
  <c r="EO84" i="7"/>
  <c r="FM112" i="7"/>
  <c r="ET84" i="7"/>
  <c r="FJ111" i="7"/>
  <c r="FK111" i="7"/>
  <c r="FK112" i="7"/>
  <c r="FO112" i="7" s="1"/>
  <c r="FO33" i="7" s="1"/>
  <c r="FM111" i="7"/>
  <c r="FL111" i="7"/>
  <c r="FN111" i="7"/>
  <c r="FK107" i="7"/>
  <c r="FO107" i="7" s="1"/>
  <c r="FO28" i="7" s="1"/>
  <c r="FN107" i="7"/>
  <c r="FL107" i="7"/>
  <c r="FM107" i="7"/>
  <c r="FP34" i="7"/>
  <c r="FO123" i="7"/>
  <c r="FO124" i="7"/>
  <c r="FO153" i="7"/>
  <c r="EQ118" i="7"/>
  <c r="EO105" i="7"/>
  <c r="FI142" i="7"/>
  <c r="FM105" i="7"/>
  <c r="EO110" i="7"/>
  <c r="FD91" i="7"/>
  <c r="FH91" i="7" s="1"/>
  <c r="ER105" i="7"/>
  <c r="EO104" i="7"/>
  <c r="FD99" i="7"/>
  <c r="FH99" i="7" s="1"/>
  <c r="FD98" i="7"/>
  <c r="FH98" i="7" s="1"/>
  <c r="FI100" i="7" s="1"/>
  <c r="FJ135" i="7"/>
  <c r="FI91" i="7"/>
  <c r="FI92" i="7"/>
  <c r="FO154" i="7"/>
  <c r="EU154" i="7"/>
  <c r="EU75" i="7" s="1"/>
  <c r="FK118" i="7"/>
  <c r="FI98" i="7"/>
  <c r="FI99" i="7"/>
  <c r="FM142" i="7"/>
  <c r="FJ141" i="7"/>
  <c r="FM118" i="7"/>
  <c r="FN141" i="7"/>
  <c r="FN117" i="7"/>
  <c r="FM117" i="7"/>
  <c r="FK117" i="7"/>
  <c r="FI117" i="7"/>
  <c r="FL117" i="7"/>
  <c r="FJ117" i="7"/>
  <c r="FN118" i="7"/>
  <c r="FM141" i="7"/>
  <c r="FI118" i="7"/>
  <c r="FL118" i="7"/>
  <c r="FL141" i="7"/>
  <c r="FK141" i="7"/>
  <c r="FJ118" i="7"/>
  <c r="FN135" i="7"/>
  <c r="FM135" i="7"/>
  <c r="FL136" i="7"/>
  <c r="FL135" i="7"/>
  <c r="FJ136" i="7"/>
  <c r="FK135" i="7"/>
  <c r="FK136" i="7"/>
  <c r="FN136" i="7"/>
  <c r="FJ142" i="7"/>
  <c r="FL143" i="7"/>
  <c r="FN143" i="7"/>
  <c r="FK143" i="7"/>
  <c r="FN142" i="7"/>
  <c r="FL142" i="7"/>
  <c r="FJ143" i="7"/>
  <c r="FO143" i="7" s="1"/>
  <c r="FK142" i="7"/>
  <c r="FN105" i="7"/>
  <c r="FI105" i="7"/>
  <c r="FJ105" i="7"/>
  <c r="FL106" i="7"/>
  <c r="FI106" i="7"/>
  <c r="FN106" i="7"/>
  <c r="FK106" i="7"/>
  <c r="FM106" i="7"/>
  <c r="FJ106" i="7"/>
  <c r="FK105" i="7"/>
  <c r="FL105" i="7"/>
  <c r="EP86" i="7"/>
  <c r="EU93" i="7"/>
  <c r="EU14" i="7" s="1"/>
  <c r="ET113" i="7"/>
  <c r="EQ85" i="7"/>
  <c r="ER83" i="7"/>
  <c r="ES107" i="7"/>
  <c r="EU90" i="7"/>
  <c r="EU11" i="7" s="1"/>
  <c r="EV14" i="7" s="1"/>
  <c r="EU125" i="7"/>
  <c r="EU46" i="7" s="1"/>
  <c r="EQ117" i="7"/>
  <c r="ER104" i="7"/>
  <c r="EP104" i="7"/>
  <c r="EQ104" i="7"/>
  <c r="EU155" i="7"/>
  <c r="EU76" i="7" s="1"/>
  <c r="EQ107" i="7"/>
  <c r="ET106" i="7"/>
  <c r="EU91" i="7"/>
  <c r="EU12" i="7" s="1"/>
  <c r="ET107" i="7"/>
  <c r="EQ105" i="7"/>
  <c r="ER116" i="7"/>
  <c r="ET119" i="7"/>
  <c r="ET118" i="7"/>
  <c r="EP113" i="7"/>
  <c r="EP117" i="7"/>
  <c r="EP105" i="7"/>
  <c r="ET85" i="7"/>
  <c r="ER85" i="7"/>
  <c r="EP84" i="7"/>
  <c r="EQ84" i="7"/>
  <c r="EQ86" i="7"/>
  <c r="EQ106" i="7"/>
  <c r="EQ113" i="7"/>
  <c r="ES113" i="7"/>
  <c r="ET104" i="7"/>
  <c r="EP116" i="7"/>
  <c r="ET116" i="7"/>
  <c r="EP119" i="7"/>
  <c r="ER118" i="7"/>
  <c r="ES118" i="7"/>
  <c r="ET83" i="7"/>
  <c r="ER107" i="7"/>
  <c r="ES117" i="7"/>
  <c r="ET117" i="7"/>
  <c r="ES85" i="7"/>
  <c r="EP85" i="7"/>
  <c r="ER84" i="7"/>
  <c r="ES84" i="7"/>
  <c r="ER86" i="7"/>
  <c r="ES86" i="7"/>
  <c r="EP107" i="7"/>
  <c r="ER106" i="7"/>
  <c r="EP106" i="7"/>
  <c r="ER113" i="7"/>
  <c r="ES105" i="7"/>
  <c r="ES104" i="7"/>
  <c r="ES116" i="7"/>
  <c r="ER119" i="7"/>
  <c r="EP118" i="7"/>
  <c r="EQ83" i="7"/>
  <c r="ES83" i="7"/>
  <c r="ER117" i="7"/>
  <c r="ET105" i="7"/>
  <c r="ET86" i="7"/>
  <c r="ES106" i="7"/>
  <c r="EQ116" i="7"/>
  <c r="ES119" i="7"/>
  <c r="EQ119" i="7"/>
  <c r="EP83" i="7"/>
  <c r="FN147" i="7"/>
  <c r="FN148" i="7"/>
  <c r="FK147" i="7"/>
  <c r="FL148" i="7"/>
  <c r="FI148" i="7"/>
  <c r="FJ147" i="7"/>
  <c r="FM147" i="7"/>
  <c r="FL147" i="7"/>
  <c r="FI147" i="7"/>
  <c r="FJ148" i="7"/>
  <c r="FK148" i="7"/>
  <c r="FM148" i="7"/>
  <c r="FC92" i="7"/>
  <c r="FC91" i="7"/>
  <c r="FC93" i="7"/>
  <c r="FO85" i="7"/>
  <c r="FO6" i="7" s="1"/>
  <c r="FC100" i="7"/>
  <c r="FK100" i="7" s="1"/>
  <c r="FC99" i="7"/>
  <c r="EU122" i="7"/>
  <c r="EU43" i="7" s="1"/>
  <c r="FC98" i="7"/>
  <c r="EO111" i="7"/>
  <c r="EU123" i="7"/>
  <c r="EU44" i="7" s="1"/>
  <c r="EV96" i="7"/>
  <c r="EU153" i="7"/>
  <c r="EU74" i="7" s="1"/>
  <c r="FO84" i="7"/>
  <c r="FO5" i="7" s="1"/>
  <c r="EU152" i="7"/>
  <c r="EU73" i="7" s="1"/>
  <c r="ET112" i="7"/>
  <c r="EP112" i="7"/>
  <c r="EQ112" i="7"/>
  <c r="ER112" i="7"/>
  <c r="ES112" i="7"/>
  <c r="EO112" i="7"/>
  <c r="EP110" i="7"/>
  <c r="FO130" i="7"/>
  <c r="FO129" i="7"/>
  <c r="ES111" i="7"/>
  <c r="EQ110" i="7"/>
  <c r="EQ111" i="7"/>
  <c r="EP111" i="7"/>
  <c r="ET110" i="7"/>
  <c r="ET111" i="7"/>
  <c r="ES110" i="7"/>
  <c r="ER110" i="7"/>
  <c r="ER111" i="7"/>
  <c r="EO129" i="7" l="1"/>
  <c r="EO131" i="7"/>
  <c r="ET131" i="7"/>
  <c r="ER131" i="7"/>
  <c r="ER129" i="7"/>
  <c r="ET130" i="7"/>
  <c r="EP130" i="7"/>
  <c r="EQ128" i="7"/>
  <c r="ER128" i="7"/>
  <c r="ET128" i="7"/>
  <c r="EP128" i="7"/>
  <c r="EQ131" i="7"/>
  <c r="EP131" i="7"/>
  <c r="ES131" i="7"/>
  <c r="ET129" i="7"/>
  <c r="ES130" i="7"/>
  <c r="ER130" i="7"/>
  <c r="EO128" i="7"/>
  <c r="ES128" i="7"/>
  <c r="EQ129" i="7"/>
  <c r="EP129" i="7"/>
  <c r="ES129" i="7"/>
  <c r="EQ130" i="7"/>
  <c r="EO130" i="7"/>
  <c r="EV43" i="7"/>
  <c r="HE43" i="7" s="1"/>
  <c r="EV45" i="7"/>
  <c r="EV44" i="7"/>
  <c r="EV46" i="7"/>
  <c r="EV74" i="7"/>
  <c r="EV75" i="7"/>
  <c r="HE75" i="7" s="1"/>
  <c r="EV73" i="7"/>
  <c r="HE73" i="7" s="1"/>
  <c r="EV76" i="7"/>
  <c r="HE76" i="7" s="1"/>
  <c r="EU97" i="7"/>
  <c r="EU18" i="7" s="1"/>
  <c r="EV21" i="7" s="1"/>
  <c r="EU100" i="7"/>
  <c r="EU21" i="7" s="1"/>
  <c r="EU98" i="7"/>
  <c r="EU19" i="7" s="1"/>
  <c r="EU99" i="7"/>
  <c r="EU20" i="7" s="1"/>
  <c r="EU135" i="7"/>
  <c r="EU56" i="7" s="1"/>
  <c r="EU136" i="7"/>
  <c r="EU57" i="7" s="1"/>
  <c r="EU137" i="7"/>
  <c r="EU58" i="7" s="1"/>
  <c r="EU85" i="7"/>
  <c r="EU6" i="7" s="1"/>
  <c r="EU107" i="7"/>
  <c r="EU28" i="7" s="1"/>
  <c r="EU105" i="7"/>
  <c r="EU26" i="7" s="1"/>
  <c r="EU143" i="7"/>
  <c r="EU64" i="7" s="1"/>
  <c r="EV13" i="7"/>
  <c r="FO136" i="7"/>
  <c r="EU142" i="7"/>
  <c r="EU63" i="7" s="1"/>
  <c r="EU84" i="7"/>
  <c r="EU5" i="7" s="1"/>
  <c r="FO135" i="7"/>
  <c r="FO111" i="7"/>
  <c r="FO32" i="7" s="1"/>
  <c r="FP32" i="7" s="1"/>
  <c r="FP33" i="7"/>
  <c r="EU134" i="7"/>
  <c r="EU55" i="7" s="1"/>
  <c r="FM100" i="7"/>
  <c r="FN100" i="7"/>
  <c r="FJ100" i="7"/>
  <c r="FO100" i="7" s="1"/>
  <c r="FO21" i="7" s="1"/>
  <c r="FL100" i="7"/>
  <c r="EU104" i="7"/>
  <c r="EU25" i="7" s="1"/>
  <c r="EV28" i="7" s="1"/>
  <c r="EU118" i="7"/>
  <c r="EU39" i="7" s="1"/>
  <c r="EU116" i="7"/>
  <c r="EU37" i="7" s="1"/>
  <c r="EV40" i="7" s="1"/>
  <c r="FO141" i="7"/>
  <c r="FM91" i="7"/>
  <c r="FL91" i="7"/>
  <c r="FJ91" i="7"/>
  <c r="FN91" i="7"/>
  <c r="FK91" i="7"/>
  <c r="FM92" i="7"/>
  <c r="FK92" i="7"/>
  <c r="FL92" i="7"/>
  <c r="FN92" i="7"/>
  <c r="FJ92" i="7"/>
  <c r="EU140" i="7"/>
  <c r="EU61" i="7" s="1"/>
  <c r="FN98" i="7"/>
  <c r="FK98" i="7"/>
  <c r="FM98" i="7"/>
  <c r="FL98" i="7"/>
  <c r="FJ98" i="7"/>
  <c r="FJ99" i="7"/>
  <c r="FK99" i="7"/>
  <c r="FN99" i="7"/>
  <c r="FM99" i="7"/>
  <c r="FO142" i="7"/>
  <c r="FO118" i="7"/>
  <c r="FO39" i="7" s="1"/>
  <c r="FL99" i="7"/>
  <c r="FO117" i="7"/>
  <c r="FO38" i="7" s="1"/>
  <c r="FP40" i="7" s="1"/>
  <c r="FP5" i="7"/>
  <c r="FP7" i="7"/>
  <c r="FO105" i="7"/>
  <c r="FO26" i="7" s="1"/>
  <c r="FP28" i="7" s="1"/>
  <c r="FO106" i="7"/>
  <c r="FO27" i="7" s="1"/>
  <c r="EU113" i="7"/>
  <c r="EU34" i="7" s="1"/>
  <c r="EU119" i="7"/>
  <c r="EU40" i="7" s="1"/>
  <c r="EU141" i="7"/>
  <c r="EU62" i="7" s="1"/>
  <c r="EU86" i="7"/>
  <c r="EU7" i="7" s="1"/>
  <c r="EU83" i="7"/>
  <c r="EU4" i="7" s="1"/>
  <c r="EU106" i="7"/>
  <c r="EU27" i="7" s="1"/>
  <c r="EU149" i="7"/>
  <c r="EU70" i="7" s="1"/>
  <c r="EU117" i="7"/>
  <c r="EU38" i="7" s="1"/>
  <c r="EV12" i="7"/>
  <c r="EV11" i="7"/>
  <c r="HE11" i="7" s="1"/>
  <c r="EU148" i="7"/>
  <c r="EU69" i="7" s="1"/>
  <c r="FO147" i="7"/>
  <c r="FO148" i="7"/>
  <c r="EU147" i="7"/>
  <c r="EU68" i="7" s="1"/>
  <c r="EU146" i="7"/>
  <c r="EU67" i="7" s="1"/>
  <c r="FP6" i="7"/>
  <c r="EU112" i="7"/>
  <c r="EU33" i="7" s="1"/>
  <c r="EU110" i="7"/>
  <c r="EU31" i="7" s="1"/>
  <c r="EU111" i="7"/>
  <c r="EU32" i="7" s="1"/>
  <c r="EV67" i="7" l="1"/>
  <c r="HE67" i="7" s="1"/>
  <c r="EV68" i="7"/>
  <c r="EV69" i="7"/>
  <c r="EV70" i="7"/>
  <c r="EV55" i="7"/>
  <c r="HE55" i="7" s="1"/>
  <c r="EV56" i="7"/>
  <c r="HE56" i="7" s="1"/>
  <c r="EV57" i="7"/>
  <c r="HE57" i="7" s="1"/>
  <c r="EV58" i="7"/>
  <c r="HE58" i="7" s="1"/>
  <c r="EV62" i="7"/>
  <c r="HE62" i="7" s="1"/>
  <c r="EV61" i="7"/>
  <c r="HE61" i="7" s="1"/>
  <c r="EV63" i="7"/>
  <c r="EV64" i="7"/>
  <c r="HE64" i="7" s="1"/>
  <c r="EV19" i="7"/>
  <c r="EU128" i="7"/>
  <c r="EU49" i="7" s="1"/>
  <c r="EU130" i="7"/>
  <c r="EU51" i="7" s="1"/>
  <c r="EV18" i="7"/>
  <c r="HE18" i="7" s="1"/>
  <c r="EV20" i="7"/>
  <c r="EU129" i="7"/>
  <c r="EU50" i="7" s="1"/>
  <c r="EU131" i="7"/>
  <c r="EU52" i="7" s="1"/>
  <c r="HE45" i="7"/>
  <c r="EV6" i="7"/>
  <c r="HE6" i="7" s="1"/>
  <c r="EV7" i="7"/>
  <c r="HE7" i="7" s="1"/>
  <c r="EV27" i="7"/>
  <c r="HE44" i="7"/>
  <c r="HE74" i="7"/>
  <c r="DI76" i="7" s="1"/>
  <c r="HE46" i="7"/>
  <c r="EV25" i="7"/>
  <c r="HE25" i="7" s="1"/>
  <c r="EV26" i="7"/>
  <c r="EV37" i="7"/>
  <c r="HE37" i="7" s="1"/>
  <c r="FO91" i="7"/>
  <c r="FO12" i="7" s="1"/>
  <c r="HE40" i="7"/>
  <c r="FO98" i="7"/>
  <c r="FO19" i="7" s="1"/>
  <c r="HE28" i="7"/>
  <c r="EV4" i="7"/>
  <c r="HE4" i="7" s="1"/>
  <c r="EV5" i="7"/>
  <c r="HE5" i="7" s="1"/>
  <c r="FP21" i="7"/>
  <c r="HE21" i="7" s="1"/>
  <c r="FO99" i="7"/>
  <c r="FO20" i="7" s="1"/>
  <c r="FP19" i="7" s="1"/>
  <c r="EV39" i="7"/>
  <c r="FP39" i="7"/>
  <c r="FO92" i="7"/>
  <c r="FO13" i="7" s="1"/>
  <c r="FP14" i="7" s="1"/>
  <c r="HE14" i="7" s="1"/>
  <c r="FP12" i="7"/>
  <c r="HE12" i="7" s="1"/>
  <c r="FP13" i="7"/>
  <c r="HE13" i="7" s="1"/>
  <c r="FP38" i="7"/>
  <c r="FP26" i="7"/>
  <c r="FP27" i="7"/>
  <c r="EV38" i="7"/>
  <c r="DI45" i="7" l="1"/>
  <c r="DI14" i="7"/>
  <c r="DI43" i="7"/>
  <c r="DI73" i="7"/>
  <c r="DI12" i="7"/>
  <c r="DI5" i="7"/>
  <c r="DI6" i="7"/>
  <c r="DI7" i="7"/>
  <c r="DI4" i="7"/>
  <c r="DI11" i="7"/>
  <c r="DI74" i="7"/>
  <c r="DI46" i="7"/>
  <c r="DI75" i="7"/>
  <c r="EV49" i="7"/>
  <c r="HE49" i="7" s="1"/>
  <c r="EV50" i="7"/>
  <c r="HE50" i="7" s="1"/>
  <c r="EV52" i="7"/>
  <c r="HE52" i="7" s="1"/>
  <c r="EV51" i="7"/>
  <c r="HE51" i="7" s="1"/>
  <c r="DI44" i="7"/>
  <c r="DI13" i="7"/>
  <c r="DI57" i="7"/>
  <c r="DI56" i="7"/>
  <c r="DI58" i="7"/>
  <c r="DI55" i="7"/>
  <c r="HE19" i="7"/>
  <c r="HE68" i="7"/>
  <c r="HE63" i="7"/>
  <c r="DI64" i="7" s="1"/>
  <c r="HE38" i="7"/>
  <c r="HE27" i="7"/>
  <c r="HE39" i="7"/>
  <c r="HE70" i="7"/>
  <c r="HE26" i="7"/>
  <c r="HE69" i="7"/>
  <c r="FP20" i="7"/>
  <c r="HE20" i="7" s="1"/>
  <c r="DK679" i="7" l="1"/>
  <c r="DI18" i="7"/>
  <c r="DI63" i="7"/>
  <c r="DI67" i="7"/>
  <c r="DK664" i="7"/>
  <c r="DR664" i="7" s="1"/>
  <c r="DI37" i="7"/>
  <c r="DI61" i="7"/>
  <c r="DI25" i="7"/>
  <c r="DK684" i="7"/>
  <c r="DK669" i="7"/>
  <c r="DO669" i="7" s="1"/>
  <c r="DI40" i="7"/>
  <c r="DI20" i="7"/>
  <c r="DI26" i="7"/>
  <c r="DI69" i="7"/>
  <c r="DI38" i="7"/>
  <c r="DI19" i="7"/>
  <c r="DI62" i="7"/>
  <c r="DK673" i="7"/>
  <c r="DK658" i="7"/>
  <c r="DI52" i="7"/>
  <c r="DI49" i="7"/>
  <c r="DI51" i="7"/>
  <c r="DI50" i="7"/>
  <c r="DI28" i="7"/>
  <c r="DI39" i="7"/>
  <c r="DK674" i="7"/>
  <c r="DK659" i="7"/>
  <c r="DI70" i="7"/>
  <c r="DK681" i="7"/>
  <c r="DK666" i="7"/>
  <c r="DI27" i="7"/>
  <c r="DI21" i="7"/>
  <c r="DI68" i="7"/>
  <c r="DS664" i="7" l="1"/>
  <c r="DO664" i="7"/>
  <c r="DK663" i="7"/>
  <c r="DM663" i="7" s="1"/>
  <c r="DL664" i="7"/>
  <c r="DP664" i="7"/>
  <c r="DN664" i="7"/>
  <c r="DK661" i="7"/>
  <c r="DR661" i="7" s="1"/>
  <c r="DM664" i="7"/>
  <c r="DK668" i="7"/>
  <c r="DP668" i="7" s="1"/>
  <c r="DK667" i="7"/>
  <c r="DP667" i="7" s="1"/>
  <c r="DK683" i="7"/>
  <c r="DM669" i="7"/>
  <c r="DR669" i="7"/>
  <c r="DN669" i="7"/>
  <c r="DS669" i="7"/>
  <c r="DL669" i="7"/>
  <c r="DP669" i="7"/>
  <c r="DK676" i="7"/>
  <c r="DK660" i="7"/>
  <c r="DR660" i="7" s="1"/>
  <c r="DP666" i="7"/>
  <c r="DL666" i="7"/>
  <c r="DO666" i="7"/>
  <c r="DS666" i="7"/>
  <c r="DN666" i="7"/>
  <c r="DR666" i="7"/>
  <c r="DM666" i="7"/>
  <c r="DR659" i="7"/>
  <c r="DM659" i="7"/>
  <c r="DO659" i="7"/>
  <c r="DN659" i="7"/>
  <c r="DL659" i="7"/>
  <c r="DS659" i="7"/>
  <c r="DP659" i="7"/>
  <c r="DK665" i="7"/>
  <c r="DS658" i="7"/>
  <c r="DN658" i="7"/>
  <c r="DR658" i="7"/>
  <c r="DM658" i="7"/>
  <c r="DP658" i="7"/>
  <c r="DL658" i="7"/>
  <c r="DO658" i="7"/>
  <c r="DN661" i="7" l="1"/>
  <c r="DS661" i="7"/>
  <c r="DR663" i="7"/>
  <c r="DL663" i="7"/>
  <c r="DP663" i="7"/>
  <c r="DN663" i="7"/>
  <c r="DS663" i="7"/>
  <c r="DO663" i="7"/>
  <c r="DQ664" i="7"/>
  <c r="DN667" i="7"/>
  <c r="DO667" i="7"/>
  <c r="DS667" i="7"/>
  <c r="DO661" i="7"/>
  <c r="DN668" i="7"/>
  <c r="DM668" i="7"/>
  <c r="DR668" i="7"/>
  <c r="DR667" i="7"/>
  <c r="DS668" i="7"/>
  <c r="DM667" i="7"/>
  <c r="DL667" i="7"/>
  <c r="DO668" i="7"/>
  <c r="DQ668" i="7" s="1"/>
  <c r="DL661" i="7"/>
  <c r="DP661" i="7"/>
  <c r="DM661" i="7"/>
  <c r="DL668" i="7"/>
  <c r="DP660" i="7"/>
  <c r="DN660" i="7"/>
  <c r="DS660" i="7"/>
  <c r="DL660" i="7"/>
  <c r="DM660" i="7"/>
  <c r="DO660" i="7"/>
  <c r="DR665" i="7"/>
  <c r="DM665" i="7"/>
  <c r="DP665" i="7"/>
  <c r="DL665" i="7"/>
  <c r="DO665" i="7"/>
  <c r="DS665" i="7"/>
  <c r="DN665" i="7"/>
  <c r="DQ669" i="7"/>
  <c r="DQ658" i="7"/>
  <c r="DQ666" i="7"/>
  <c r="DQ659" i="7"/>
  <c r="DQ663" i="7" l="1"/>
  <c r="DQ661" i="7"/>
  <c r="DQ665" i="7"/>
  <c r="DQ667" i="7"/>
  <c r="DQ660" i="7"/>
  <c r="C13" i="2" l="1"/>
  <c r="C17" i="2" s="1"/>
  <c r="C21" i="2" s="1"/>
  <c r="C25" i="2" s="1"/>
  <c r="C29" i="2" s="1"/>
  <c r="C33" i="2" s="1"/>
  <c r="C37" i="2" s="1"/>
  <c r="C41" i="2" s="1"/>
  <c r="C45" i="2" s="1"/>
  <c r="C49" i="2" s="1"/>
  <c r="C53" i="2" s="1"/>
  <c r="C12" i="2"/>
  <c r="C16" i="2" s="1"/>
  <c r="C20" i="2" s="1"/>
  <c r="C24" i="2" s="1"/>
  <c r="C28" i="2" s="1"/>
  <c r="C32" i="2" s="1"/>
  <c r="C36" i="2" s="1"/>
  <c r="C40" i="2" s="1"/>
  <c r="C44" i="2" s="1"/>
  <c r="C48" i="2" s="1"/>
  <c r="C52" i="2" s="1"/>
  <c r="C11" i="2"/>
  <c r="C15" i="2" s="1"/>
  <c r="C19" i="2" s="1"/>
  <c r="C23" i="2" s="1"/>
  <c r="C27" i="2" s="1"/>
  <c r="C31" i="2" s="1"/>
  <c r="C35" i="2" s="1"/>
  <c r="C39" i="2" s="1"/>
  <c r="C43" i="2" s="1"/>
  <c r="C47" i="2" s="1"/>
  <c r="C51" i="2" s="1"/>
  <c r="C10" i="2"/>
  <c r="C14" i="2" s="1"/>
  <c r="C18" i="2" s="1"/>
  <c r="C22" i="2" s="1"/>
  <c r="C26" i="2" s="1"/>
  <c r="C30" i="2" s="1"/>
  <c r="C34" i="2" s="1"/>
  <c r="C38" i="2" s="1"/>
  <c r="C42" i="2" s="1"/>
  <c r="C46" i="2" s="1"/>
  <c r="C50" i="2" s="1"/>
  <c r="A136" i="3" l="1"/>
  <c r="J6" i="7" l="1"/>
  <c r="J63" i="7"/>
  <c r="J40" i="7"/>
  <c r="J52" i="7"/>
  <c r="CJ21" i="7"/>
  <c r="CJ76" i="7"/>
  <c r="J69" i="7"/>
  <c r="J37" i="7"/>
  <c r="J5" i="7"/>
  <c r="CJ64" i="7"/>
  <c r="J28" i="7"/>
  <c r="CJ46" i="7"/>
  <c r="J7" i="7"/>
  <c r="J56" i="7"/>
  <c r="J76" i="7"/>
  <c r="J57" i="7"/>
  <c r="J27" i="7"/>
  <c r="J43" i="7"/>
  <c r="J64" i="7"/>
  <c r="J51" i="7"/>
  <c r="J45" i="7"/>
  <c r="J4" i="7"/>
  <c r="H4" i="7"/>
  <c r="J46" i="7"/>
  <c r="J32" i="7"/>
  <c r="J44" i="7"/>
  <c r="J11" i="7"/>
  <c r="J62" i="7"/>
  <c r="J74" i="7"/>
  <c r="G21" i="7"/>
  <c r="G31" i="7"/>
  <c r="G27" i="7"/>
  <c r="G20" i="7"/>
  <c r="H13" i="7"/>
  <c r="H26" i="7"/>
  <c r="H19" i="7"/>
  <c r="H7" i="7"/>
  <c r="H20" i="7"/>
  <c r="H5" i="7"/>
  <c r="J58" i="7"/>
  <c r="J19" i="7"/>
  <c r="J75" i="7"/>
  <c r="G28" i="7"/>
  <c r="G19" i="7"/>
  <c r="J73" i="7"/>
  <c r="G13" i="7"/>
  <c r="H6" i="7"/>
  <c r="H32" i="7"/>
  <c r="H11" i="7"/>
  <c r="H21" i="7"/>
  <c r="J25" i="7"/>
  <c r="G33" i="7"/>
  <c r="J50" i="7"/>
  <c r="G26" i="7"/>
  <c r="G11" i="7"/>
  <c r="G32" i="7"/>
  <c r="H28" i="7"/>
  <c r="H27" i="7"/>
  <c r="H12" i="7"/>
  <c r="H33" i="7"/>
  <c r="J20" i="7"/>
  <c r="J18" i="7"/>
  <c r="J38" i="7"/>
  <c r="J31" i="7"/>
  <c r="J61" i="7"/>
  <c r="J39" i="7"/>
  <c r="J21" i="7"/>
  <c r="J33" i="7"/>
  <c r="J13" i="7"/>
  <c r="G14" i="7"/>
  <c r="G18" i="7"/>
  <c r="J26" i="7"/>
  <c r="G4" i="7"/>
  <c r="J49" i="7"/>
  <c r="G12" i="7"/>
  <c r="G6" i="7"/>
  <c r="G34" i="7"/>
  <c r="G5" i="7"/>
  <c r="G7" i="7"/>
  <c r="J55" i="7"/>
  <c r="G25" i="7"/>
  <c r="H14" i="7"/>
  <c r="H31" i="7"/>
  <c r="H34" i="7"/>
  <c r="H18" i="7"/>
  <c r="H25" i="7"/>
  <c r="L58" i="7" l="1"/>
  <c r="L56" i="7"/>
  <c r="L55" i="7"/>
  <c r="L57" i="7"/>
  <c r="L40" i="7"/>
  <c r="L39" i="7"/>
  <c r="L38" i="7"/>
  <c r="L37" i="7"/>
  <c r="L51" i="7"/>
  <c r="L52" i="7"/>
  <c r="L50" i="7"/>
  <c r="L49" i="7"/>
  <c r="L46" i="7"/>
  <c r="L44" i="7"/>
  <c r="L43" i="7"/>
  <c r="L45" i="7"/>
  <c r="L63" i="7"/>
  <c r="L64" i="7"/>
  <c r="L62" i="7"/>
  <c r="L61" i="7"/>
  <c r="L76" i="7"/>
  <c r="L75" i="7"/>
  <c r="L74" i="7"/>
  <c r="L73" i="7"/>
  <c r="I14" i="7"/>
  <c r="J70" i="7"/>
  <c r="CJ40" i="7"/>
  <c r="CJ52" i="7"/>
  <c r="CJ14" i="7"/>
  <c r="CJ7" i="7"/>
  <c r="I4" i="7"/>
  <c r="J85" i="7" s="1"/>
  <c r="J12" i="7"/>
  <c r="J68" i="7"/>
  <c r="CJ28" i="7"/>
  <c r="J67" i="7"/>
  <c r="CJ34" i="7"/>
  <c r="CJ58" i="7"/>
  <c r="CJ70" i="7"/>
  <c r="J34" i="7"/>
  <c r="L34" i="7" s="1"/>
  <c r="J14" i="7"/>
  <c r="I56" i="7"/>
  <c r="I69" i="7"/>
  <c r="I49" i="7"/>
  <c r="I13" i="7"/>
  <c r="I26" i="7"/>
  <c r="I6" i="7"/>
  <c r="I7" i="7"/>
  <c r="I75" i="7"/>
  <c r="I63" i="7"/>
  <c r="I51" i="7"/>
  <c r="I32" i="7"/>
  <c r="I19" i="7"/>
  <c r="I12" i="7"/>
  <c r="I11" i="7"/>
  <c r="I18" i="7"/>
  <c r="I45" i="7"/>
  <c r="I33" i="7"/>
  <c r="L27" i="7"/>
  <c r="L28" i="7"/>
  <c r="L26" i="7"/>
  <c r="L25" i="7"/>
  <c r="I61" i="7"/>
  <c r="I74" i="7"/>
  <c r="I50" i="7"/>
  <c r="I57" i="7"/>
  <c r="I44" i="7"/>
  <c r="I34" i="7"/>
  <c r="I62" i="7"/>
  <c r="I68" i="7"/>
  <c r="I46" i="7"/>
  <c r="I73" i="7"/>
  <c r="I55" i="7"/>
  <c r="I38" i="7"/>
  <c r="I40" i="7"/>
  <c r="L18" i="7"/>
  <c r="L20" i="7"/>
  <c r="L19" i="7"/>
  <c r="L21" i="7"/>
  <c r="I70" i="7"/>
  <c r="I64" i="7"/>
  <c r="I5" i="7"/>
  <c r="I20" i="7"/>
  <c r="I31" i="7"/>
  <c r="I21" i="7"/>
  <c r="I43" i="7"/>
  <c r="I67" i="7"/>
  <c r="I25" i="7"/>
  <c r="I39" i="7"/>
  <c r="I58" i="7"/>
  <c r="I28" i="7"/>
  <c r="I27" i="7"/>
  <c r="I52" i="7"/>
  <c r="I37" i="7"/>
  <c r="I76" i="7"/>
  <c r="J99" i="7" l="1"/>
  <c r="J155" i="7"/>
  <c r="J143" i="7"/>
  <c r="J84" i="7"/>
  <c r="J105" i="7"/>
  <c r="J106" i="7"/>
  <c r="J100" i="7"/>
  <c r="J86" i="7"/>
  <c r="J98" i="7"/>
  <c r="J124" i="7"/>
  <c r="J107" i="7"/>
  <c r="J136" i="7"/>
  <c r="J93" i="7"/>
  <c r="J83" i="7"/>
  <c r="J97" i="7"/>
  <c r="J104" i="7"/>
  <c r="J119" i="7"/>
  <c r="J154" i="7"/>
  <c r="J153" i="7"/>
  <c r="J131" i="7"/>
  <c r="N76" i="7"/>
  <c r="N75" i="7"/>
  <c r="N74" i="7"/>
  <c r="N73" i="7"/>
  <c r="N63" i="7"/>
  <c r="N64" i="7"/>
  <c r="N62" i="7"/>
  <c r="N61" i="7"/>
  <c r="N51" i="7"/>
  <c r="N52" i="7"/>
  <c r="N50" i="7"/>
  <c r="N49" i="7"/>
  <c r="J130" i="7"/>
  <c r="J90" i="7"/>
  <c r="J110" i="7"/>
  <c r="J148" i="7"/>
  <c r="J147" i="7"/>
  <c r="J146" i="7"/>
  <c r="L70" i="7"/>
  <c r="L68" i="7"/>
  <c r="L67" i="7"/>
  <c r="L69" i="7"/>
  <c r="J149" i="7"/>
  <c r="J152" i="7"/>
  <c r="J140" i="7"/>
  <c r="J122" i="7"/>
  <c r="J128" i="7"/>
  <c r="J92" i="7"/>
  <c r="J118" i="7"/>
  <c r="J112" i="7"/>
  <c r="J134" i="7"/>
  <c r="J141" i="7"/>
  <c r="J123" i="7"/>
  <c r="J125" i="7"/>
  <c r="J129" i="7"/>
  <c r="J91" i="7"/>
  <c r="J116" i="7"/>
  <c r="J117" i="7"/>
  <c r="J111" i="7"/>
  <c r="J135" i="7"/>
  <c r="J137" i="7"/>
  <c r="J142" i="7"/>
  <c r="N43" i="7"/>
  <c r="N45" i="7"/>
  <c r="N44" i="7"/>
  <c r="N46" i="7"/>
  <c r="J113" i="7"/>
  <c r="N55" i="7"/>
  <c r="N57" i="7"/>
  <c r="N56" i="7"/>
  <c r="N58" i="7"/>
  <c r="L12" i="7"/>
  <c r="L31" i="7"/>
  <c r="L14" i="7"/>
  <c r="L13" i="7"/>
  <c r="L33" i="7"/>
  <c r="L11" i="7"/>
  <c r="N13" i="7" s="1"/>
  <c r="L32" i="7"/>
  <c r="L5" i="7"/>
  <c r="L6" i="7"/>
  <c r="L7" i="7"/>
  <c r="L4" i="7"/>
  <c r="N25" i="7"/>
  <c r="N27" i="7"/>
  <c r="N28" i="7"/>
  <c r="N26" i="7"/>
  <c r="N20" i="7"/>
  <c r="N21" i="7"/>
  <c r="N19" i="7"/>
  <c r="N18" i="7"/>
  <c r="N38" i="7"/>
  <c r="N37" i="7"/>
  <c r="N39" i="7"/>
  <c r="N40" i="7"/>
  <c r="N33" i="7" l="1"/>
  <c r="O57" i="7"/>
  <c r="P57" i="7" s="1"/>
  <c r="R55" i="7" s="1"/>
  <c r="O58" i="7"/>
  <c r="P58" i="7" s="1"/>
  <c r="O56" i="7"/>
  <c r="P56" i="7" s="1"/>
  <c r="O55" i="7"/>
  <c r="P55" i="7" s="1"/>
  <c r="O52" i="7"/>
  <c r="P52" i="7" s="1"/>
  <c r="O50" i="7"/>
  <c r="P50" i="7" s="1"/>
  <c r="O49" i="7"/>
  <c r="P49" i="7" s="1"/>
  <c r="O51" i="7"/>
  <c r="P51" i="7" s="1"/>
  <c r="O64" i="7"/>
  <c r="P64" i="7" s="1"/>
  <c r="O62" i="7"/>
  <c r="P62" i="7" s="1"/>
  <c r="O61" i="7"/>
  <c r="P61" i="7" s="1"/>
  <c r="O63" i="7"/>
  <c r="P63" i="7" s="1"/>
  <c r="O74" i="7"/>
  <c r="P74" i="7" s="1"/>
  <c r="O73" i="7"/>
  <c r="P73" i="7" s="1"/>
  <c r="O76" i="7"/>
  <c r="P76" i="7" s="1"/>
  <c r="O75" i="7"/>
  <c r="P75" i="7" s="1"/>
  <c r="R73" i="7" s="1"/>
  <c r="O45" i="7"/>
  <c r="P45" i="7" s="1"/>
  <c r="O46" i="7"/>
  <c r="P46" i="7" s="1"/>
  <c r="O44" i="7"/>
  <c r="P44" i="7" s="1"/>
  <c r="O43" i="7"/>
  <c r="P43" i="7" s="1"/>
  <c r="N67" i="7"/>
  <c r="N69" i="7"/>
  <c r="N68" i="7"/>
  <c r="N70" i="7"/>
  <c r="N32" i="7"/>
  <c r="N34" i="7"/>
  <c r="N31" i="7"/>
  <c r="O34" i="7" s="1"/>
  <c r="P34" i="7" s="1"/>
  <c r="N14" i="7"/>
  <c r="N12" i="7"/>
  <c r="N11" i="7"/>
  <c r="N7" i="7"/>
  <c r="N6" i="7"/>
  <c r="N5" i="7"/>
  <c r="N4" i="7"/>
  <c r="O37" i="7"/>
  <c r="P37" i="7" s="1"/>
  <c r="O38" i="7"/>
  <c r="P38" i="7" s="1"/>
  <c r="O40" i="7"/>
  <c r="P40" i="7" s="1"/>
  <c r="O39" i="7"/>
  <c r="P39" i="7" s="1"/>
  <c r="R37" i="7" s="1"/>
  <c r="O19" i="7"/>
  <c r="P19" i="7" s="1"/>
  <c r="O18" i="7"/>
  <c r="P18" i="7" s="1"/>
  <c r="O20" i="7"/>
  <c r="P20" i="7" s="1"/>
  <c r="R18" i="7" s="1"/>
  <c r="O21" i="7"/>
  <c r="P21" i="7" s="1"/>
  <c r="O26" i="7"/>
  <c r="P26" i="7" s="1"/>
  <c r="O25" i="7"/>
  <c r="P25" i="7" s="1"/>
  <c r="O27" i="7"/>
  <c r="P27" i="7" s="1"/>
  <c r="R25" i="7" s="1"/>
  <c r="O28" i="7"/>
  <c r="P28" i="7" s="1"/>
  <c r="O32" i="7" l="1"/>
  <c r="P32" i="7" s="1"/>
  <c r="O69" i="7"/>
  <c r="P69" i="7" s="1"/>
  <c r="O70" i="7"/>
  <c r="P70" i="7" s="1"/>
  <c r="O68" i="7"/>
  <c r="P68" i="7" s="1"/>
  <c r="O67" i="7"/>
  <c r="P67" i="7" s="1"/>
  <c r="O31" i="7"/>
  <c r="P31" i="7" s="1"/>
  <c r="O33" i="7"/>
  <c r="P33" i="7" s="1"/>
  <c r="R31" i="7" s="1"/>
  <c r="R32" i="7" s="1"/>
  <c r="S73" i="7"/>
  <c r="BJ75" i="7" s="1"/>
  <c r="O11" i="7"/>
  <c r="P11" i="7" s="1"/>
  <c r="O14" i="7"/>
  <c r="P14" i="7" s="1"/>
  <c r="O12" i="7"/>
  <c r="P12" i="7" s="1"/>
  <c r="S43" i="7"/>
  <c r="S44" i="7" s="1"/>
  <c r="S45" i="7" s="1"/>
  <c r="O13" i="7"/>
  <c r="P13" i="7" s="1"/>
  <c r="R11" i="7" s="1"/>
  <c r="R12" i="7" s="1"/>
  <c r="S61" i="7"/>
  <c r="S62" i="7" s="1"/>
  <c r="S25" i="7"/>
  <c r="BJ27" i="7" s="1"/>
  <c r="S49" i="7"/>
  <c r="S50" i="7" s="1"/>
  <c r="R43" i="7"/>
  <c r="AP44" i="7" s="1"/>
  <c r="S55" i="7"/>
  <c r="S56" i="7" s="1"/>
  <c r="O7" i="7"/>
  <c r="P7" i="7" s="1"/>
  <c r="R61" i="7"/>
  <c r="AP62" i="7" s="1"/>
  <c r="S37" i="7"/>
  <c r="BJ39" i="7" s="1"/>
  <c r="S18" i="7"/>
  <c r="S19" i="7" s="1"/>
  <c r="R49" i="7"/>
  <c r="R50" i="7" s="1"/>
  <c r="O6" i="7"/>
  <c r="P6" i="7" s="1"/>
  <c r="O5" i="7"/>
  <c r="P5" i="7" s="1"/>
  <c r="O4" i="7"/>
  <c r="P4" i="7" s="1"/>
  <c r="Q43" i="7"/>
  <c r="Q44" i="7" s="1"/>
  <c r="Q45" i="7" s="1"/>
  <c r="R67" i="7"/>
  <c r="AP68" i="7" s="1"/>
  <c r="Q61" i="7"/>
  <c r="V61" i="7" s="1"/>
  <c r="Q31" i="7"/>
  <c r="V31" i="7" s="1"/>
  <c r="Q49" i="7"/>
  <c r="Q50" i="7" s="1"/>
  <c r="Q37" i="7"/>
  <c r="V37" i="7" s="1"/>
  <c r="Q73" i="7"/>
  <c r="V73" i="7" s="1"/>
  <c r="Q55" i="7"/>
  <c r="V55" i="7" s="1"/>
  <c r="Q25" i="7"/>
  <c r="V25" i="7" s="1"/>
  <c r="Q18" i="7"/>
  <c r="V18" i="7" s="1"/>
  <c r="R38" i="7"/>
  <c r="AP38" i="7"/>
  <c r="R56" i="7"/>
  <c r="AP56" i="7"/>
  <c r="AP26" i="7"/>
  <c r="R26" i="7"/>
  <c r="R19" i="7"/>
  <c r="AP19" i="7"/>
  <c r="R74" i="7"/>
  <c r="AP74" i="7"/>
  <c r="AP12" i="7" l="1"/>
  <c r="S74" i="7"/>
  <c r="AP32" i="7"/>
  <c r="AY32" i="7" s="1"/>
  <c r="BJ45" i="7"/>
  <c r="AO153" i="7"/>
  <c r="AP153" i="7" s="1"/>
  <c r="BI74" i="7"/>
  <c r="BE74" i="7"/>
  <c r="AZ74" i="7"/>
  <c r="BH74" i="7"/>
  <c r="BD74" i="7"/>
  <c r="AY74" i="7"/>
  <c r="BG74" i="7"/>
  <c r="BC74" i="7"/>
  <c r="AX74" i="7"/>
  <c r="BB74" i="7"/>
  <c r="BF74" i="7"/>
  <c r="AE18" i="7"/>
  <c r="AD18" i="7"/>
  <c r="AF18" i="7"/>
  <c r="AE37" i="7"/>
  <c r="AD37" i="7"/>
  <c r="AF37" i="7"/>
  <c r="AO147" i="7"/>
  <c r="BG68" i="7"/>
  <c r="BC68" i="7"/>
  <c r="AX68" i="7"/>
  <c r="BF68" i="7"/>
  <c r="BB68" i="7"/>
  <c r="BI68" i="7"/>
  <c r="BE68" i="7"/>
  <c r="AZ68" i="7"/>
  <c r="BH68" i="7"/>
  <c r="BD68" i="7"/>
  <c r="AY68" i="7"/>
  <c r="AO141" i="7"/>
  <c r="BI62" i="7"/>
  <c r="BE62" i="7"/>
  <c r="AZ62" i="7"/>
  <c r="BH62" i="7"/>
  <c r="BD62" i="7"/>
  <c r="AY62" i="7"/>
  <c r="BG62" i="7"/>
  <c r="BC62" i="7"/>
  <c r="AX62" i="7"/>
  <c r="BB62" i="7"/>
  <c r="BF62" i="7"/>
  <c r="BS75" i="7"/>
  <c r="BR75" i="7"/>
  <c r="BT75" i="7"/>
  <c r="AZ12" i="7"/>
  <c r="AY12" i="7"/>
  <c r="AX12" i="7"/>
  <c r="AX38" i="7"/>
  <c r="AZ38" i="7"/>
  <c r="AY38" i="7"/>
  <c r="AD25" i="7"/>
  <c r="AF25" i="7"/>
  <c r="AE25" i="7"/>
  <c r="BT27" i="7"/>
  <c r="BS27" i="7"/>
  <c r="BR27" i="7"/>
  <c r="AY26" i="7"/>
  <c r="AX26" i="7"/>
  <c r="AZ26" i="7"/>
  <c r="AZ32" i="7"/>
  <c r="AZ19" i="7"/>
  <c r="AY19" i="7"/>
  <c r="AX19" i="7"/>
  <c r="BG56" i="7"/>
  <c r="BC56" i="7"/>
  <c r="AX56" i="7"/>
  <c r="BF56" i="7"/>
  <c r="BB56" i="7"/>
  <c r="AO135" i="7"/>
  <c r="AP135" i="7" s="1"/>
  <c r="BI56" i="7"/>
  <c r="BE56" i="7"/>
  <c r="AZ56" i="7"/>
  <c r="BH56" i="7"/>
  <c r="BD56" i="7"/>
  <c r="AY56" i="7"/>
  <c r="AD55" i="7"/>
  <c r="AF55" i="7"/>
  <c r="AE55" i="7"/>
  <c r="AF31" i="7"/>
  <c r="AE31" i="7"/>
  <c r="AD31" i="7"/>
  <c r="BT45" i="7"/>
  <c r="BS45" i="7"/>
  <c r="BR45" i="7"/>
  <c r="AF73" i="7"/>
  <c r="AE73" i="7"/>
  <c r="AD73" i="7"/>
  <c r="AF61" i="7"/>
  <c r="AE61" i="7"/>
  <c r="AD61" i="7"/>
  <c r="BT39" i="7"/>
  <c r="BS39" i="7"/>
  <c r="BR39" i="7"/>
  <c r="AX44" i="7"/>
  <c r="AZ44" i="7"/>
  <c r="AY44" i="7"/>
  <c r="S31" i="7"/>
  <c r="S32" i="7" s="1"/>
  <c r="S33" i="7" s="1"/>
  <c r="S67" i="7"/>
  <c r="BJ69" i="7" s="1"/>
  <c r="BJ46" i="7"/>
  <c r="BK45" i="7" s="1"/>
  <c r="BJ63" i="7"/>
  <c r="Q11" i="7"/>
  <c r="Q12" i="7" s="1"/>
  <c r="Q13" i="7" s="1"/>
  <c r="BJ20" i="7"/>
  <c r="V43" i="7"/>
  <c r="R44" i="7"/>
  <c r="S11" i="7"/>
  <c r="BJ51" i="7"/>
  <c r="R62" i="7"/>
  <c r="R63" i="7" s="1"/>
  <c r="S26" i="7"/>
  <c r="BJ28" i="7" s="1"/>
  <c r="BM27" i="7" s="1"/>
  <c r="BJ57" i="7"/>
  <c r="V44" i="7"/>
  <c r="S4" i="7"/>
  <c r="R4" i="7"/>
  <c r="R5" i="7" s="1"/>
  <c r="R6" i="7" s="1"/>
  <c r="R7" i="7" s="1"/>
  <c r="S38" i="7"/>
  <c r="BJ40" i="7" s="1"/>
  <c r="Q19" i="7"/>
  <c r="V19" i="7" s="1"/>
  <c r="Q4" i="7"/>
  <c r="Q5" i="7" s="1"/>
  <c r="Q26" i="7"/>
  <c r="V26" i="7" s="1"/>
  <c r="Q32" i="7"/>
  <c r="Q33" i="7" s="1"/>
  <c r="Q74" i="7"/>
  <c r="Q75" i="7" s="1"/>
  <c r="AP50" i="7"/>
  <c r="R68" i="7"/>
  <c r="R69" i="7" s="1"/>
  <c r="Q67" i="7"/>
  <c r="V49" i="7"/>
  <c r="Q38" i="7"/>
  <c r="Q39" i="7" s="1"/>
  <c r="Q62" i="7"/>
  <c r="Q63" i="7" s="1"/>
  <c r="Q56" i="7"/>
  <c r="V56" i="7" s="1"/>
  <c r="R33" i="7"/>
  <c r="AP33" i="7"/>
  <c r="R20" i="7"/>
  <c r="AP20" i="7"/>
  <c r="BI26" i="7"/>
  <c r="BD26" i="7"/>
  <c r="BC26" i="7"/>
  <c r="BE26" i="7"/>
  <c r="BF26" i="7"/>
  <c r="AW26" i="7"/>
  <c r="BA26" i="7" s="1"/>
  <c r="AO105" i="7"/>
  <c r="AP105" i="7" s="1"/>
  <c r="BB26" i="7"/>
  <c r="BH26" i="7"/>
  <c r="BG26" i="7"/>
  <c r="BJ76" i="7"/>
  <c r="S75" i="7"/>
  <c r="BJ64" i="7"/>
  <c r="S63" i="7"/>
  <c r="AW56" i="7"/>
  <c r="BA56" i="7" s="1"/>
  <c r="R51" i="7"/>
  <c r="AP51" i="7"/>
  <c r="S57" i="7"/>
  <c r="BJ58" i="7"/>
  <c r="Q51" i="7"/>
  <c r="V50" i="7"/>
  <c r="AW74" i="7"/>
  <c r="BA74" i="7" s="1"/>
  <c r="AO91" i="7"/>
  <c r="AP91" i="7" s="1"/>
  <c r="BH12" i="7"/>
  <c r="BG12" i="7"/>
  <c r="BI12" i="7"/>
  <c r="BB12" i="7"/>
  <c r="BE12" i="7"/>
  <c r="BC12" i="7"/>
  <c r="AW12" i="7"/>
  <c r="BA12" i="7" s="1"/>
  <c r="BD12" i="7"/>
  <c r="BF12" i="7"/>
  <c r="S51" i="7"/>
  <c r="BJ52" i="7"/>
  <c r="R57" i="7"/>
  <c r="AP57" i="7"/>
  <c r="BI38" i="7"/>
  <c r="BD38" i="7"/>
  <c r="BF38" i="7"/>
  <c r="AW38" i="7"/>
  <c r="BA38" i="7" s="1"/>
  <c r="AO117" i="7"/>
  <c r="AP117" i="7" s="1"/>
  <c r="BB38" i="7"/>
  <c r="BH38" i="7"/>
  <c r="BG38" i="7"/>
  <c r="BC38" i="7"/>
  <c r="BE38" i="7"/>
  <c r="BH32" i="7"/>
  <c r="BC32" i="7"/>
  <c r="AO111" i="7"/>
  <c r="AP111" i="7" s="1"/>
  <c r="BE32" i="7"/>
  <c r="AW32" i="7"/>
  <c r="BA32" i="7" s="1"/>
  <c r="BD32" i="7"/>
  <c r="BF32" i="7"/>
  <c r="BI32" i="7"/>
  <c r="BG32" i="7"/>
  <c r="BB32" i="7"/>
  <c r="V12" i="7"/>
  <c r="AP75" i="7"/>
  <c r="R75" i="7"/>
  <c r="R13" i="7"/>
  <c r="AP13" i="7"/>
  <c r="AP27" i="7"/>
  <c r="R27" i="7"/>
  <c r="AP39" i="7"/>
  <c r="R39" i="7"/>
  <c r="Q46" i="7"/>
  <c r="V46" i="7" s="1"/>
  <c r="V45" i="7"/>
  <c r="BJ21" i="7"/>
  <c r="S20" i="7"/>
  <c r="V74" i="7" l="1"/>
  <c r="V32" i="7"/>
  <c r="S39" i="7"/>
  <c r="BJ34" i="7"/>
  <c r="AX32" i="7"/>
  <c r="Q57" i="7"/>
  <c r="S27" i="7"/>
  <c r="AP63" i="7"/>
  <c r="AP7" i="7"/>
  <c r="V62" i="7"/>
  <c r="S68" i="7"/>
  <c r="BJ70" i="7" s="1"/>
  <c r="Q27" i="7"/>
  <c r="BJ33" i="7"/>
  <c r="BS33" i="7" s="1"/>
  <c r="BT40" i="7"/>
  <c r="BN40" i="7"/>
  <c r="BS40" i="7"/>
  <c r="BM40" i="7"/>
  <c r="BR40" i="7"/>
  <c r="BL40" i="7"/>
  <c r="BO40" i="7"/>
  <c r="BK40" i="7"/>
  <c r="BK39" i="7"/>
  <c r="BM39" i="7"/>
  <c r="BL39" i="7"/>
  <c r="BN39" i="7"/>
  <c r="BO39" i="7"/>
  <c r="AE26" i="7"/>
  <c r="AD26" i="7"/>
  <c r="AF26" i="7"/>
  <c r="BR76" i="7"/>
  <c r="BL76" i="7"/>
  <c r="BT76" i="7"/>
  <c r="BM76" i="7"/>
  <c r="BS76" i="7"/>
  <c r="BK76" i="7"/>
  <c r="BO76" i="7"/>
  <c r="BN76" i="7"/>
  <c r="AZ7" i="7"/>
  <c r="AY7" i="7"/>
  <c r="AX7" i="7"/>
  <c r="AA44" i="7"/>
  <c r="W44" i="7"/>
  <c r="AF44" i="7"/>
  <c r="Z44" i="7"/>
  <c r="AE44" i="7"/>
  <c r="Y44" i="7"/>
  <c r="X44" i="7"/>
  <c r="AD44" i="7"/>
  <c r="BO20" i="7"/>
  <c r="BK20" i="7"/>
  <c r="BT20" i="7"/>
  <c r="BN20" i="7"/>
  <c r="BS20" i="7"/>
  <c r="BM20" i="7"/>
  <c r="BR20" i="7"/>
  <c r="BL20" i="7"/>
  <c r="BR21" i="7"/>
  <c r="BL21" i="7"/>
  <c r="BO21" i="7"/>
  <c r="BK21" i="7"/>
  <c r="BT21" i="7"/>
  <c r="BN21" i="7"/>
  <c r="BS21" i="7"/>
  <c r="BM21" i="7"/>
  <c r="AZ39" i="7"/>
  <c r="AY39" i="7"/>
  <c r="AX39" i="7"/>
  <c r="AX13" i="7"/>
  <c r="AZ13" i="7"/>
  <c r="AY13" i="7"/>
  <c r="AF12" i="7"/>
  <c r="AE12" i="7"/>
  <c r="AD12" i="7"/>
  <c r="AO136" i="7"/>
  <c r="AP136" i="7" s="1"/>
  <c r="BF57" i="7"/>
  <c r="BB57" i="7"/>
  <c r="BI57" i="7"/>
  <c r="BE57" i="7"/>
  <c r="AZ57" i="7"/>
  <c r="BH57" i="7"/>
  <c r="BD57" i="7"/>
  <c r="AY57" i="7"/>
  <c r="BG57" i="7"/>
  <c r="AX57" i="7"/>
  <c r="BC57" i="7"/>
  <c r="AE50" i="7"/>
  <c r="AD50" i="7"/>
  <c r="AF50" i="7"/>
  <c r="BR58" i="7"/>
  <c r="BL58" i="7"/>
  <c r="BO58" i="7"/>
  <c r="BK58" i="7"/>
  <c r="BT58" i="7"/>
  <c r="BN58" i="7"/>
  <c r="BS58" i="7"/>
  <c r="BM58" i="7"/>
  <c r="AO130" i="7"/>
  <c r="BH51" i="7"/>
  <c r="BD51" i="7"/>
  <c r="AY51" i="7"/>
  <c r="BG51" i="7"/>
  <c r="BC51" i="7"/>
  <c r="AX51" i="7"/>
  <c r="BF51" i="7"/>
  <c r="BB51" i="7"/>
  <c r="AZ51" i="7"/>
  <c r="BE51" i="7"/>
  <c r="BI51" i="7"/>
  <c r="BH63" i="7"/>
  <c r="BD63" i="7"/>
  <c r="AY63" i="7"/>
  <c r="AO142" i="7"/>
  <c r="BG63" i="7"/>
  <c r="BC63" i="7"/>
  <c r="AX63" i="7"/>
  <c r="BF63" i="7"/>
  <c r="BB63" i="7"/>
  <c r="AZ63" i="7"/>
  <c r="BE63" i="7"/>
  <c r="BI63" i="7"/>
  <c r="AE74" i="7"/>
  <c r="AD74" i="7"/>
  <c r="AF74" i="7"/>
  <c r="AZ20" i="7"/>
  <c r="AY20" i="7"/>
  <c r="AX20" i="7"/>
  <c r="V38" i="7"/>
  <c r="AD43" i="7"/>
  <c r="X43" i="7"/>
  <c r="AA43" i="7"/>
  <c r="W43" i="7"/>
  <c r="AF43" i="7"/>
  <c r="Z43" i="7"/>
  <c r="AE43" i="7"/>
  <c r="Y43" i="7"/>
  <c r="BL45" i="7"/>
  <c r="BQ45" i="7" s="1"/>
  <c r="BU45" i="7" s="1"/>
  <c r="BL27" i="7"/>
  <c r="BN27" i="7"/>
  <c r="AF19" i="7"/>
  <c r="AE19" i="7"/>
  <c r="AD19" i="7"/>
  <c r="BS51" i="7"/>
  <c r="BM51" i="7"/>
  <c r="BR51" i="7"/>
  <c r="BL51" i="7"/>
  <c r="BO51" i="7"/>
  <c r="BK51" i="7"/>
  <c r="BT51" i="7"/>
  <c r="BN51" i="7"/>
  <c r="BR46" i="7"/>
  <c r="BL46" i="7"/>
  <c r="BO46" i="7"/>
  <c r="BK46" i="7"/>
  <c r="BQ46" i="7" s="1"/>
  <c r="BU46" i="7" s="1"/>
  <c r="BT46" i="7"/>
  <c r="BN46" i="7"/>
  <c r="BS46" i="7"/>
  <c r="BM46" i="7"/>
  <c r="BM45" i="7"/>
  <c r="BN45" i="7"/>
  <c r="BO45" i="7"/>
  <c r="BK75" i="7"/>
  <c r="BL75" i="7"/>
  <c r="BQ75" i="7" s="1"/>
  <c r="BU75" i="7" s="1"/>
  <c r="BM75" i="7"/>
  <c r="AZ91" i="7"/>
  <c r="AY91" i="7"/>
  <c r="AX91" i="7"/>
  <c r="AZ105" i="7"/>
  <c r="AY105" i="7"/>
  <c r="AX105" i="7"/>
  <c r="AY33" i="7"/>
  <c r="AX33" i="7"/>
  <c r="AZ33" i="7"/>
  <c r="BT52" i="7"/>
  <c r="BN52" i="7"/>
  <c r="BS52" i="7"/>
  <c r="BM52" i="7"/>
  <c r="BR52" i="7"/>
  <c r="BL52" i="7"/>
  <c r="BQ52" i="7" s="1"/>
  <c r="BU52" i="7" s="1"/>
  <c r="BK52" i="7"/>
  <c r="BO52" i="7"/>
  <c r="AE62" i="7"/>
  <c r="AD62" i="7"/>
  <c r="AF62" i="7"/>
  <c r="BR70" i="7"/>
  <c r="BL70" i="7"/>
  <c r="BQ70" i="7" s="1"/>
  <c r="BU70" i="7" s="1"/>
  <c r="BO70" i="7"/>
  <c r="BK70" i="7"/>
  <c r="BT70" i="7"/>
  <c r="BN70" i="7"/>
  <c r="BS70" i="7"/>
  <c r="BM70" i="7"/>
  <c r="BO57" i="7"/>
  <c r="BK57" i="7"/>
  <c r="BT57" i="7"/>
  <c r="BN57" i="7"/>
  <c r="BS57" i="7"/>
  <c r="BM57" i="7"/>
  <c r="BL57" i="7"/>
  <c r="BR57" i="7"/>
  <c r="BK27" i="7"/>
  <c r="BO75" i="7"/>
  <c r="AF45" i="7"/>
  <c r="Z45" i="7"/>
  <c r="AE45" i="7"/>
  <c r="Y45" i="7"/>
  <c r="AD45" i="7"/>
  <c r="X45" i="7"/>
  <c r="W45" i="7"/>
  <c r="AA45" i="7"/>
  <c r="AZ117" i="7"/>
  <c r="AY117" i="7"/>
  <c r="AX117" i="7"/>
  <c r="AF32" i="7"/>
  <c r="AE32" i="7"/>
  <c r="AD32" i="7"/>
  <c r="AA46" i="7"/>
  <c r="W46" i="7"/>
  <c r="AF46" i="7"/>
  <c r="Z46" i="7"/>
  <c r="AE46" i="7"/>
  <c r="Y46" i="7"/>
  <c r="AD46" i="7"/>
  <c r="X46" i="7"/>
  <c r="BS34" i="7"/>
  <c r="BR34" i="7"/>
  <c r="BK34" i="7"/>
  <c r="BT34" i="7"/>
  <c r="AO129" i="7"/>
  <c r="BI50" i="7"/>
  <c r="BE50" i="7"/>
  <c r="AZ50" i="7"/>
  <c r="BH50" i="7"/>
  <c r="BD50" i="7"/>
  <c r="AY50" i="7"/>
  <c r="BG50" i="7"/>
  <c r="BC50" i="7"/>
  <c r="AX50" i="7"/>
  <c r="BB50" i="7"/>
  <c r="BF50" i="7"/>
  <c r="BO69" i="7"/>
  <c r="BK69" i="7"/>
  <c r="BT69" i="7"/>
  <c r="BN69" i="7"/>
  <c r="BS69" i="7"/>
  <c r="BM69" i="7"/>
  <c r="BL69" i="7"/>
  <c r="BR69" i="7"/>
  <c r="AZ27" i="7"/>
  <c r="AY27" i="7"/>
  <c r="AX27" i="7"/>
  <c r="BH75" i="7"/>
  <c r="BD75" i="7"/>
  <c r="AY75" i="7"/>
  <c r="BG75" i="7"/>
  <c r="BC75" i="7"/>
  <c r="AX75" i="7"/>
  <c r="AO154" i="7"/>
  <c r="AP154" i="7" s="1"/>
  <c r="BF75" i="7"/>
  <c r="BB75" i="7"/>
  <c r="AZ75" i="7"/>
  <c r="BE75" i="7"/>
  <c r="BI75" i="7"/>
  <c r="AZ111" i="7"/>
  <c r="AY111" i="7"/>
  <c r="AX111" i="7"/>
  <c r="BO28" i="7"/>
  <c r="BK28" i="7"/>
  <c r="BT28" i="7"/>
  <c r="BN28" i="7"/>
  <c r="BS28" i="7"/>
  <c r="BM28" i="7"/>
  <c r="BR28" i="7"/>
  <c r="BL28" i="7"/>
  <c r="AZ153" i="7"/>
  <c r="AY153" i="7"/>
  <c r="AX153" i="7"/>
  <c r="AF56" i="7"/>
  <c r="AE56" i="7"/>
  <c r="AD56" i="7"/>
  <c r="AY135" i="7"/>
  <c r="AX135" i="7"/>
  <c r="AZ135" i="7"/>
  <c r="BT64" i="7"/>
  <c r="BN64" i="7"/>
  <c r="BS64" i="7"/>
  <c r="BM64" i="7"/>
  <c r="BR64" i="7"/>
  <c r="BL64" i="7"/>
  <c r="BK64" i="7"/>
  <c r="BO64" i="7"/>
  <c r="Q20" i="7"/>
  <c r="V20" i="7" s="1"/>
  <c r="AF49" i="7"/>
  <c r="AE49" i="7"/>
  <c r="AD49" i="7"/>
  <c r="V11" i="7"/>
  <c r="BS63" i="7"/>
  <c r="BM63" i="7"/>
  <c r="BR63" i="7"/>
  <c r="BL63" i="7"/>
  <c r="BO63" i="7"/>
  <c r="BK63" i="7"/>
  <c r="BT63" i="7"/>
  <c r="BN63" i="7"/>
  <c r="BO27" i="7"/>
  <c r="BN75" i="7"/>
  <c r="AP45" i="7"/>
  <c r="R45" i="7"/>
  <c r="AP6" i="7"/>
  <c r="BJ13" i="7"/>
  <c r="S12" i="7"/>
  <c r="AP5" i="7"/>
  <c r="BP39" i="7"/>
  <c r="BJ6" i="7"/>
  <c r="S5" i="7"/>
  <c r="V4" i="7"/>
  <c r="S69" i="7"/>
  <c r="AP69" i="7"/>
  <c r="BQ27" i="7"/>
  <c r="BU27" i="7" s="1"/>
  <c r="V5" i="7"/>
  <c r="Q6" i="7"/>
  <c r="AP70" i="7"/>
  <c r="R70" i="7"/>
  <c r="V67" i="7"/>
  <c r="Q68" i="7"/>
  <c r="R14" i="7"/>
  <c r="AP14" i="7"/>
  <c r="AW75" i="7"/>
  <c r="BA75" i="7" s="1"/>
  <c r="AW57" i="7"/>
  <c r="BA57" i="7" s="1"/>
  <c r="Q52" i="7"/>
  <c r="V52" i="7" s="1"/>
  <c r="V51" i="7"/>
  <c r="AP64" i="7"/>
  <c r="R64" i="7"/>
  <c r="AP21" i="7"/>
  <c r="AT20" i="7" s="1"/>
  <c r="R21" i="7"/>
  <c r="Q40" i="7"/>
  <c r="V40" i="7" s="1"/>
  <c r="V39" i="7"/>
  <c r="BF33" i="7"/>
  <c r="AW33" i="7"/>
  <c r="BA33" i="7" s="1"/>
  <c r="AO112" i="7"/>
  <c r="AP112" i="7" s="1"/>
  <c r="BG33" i="7"/>
  <c r="BB33" i="7"/>
  <c r="BI33" i="7"/>
  <c r="BH33" i="7"/>
  <c r="BC33" i="7"/>
  <c r="BE33" i="7"/>
  <c r="BD33" i="7"/>
  <c r="Q14" i="7"/>
  <c r="V14" i="7" s="1"/>
  <c r="V13" i="7"/>
  <c r="V27" i="7"/>
  <c r="Q28" i="7"/>
  <c r="V28" i="7" s="1"/>
  <c r="R58" i="7"/>
  <c r="AP58" i="7"/>
  <c r="AR57" i="7" s="1"/>
  <c r="V63" i="7"/>
  <c r="Q64" i="7"/>
  <c r="V64" i="7" s="1"/>
  <c r="BQ51" i="7"/>
  <c r="BU51" i="7" s="1"/>
  <c r="R34" i="7"/>
  <c r="AP34" i="7"/>
  <c r="AQ32" i="7" s="1"/>
  <c r="AP40" i="7"/>
  <c r="R40" i="7"/>
  <c r="AP28" i="7"/>
  <c r="AR26" i="7" s="1"/>
  <c r="R28" i="7"/>
  <c r="BH111" i="7"/>
  <c r="BC111" i="7"/>
  <c r="BG111" i="7"/>
  <c r="BE111" i="7"/>
  <c r="BD111" i="7"/>
  <c r="AO109" i="7"/>
  <c r="BF111" i="7"/>
  <c r="AW111" i="7"/>
  <c r="BA111" i="7" s="1"/>
  <c r="BB111" i="7"/>
  <c r="AO89" i="7"/>
  <c r="BH91" i="7"/>
  <c r="BD91" i="7"/>
  <c r="BF91" i="7"/>
  <c r="BE91" i="7"/>
  <c r="BB91" i="7"/>
  <c r="AW91" i="7"/>
  <c r="BA91" i="7" s="1"/>
  <c r="BG91" i="7"/>
  <c r="BC91" i="7"/>
  <c r="Q58" i="7"/>
  <c r="V58" i="7" s="1"/>
  <c r="V57" i="7"/>
  <c r="V75" i="7"/>
  <c r="Q76" i="7"/>
  <c r="V76" i="7" s="1"/>
  <c r="V33" i="7"/>
  <c r="Q34" i="7"/>
  <c r="V34" i="7" s="1"/>
  <c r="BG39" i="7"/>
  <c r="BB39" i="7"/>
  <c r="AW39" i="7"/>
  <c r="BA39" i="7" s="1"/>
  <c r="BC39" i="7"/>
  <c r="BI39" i="7"/>
  <c r="BH39" i="7"/>
  <c r="BF39" i="7"/>
  <c r="BE39" i="7"/>
  <c r="BD39" i="7"/>
  <c r="AO118" i="7"/>
  <c r="AP118" i="7" s="1"/>
  <c r="BI27" i="7"/>
  <c r="BH27" i="7"/>
  <c r="AO106" i="7"/>
  <c r="AP106" i="7" s="1"/>
  <c r="BF27" i="7"/>
  <c r="BE27" i="7"/>
  <c r="BD27" i="7"/>
  <c r="BG27" i="7"/>
  <c r="BB27" i="7"/>
  <c r="AW27" i="7"/>
  <c r="BA27" i="7" s="1"/>
  <c r="BC27" i="7"/>
  <c r="BE13" i="7"/>
  <c r="BD13" i="7"/>
  <c r="BB13" i="7"/>
  <c r="AW13" i="7"/>
  <c r="BA13" i="7" s="1"/>
  <c r="BG13" i="7"/>
  <c r="BI13" i="7"/>
  <c r="BH13" i="7"/>
  <c r="BF13" i="7"/>
  <c r="AO92" i="7"/>
  <c r="AP92" i="7" s="1"/>
  <c r="BC13" i="7"/>
  <c r="AP76" i="7"/>
  <c r="AS75" i="7" s="1"/>
  <c r="R76" i="7"/>
  <c r="BF117" i="7"/>
  <c r="BE117" i="7"/>
  <c r="BB117" i="7"/>
  <c r="AW117" i="7"/>
  <c r="BA117" i="7" s="1"/>
  <c r="BH117" i="7"/>
  <c r="BG117" i="7"/>
  <c r="BD117" i="7"/>
  <c r="BC117" i="7"/>
  <c r="AO115" i="7"/>
  <c r="BG153" i="7"/>
  <c r="BB153" i="7"/>
  <c r="AW153" i="7"/>
  <c r="BA153" i="7" s="1"/>
  <c r="BE153" i="7"/>
  <c r="BC153" i="7"/>
  <c r="AO151" i="7"/>
  <c r="BH153" i="7"/>
  <c r="BF153" i="7"/>
  <c r="BD153" i="7"/>
  <c r="R52" i="7"/>
  <c r="AP52" i="7"/>
  <c r="AU51" i="7" s="1"/>
  <c r="BD135" i="7"/>
  <c r="AO133" i="7"/>
  <c r="BF135" i="7"/>
  <c r="BE135" i="7"/>
  <c r="BG135" i="7"/>
  <c r="BB135" i="7"/>
  <c r="AW135" i="7"/>
  <c r="BA135" i="7" s="1"/>
  <c r="BC135" i="7"/>
  <c r="BH135" i="7"/>
  <c r="BF105" i="7"/>
  <c r="BE105" i="7"/>
  <c r="BD105" i="7"/>
  <c r="BB105" i="7"/>
  <c r="AW105" i="7"/>
  <c r="BA105" i="7" s="1"/>
  <c r="BH105" i="7"/>
  <c r="BG105" i="7"/>
  <c r="AO103" i="7"/>
  <c r="BC105" i="7"/>
  <c r="BQ39" i="7"/>
  <c r="BU39" i="7" s="1"/>
  <c r="BK33" i="7" l="1"/>
  <c r="BP57" i="7"/>
  <c r="BN34" i="7"/>
  <c r="BT33" i="7"/>
  <c r="BN33" i="7"/>
  <c r="BO34" i="7"/>
  <c r="BO33" i="7"/>
  <c r="BL34" i="7"/>
  <c r="BL33" i="7"/>
  <c r="BR33" i="7"/>
  <c r="BM34" i="7"/>
  <c r="BM33" i="7"/>
  <c r="BP69" i="7"/>
  <c r="BQ28" i="7"/>
  <c r="BU28" i="7" s="1"/>
  <c r="BP46" i="7"/>
  <c r="BQ20" i="7"/>
  <c r="BU20" i="7" s="1"/>
  <c r="BQ64" i="7"/>
  <c r="BU64" i="7" s="1"/>
  <c r="BQ69" i="7"/>
  <c r="BU69" i="7" s="1"/>
  <c r="BV69" i="7" s="1"/>
  <c r="AA74" i="7"/>
  <c r="W12" i="7"/>
  <c r="AQ75" i="7"/>
  <c r="BP75" i="7"/>
  <c r="Z50" i="7"/>
  <c r="Y49" i="7"/>
  <c r="AA62" i="7"/>
  <c r="W25" i="7"/>
  <c r="AA49" i="7"/>
  <c r="AQ50" i="7"/>
  <c r="AR50" i="7"/>
  <c r="AS50" i="7"/>
  <c r="AT50" i="7"/>
  <c r="X49" i="7"/>
  <c r="Z49" i="7"/>
  <c r="AT26" i="7"/>
  <c r="BP63" i="7"/>
  <c r="AU50" i="7"/>
  <c r="AF20" i="7"/>
  <c r="AE20" i="7"/>
  <c r="AD20" i="7"/>
  <c r="AY154" i="7"/>
  <c r="AX154" i="7"/>
  <c r="AZ154" i="7"/>
  <c r="AF33" i="7"/>
  <c r="Z33" i="7"/>
  <c r="AE33" i="7"/>
  <c r="Y33" i="7"/>
  <c r="AD33" i="7"/>
  <c r="X33" i="7"/>
  <c r="W33" i="7"/>
  <c r="AA33" i="7"/>
  <c r="AF57" i="7"/>
  <c r="Z57" i="7"/>
  <c r="AE57" i="7"/>
  <c r="Y57" i="7"/>
  <c r="AD57" i="7"/>
  <c r="X57" i="7"/>
  <c r="W57" i="7"/>
  <c r="AA57" i="7"/>
  <c r="AZ40" i="7"/>
  <c r="AT40" i="7"/>
  <c r="AY40" i="7"/>
  <c r="AS40" i="7"/>
  <c r="AX40" i="7"/>
  <c r="AR40" i="7"/>
  <c r="AQ40" i="7"/>
  <c r="AU40" i="7"/>
  <c r="AE64" i="7"/>
  <c r="Y64" i="7"/>
  <c r="AD64" i="7"/>
  <c r="X64" i="7"/>
  <c r="AA64" i="7"/>
  <c r="W64" i="7"/>
  <c r="AF64" i="7"/>
  <c r="Z64" i="7"/>
  <c r="AA28" i="7"/>
  <c r="W28" i="7"/>
  <c r="AF28" i="7"/>
  <c r="Z28" i="7"/>
  <c r="AE28" i="7"/>
  <c r="Y28" i="7"/>
  <c r="AD28" i="7"/>
  <c r="X28" i="7"/>
  <c r="AO143" i="7"/>
  <c r="BI64" i="7"/>
  <c r="BE64" i="7"/>
  <c r="AZ64" i="7"/>
  <c r="AT64" i="7"/>
  <c r="BH64" i="7"/>
  <c r="BD64" i="7"/>
  <c r="AY64" i="7"/>
  <c r="AS64" i="7"/>
  <c r="BG64" i="7"/>
  <c r="BC64" i="7"/>
  <c r="AX64" i="7"/>
  <c r="AR64" i="7"/>
  <c r="AQ64" i="7"/>
  <c r="BF64" i="7"/>
  <c r="AU64" i="7"/>
  <c r="BB64" i="7"/>
  <c r="AY14" i="7"/>
  <c r="AS14" i="7"/>
  <c r="AX14" i="7"/>
  <c r="AR14" i="7"/>
  <c r="AU14" i="7"/>
  <c r="AQ14" i="7"/>
  <c r="AT14" i="7"/>
  <c r="AZ14" i="7"/>
  <c r="BG70" i="7"/>
  <c r="BC70" i="7"/>
  <c r="AX70" i="7"/>
  <c r="AR70" i="7"/>
  <c r="BF70" i="7"/>
  <c r="BB70" i="7"/>
  <c r="AU70" i="7"/>
  <c r="AV70" i="7" s="1"/>
  <c r="AQ70" i="7"/>
  <c r="BI70" i="7"/>
  <c r="BE70" i="7"/>
  <c r="AZ70" i="7"/>
  <c r="AT70" i="7"/>
  <c r="AY70" i="7"/>
  <c r="AS70" i="7"/>
  <c r="AO149" i="7"/>
  <c r="AP149" i="7" s="1"/>
  <c r="BC149" i="7" s="1"/>
  <c r="BH70" i="7"/>
  <c r="BD70" i="7"/>
  <c r="AO148" i="7"/>
  <c r="BF69" i="7"/>
  <c r="BB69" i="7"/>
  <c r="AU69" i="7"/>
  <c r="AQ69" i="7"/>
  <c r="BI69" i="7"/>
  <c r="BE69" i="7"/>
  <c r="AZ69" i="7"/>
  <c r="AT69" i="7"/>
  <c r="BH69" i="7"/>
  <c r="BD69" i="7"/>
  <c r="AY69" i="7"/>
  <c r="AS69" i="7"/>
  <c r="AR69" i="7"/>
  <c r="BG69" i="7"/>
  <c r="BC69" i="7"/>
  <c r="AX69" i="7"/>
  <c r="AU68" i="7"/>
  <c r="AR68" i="7"/>
  <c r="AQ68" i="7"/>
  <c r="AT68" i="7"/>
  <c r="AS68" i="7"/>
  <c r="BS6" i="7"/>
  <c r="BR6" i="7"/>
  <c r="BT6" i="7"/>
  <c r="AX5" i="7"/>
  <c r="AR5" i="7"/>
  <c r="AU5" i="7"/>
  <c r="AQ5" i="7"/>
  <c r="AZ5" i="7"/>
  <c r="AT5" i="7"/>
  <c r="AS5" i="7"/>
  <c r="AY5" i="7"/>
  <c r="X32" i="7"/>
  <c r="Z32" i="7"/>
  <c r="AT12" i="7"/>
  <c r="AQ19" i="7"/>
  <c r="W62" i="7"/>
  <c r="X62" i="7"/>
  <c r="Y62" i="7"/>
  <c r="AT33" i="7"/>
  <c r="AR33" i="7"/>
  <c r="AR62" i="7"/>
  <c r="AS56" i="7"/>
  <c r="AA31" i="7"/>
  <c r="Z73" i="7"/>
  <c r="X61" i="7"/>
  <c r="AQ12" i="7"/>
  <c r="AS32" i="7"/>
  <c r="W55" i="7"/>
  <c r="W61" i="7"/>
  <c r="AS20" i="7"/>
  <c r="AQ20" i="7"/>
  <c r="AT63" i="7"/>
  <c r="AT51" i="7"/>
  <c r="AU57" i="7"/>
  <c r="Z12" i="7"/>
  <c r="AQ13" i="7"/>
  <c r="AR39" i="7"/>
  <c r="AT39" i="7"/>
  <c r="AQ7" i="7"/>
  <c r="AS7" i="7"/>
  <c r="X25" i="7"/>
  <c r="Z26" i="7"/>
  <c r="X26" i="7"/>
  <c r="Z61" i="7"/>
  <c r="AU32" i="7"/>
  <c r="X31" i="7"/>
  <c r="AA56" i="7"/>
  <c r="AU75" i="7"/>
  <c r="AR75" i="7"/>
  <c r="AU27" i="7"/>
  <c r="AS27" i="7"/>
  <c r="AR12" i="7"/>
  <c r="AR32" i="7"/>
  <c r="AR56" i="7"/>
  <c r="BV52" i="7"/>
  <c r="AQ62" i="7"/>
  <c r="AU12" i="7"/>
  <c r="AA55" i="7"/>
  <c r="Y73" i="7"/>
  <c r="BV51" i="7"/>
  <c r="AS12" i="7"/>
  <c r="W31" i="7"/>
  <c r="AD38" i="7"/>
  <c r="X38" i="7"/>
  <c r="AA38" i="7"/>
  <c r="W38" i="7"/>
  <c r="AF38" i="7"/>
  <c r="Z38" i="7"/>
  <c r="Y38" i="7"/>
  <c r="AE38" i="7"/>
  <c r="X37" i="7"/>
  <c r="AA37" i="7"/>
  <c r="Y37" i="7"/>
  <c r="W37" i="7"/>
  <c r="Z37" i="7"/>
  <c r="AU20" i="7"/>
  <c r="AV20" i="7" s="1"/>
  <c r="W74" i="7"/>
  <c r="X74" i="7"/>
  <c r="Y74" i="7"/>
  <c r="X12" i="7"/>
  <c r="AS13" i="7"/>
  <c r="AU13" i="7"/>
  <c r="AU7" i="7"/>
  <c r="Y31" i="7"/>
  <c r="Z31" i="7"/>
  <c r="AO155" i="7"/>
  <c r="AP155" i="7" s="1"/>
  <c r="BG76" i="7"/>
  <c r="BC76" i="7"/>
  <c r="AX76" i="7"/>
  <c r="BF76" i="7"/>
  <c r="AZ76" i="7"/>
  <c r="AS76" i="7"/>
  <c r="BE76" i="7"/>
  <c r="AY76" i="7"/>
  <c r="AR76" i="7"/>
  <c r="BI76" i="7"/>
  <c r="BD76" i="7"/>
  <c r="AU76" i="7"/>
  <c r="AQ76" i="7"/>
  <c r="BB76" i="7"/>
  <c r="AT76" i="7"/>
  <c r="BH76" i="7"/>
  <c r="Q21" i="7"/>
  <c r="V21" i="7" s="1"/>
  <c r="AD76" i="7"/>
  <c r="X76" i="7"/>
  <c r="AA76" i="7"/>
  <c r="W76" i="7"/>
  <c r="AF76" i="7"/>
  <c r="Z76" i="7"/>
  <c r="AE76" i="7"/>
  <c r="Y76" i="7"/>
  <c r="AA58" i="7"/>
  <c r="W58" i="7"/>
  <c r="AF58" i="7"/>
  <c r="Z58" i="7"/>
  <c r="AE58" i="7"/>
  <c r="Y58" i="7"/>
  <c r="AD58" i="7"/>
  <c r="X58" i="7"/>
  <c r="AY34" i="7"/>
  <c r="AS34" i="7"/>
  <c r="AX34" i="7"/>
  <c r="AR34" i="7"/>
  <c r="AU34" i="7"/>
  <c r="AQ34" i="7"/>
  <c r="AT34" i="7"/>
  <c r="AZ34" i="7"/>
  <c r="AD63" i="7"/>
  <c r="X63" i="7"/>
  <c r="AA63" i="7"/>
  <c r="W63" i="7"/>
  <c r="AF63" i="7"/>
  <c r="Z63" i="7"/>
  <c r="AE63" i="7"/>
  <c r="Y63" i="7"/>
  <c r="AF27" i="7"/>
  <c r="Z27" i="7"/>
  <c r="AE27" i="7"/>
  <c r="Y27" i="7"/>
  <c r="AD27" i="7"/>
  <c r="X27" i="7"/>
  <c r="AA27" i="7"/>
  <c r="W27" i="7"/>
  <c r="AD51" i="7"/>
  <c r="X51" i="7"/>
  <c r="AA51" i="7"/>
  <c r="W51" i="7"/>
  <c r="AF51" i="7"/>
  <c r="Z51" i="7"/>
  <c r="AE51" i="7"/>
  <c r="Y51" i="7"/>
  <c r="AZ136" i="7"/>
  <c r="AY136" i="7"/>
  <c r="AX136" i="7"/>
  <c r="AZ45" i="7"/>
  <c r="AY45" i="7"/>
  <c r="AX45" i="7"/>
  <c r="AT74" i="7"/>
  <c r="AU62" i="7"/>
  <c r="AU19" i="7"/>
  <c r="AA73" i="7"/>
  <c r="AT75" i="7"/>
  <c r="AQ27" i="7"/>
  <c r="W32" i="7"/>
  <c r="Y32" i="7"/>
  <c r="AQ38" i="7"/>
  <c r="AT32" i="7"/>
  <c r="AQ56" i="7"/>
  <c r="Z62" i="7"/>
  <c r="AQ33" i="7"/>
  <c r="AS33" i="7"/>
  <c r="AT62" i="7"/>
  <c r="AU26" i="7"/>
  <c r="AV26" i="7" s="1"/>
  <c r="Z55" i="7"/>
  <c r="BP45" i="7"/>
  <c r="CA46" i="7" s="1"/>
  <c r="X73" i="7"/>
  <c r="BV46" i="7"/>
  <c r="AR38" i="7"/>
  <c r="AS26" i="7"/>
  <c r="AT19" i="7"/>
  <c r="AR20" i="7"/>
  <c r="AQ63" i="7"/>
  <c r="AR63" i="7"/>
  <c r="W50" i="7"/>
  <c r="X50" i="7"/>
  <c r="Y50" i="7"/>
  <c r="Y12" i="7"/>
  <c r="AT13" i="7"/>
  <c r="AR13" i="7"/>
  <c r="AS39" i="7"/>
  <c r="AQ39" i="7"/>
  <c r="AR7" i="7"/>
  <c r="AT7" i="7"/>
  <c r="AV7" i="7" s="1"/>
  <c r="Y25" i="7"/>
  <c r="W26" i="7"/>
  <c r="Y26" i="7"/>
  <c r="AU74" i="7"/>
  <c r="X56" i="7"/>
  <c r="Y56" i="7"/>
  <c r="Z56" i="7"/>
  <c r="W56" i="7"/>
  <c r="AY118" i="7"/>
  <c r="AX118" i="7"/>
  <c r="AZ118" i="7"/>
  <c r="AD75" i="7"/>
  <c r="X75" i="7"/>
  <c r="AA75" i="7"/>
  <c r="W75" i="7"/>
  <c r="AF75" i="7"/>
  <c r="Z75" i="7"/>
  <c r="AE75" i="7"/>
  <c r="Y75" i="7"/>
  <c r="AU28" i="7"/>
  <c r="AQ28" i="7"/>
  <c r="AZ28" i="7"/>
  <c r="AT28" i="7"/>
  <c r="AY28" i="7"/>
  <c r="AS28" i="7"/>
  <c r="AR28" i="7"/>
  <c r="AX28" i="7"/>
  <c r="AO137" i="7"/>
  <c r="AP137" i="7" s="1"/>
  <c r="BG58" i="7"/>
  <c r="BC58" i="7"/>
  <c r="AX58" i="7"/>
  <c r="AR58" i="7"/>
  <c r="BF58" i="7"/>
  <c r="BB58" i="7"/>
  <c r="AU58" i="7"/>
  <c r="AQ58" i="7"/>
  <c r="BI58" i="7"/>
  <c r="BE58" i="7"/>
  <c r="AZ58" i="7"/>
  <c r="AT58" i="7"/>
  <c r="AY58" i="7"/>
  <c r="AS58" i="7"/>
  <c r="BD58" i="7"/>
  <c r="BH58" i="7"/>
  <c r="AD13" i="7"/>
  <c r="X13" i="7"/>
  <c r="AA13" i="7"/>
  <c r="W13" i="7"/>
  <c r="AF13" i="7"/>
  <c r="Z13" i="7"/>
  <c r="AE13" i="7"/>
  <c r="Y13" i="7"/>
  <c r="AA39" i="7"/>
  <c r="W39" i="7"/>
  <c r="AF39" i="7"/>
  <c r="Z39" i="7"/>
  <c r="AE39" i="7"/>
  <c r="Y39" i="7"/>
  <c r="X39" i="7"/>
  <c r="AD39" i="7"/>
  <c r="AX21" i="7"/>
  <c r="AR21" i="7"/>
  <c r="AU21" i="7"/>
  <c r="AQ21" i="7"/>
  <c r="AZ21" i="7"/>
  <c r="AT21" i="7"/>
  <c r="AS21" i="7"/>
  <c r="AY21" i="7"/>
  <c r="AE52" i="7"/>
  <c r="Y52" i="7"/>
  <c r="AD52" i="7"/>
  <c r="X52" i="7"/>
  <c r="AA52" i="7"/>
  <c r="W52" i="7"/>
  <c r="Z52" i="7"/>
  <c r="AF52" i="7"/>
  <c r="AD67" i="7"/>
  <c r="AF67" i="7"/>
  <c r="AE67" i="7"/>
  <c r="AD5" i="7"/>
  <c r="AF5" i="7"/>
  <c r="AE5" i="7"/>
  <c r="AF4" i="7"/>
  <c r="AE4" i="7"/>
  <c r="AD4" i="7"/>
  <c r="BV45" i="7"/>
  <c r="BR13" i="7"/>
  <c r="BT13" i="7"/>
  <c r="BS13" i="7"/>
  <c r="AS74" i="7"/>
  <c r="AO131" i="7"/>
  <c r="AP131" i="7" s="1"/>
  <c r="BI52" i="7"/>
  <c r="BE52" i="7"/>
  <c r="AZ52" i="7"/>
  <c r="AT52" i="7"/>
  <c r="BH52" i="7"/>
  <c r="BD52" i="7"/>
  <c r="AY52" i="7"/>
  <c r="AS52" i="7"/>
  <c r="BG52" i="7"/>
  <c r="BC52" i="7"/>
  <c r="AX52" i="7"/>
  <c r="AR52" i="7"/>
  <c r="AQ52" i="7"/>
  <c r="AU52" i="7"/>
  <c r="BF52" i="7"/>
  <c r="BB52" i="7"/>
  <c r="AY92" i="7"/>
  <c r="AX92" i="7"/>
  <c r="AZ92" i="7"/>
  <c r="AY106" i="7"/>
  <c r="AX106" i="7"/>
  <c r="AZ106" i="7"/>
  <c r="CG34" i="7"/>
  <c r="AF34" i="7"/>
  <c r="Z34" i="7"/>
  <c r="CF34" i="7"/>
  <c r="AE34" i="7"/>
  <c r="Y34" i="7"/>
  <c r="CE34" i="7"/>
  <c r="AD34" i="7"/>
  <c r="X34" i="7"/>
  <c r="W34" i="7"/>
  <c r="AA34" i="7"/>
  <c r="AE14" i="7"/>
  <c r="Y14" i="7"/>
  <c r="AD14" i="7"/>
  <c r="X14" i="7"/>
  <c r="AA14" i="7"/>
  <c r="W14" i="7"/>
  <c r="AF14" i="7"/>
  <c r="Z14" i="7"/>
  <c r="AY112" i="7"/>
  <c r="AX112" i="7"/>
  <c r="AZ112" i="7"/>
  <c r="AF40" i="7"/>
  <c r="Z40" i="7"/>
  <c r="AE40" i="7"/>
  <c r="Y40" i="7"/>
  <c r="AD40" i="7"/>
  <c r="X40" i="7"/>
  <c r="AA40" i="7"/>
  <c r="W40" i="7"/>
  <c r="AY6" i="7"/>
  <c r="AS6" i="7"/>
  <c r="AX6" i="7"/>
  <c r="AR6" i="7"/>
  <c r="AU6" i="7"/>
  <c r="AQ6" i="7"/>
  <c r="AZ6" i="7"/>
  <c r="AT6" i="7"/>
  <c r="AR74" i="7"/>
  <c r="AU38" i="7"/>
  <c r="AU56" i="7"/>
  <c r="AA61" i="7"/>
  <c r="AF11" i="7"/>
  <c r="Z11" i="7"/>
  <c r="AE11" i="7"/>
  <c r="Y11" i="7"/>
  <c r="AD11" i="7"/>
  <c r="X11" i="7"/>
  <c r="AA11" i="7"/>
  <c r="W11" i="7"/>
  <c r="W49" i="7"/>
  <c r="AR27" i="7"/>
  <c r="AT27" i="7"/>
  <c r="AA32" i="7"/>
  <c r="AS38" i="7"/>
  <c r="AS19" i="7"/>
  <c r="BV70" i="7"/>
  <c r="AU33" i="7"/>
  <c r="AV33" i="7" s="1"/>
  <c r="AS62" i="7"/>
  <c r="AT56" i="7"/>
  <c r="Y55" i="7"/>
  <c r="Y61" i="7"/>
  <c r="AQ74" i="7"/>
  <c r="AT38" i="7"/>
  <c r="AQ26" i="7"/>
  <c r="AR19" i="7"/>
  <c r="W73" i="7"/>
  <c r="Z74" i="7"/>
  <c r="AU63" i="7"/>
  <c r="AS63" i="7"/>
  <c r="AQ51" i="7"/>
  <c r="AR51" i="7"/>
  <c r="AS51" i="7"/>
  <c r="AA50" i="7"/>
  <c r="AB50" i="7" s="1"/>
  <c r="AS57" i="7"/>
  <c r="AT57" i="7"/>
  <c r="AQ57" i="7"/>
  <c r="AA12" i="7"/>
  <c r="AB12" i="7" s="1"/>
  <c r="AU39" i="7"/>
  <c r="Z25" i="7"/>
  <c r="AA25" i="7"/>
  <c r="AA26" i="7"/>
  <c r="X55" i="7"/>
  <c r="AW5" i="7"/>
  <c r="BA5" i="7" s="1"/>
  <c r="BP70" i="7"/>
  <c r="BZ69" i="7" s="1"/>
  <c r="AW70" i="7"/>
  <c r="BA70" i="7" s="1"/>
  <c r="BQ58" i="7"/>
  <c r="BU58" i="7" s="1"/>
  <c r="R46" i="7"/>
  <c r="AP46" i="7"/>
  <c r="AR45" i="7" s="1"/>
  <c r="AW20" i="7"/>
  <c r="BA20" i="7" s="1"/>
  <c r="BJ14" i="7"/>
  <c r="BO13" i="7" s="1"/>
  <c r="S13" i="7"/>
  <c r="BQ34" i="7"/>
  <c r="BU34" i="7" s="1"/>
  <c r="BQ76" i="7"/>
  <c r="BU76" i="7" s="1"/>
  <c r="BQ63" i="7"/>
  <c r="BU63" i="7" s="1"/>
  <c r="BQ33" i="7"/>
  <c r="BU33" i="7" s="1"/>
  <c r="BJ7" i="7"/>
  <c r="S6" i="7"/>
  <c r="BV28" i="7"/>
  <c r="BV27" i="7"/>
  <c r="BP27" i="7"/>
  <c r="AW68" i="7"/>
  <c r="BQ57" i="7"/>
  <c r="BU57" i="7" s="1"/>
  <c r="AW69" i="7"/>
  <c r="BA69" i="7" s="1"/>
  <c r="BQ40" i="7"/>
  <c r="BU40" i="7" s="1"/>
  <c r="BV39" i="7" s="1"/>
  <c r="BQ21" i="7"/>
  <c r="BU21" i="7" s="1"/>
  <c r="BV21" i="7" s="1"/>
  <c r="Q7" i="7"/>
  <c r="V7" i="7" s="1"/>
  <c r="V6" i="7"/>
  <c r="Q69" i="7"/>
  <c r="V68" i="7"/>
  <c r="AC45" i="7"/>
  <c r="AG45" i="7" s="1"/>
  <c r="AC46" i="7"/>
  <c r="AG46" i="7" s="1"/>
  <c r="AC43" i="7"/>
  <c r="AC44" i="7"/>
  <c r="AG44" i="7" s="1"/>
  <c r="AW50" i="7"/>
  <c r="BP58" i="7"/>
  <c r="BP34" i="7"/>
  <c r="BH118" i="7"/>
  <c r="BC118" i="7"/>
  <c r="BD118" i="7"/>
  <c r="BE118" i="7"/>
  <c r="BB118" i="7"/>
  <c r="BF118" i="7"/>
  <c r="BG118" i="7"/>
  <c r="AW118" i="7"/>
  <c r="BA118" i="7" s="1"/>
  <c r="BP21" i="7"/>
  <c r="BP64" i="7"/>
  <c r="BP28" i="7"/>
  <c r="BH28" i="7"/>
  <c r="BG28" i="7"/>
  <c r="BI28" i="7"/>
  <c r="BD28" i="7"/>
  <c r="BC28" i="7"/>
  <c r="BF28" i="7"/>
  <c r="AO107" i="7"/>
  <c r="AP107" i="7" s="1"/>
  <c r="AU105" i="7" s="1"/>
  <c r="BB28" i="7"/>
  <c r="BE28" i="7"/>
  <c r="AW28" i="7"/>
  <c r="BA28" i="7" s="1"/>
  <c r="BE34" i="7"/>
  <c r="BD34" i="7"/>
  <c r="BC34" i="7"/>
  <c r="BF34" i="7"/>
  <c r="AW34" i="7"/>
  <c r="BA34" i="7" s="1"/>
  <c r="BB34" i="7"/>
  <c r="AO113" i="7"/>
  <c r="AP113" i="7" s="1"/>
  <c r="AS112" i="7" s="1"/>
  <c r="BI34" i="7"/>
  <c r="BH34" i="7"/>
  <c r="BG34" i="7"/>
  <c r="BG112" i="7"/>
  <c r="BD112" i="7"/>
  <c r="BB112" i="7"/>
  <c r="AW112" i="7"/>
  <c r="BA112" i="7" s="1"/>
  <c r="BC112" i="7"/>
  <c r="BF112" i="7"/>
  <c r="BE112" i="7"/>
  <c r="BH112" i="7"/>
  <c r="BB154" i="7"/>
  <c r="BH154" i="7"/>
  <c r="BG154" i="7"/>
  <c r="BE154" i="7"/>
  <c r="BC154" i="7"/>
  <c r="AW154" i="7"/>
  <c r="BA154" i="7" s="1"/>
  <c r="BD154" i="7"/>
  <c r="BF154" i="7"/>
  <c r="BD92" i="7"/>
  <c r="BE92" i="7"/>
  <c r="BC92" i="7"/>
  <c r="AW92" i="7"/>
  <c r="BA92" i="7" s="1"/>
  <c r="BB92" i="7"/>
  <c r="BF92" i="7"/>
  <c r="BH92" i="7"/>
  <c r="BG92" i="7"/>
  <c r="BP33" i="7"/>
  <c r="BF136" i="7"/>
  <c r="AW136" i="7"/>
  <c r="BA136" i="7" s="1"/>
  <c r="BC136" i="7"/>
  <c r="BG136" i="7"/>
  <c r="BB136" i="7"/>
  <c r="BH136" i="7"/>
  <c r="BE136" i="7"/>
  <c r="BD136" i="7"/>
  <c r="BB14" i="7"/>
  <c r="BE14" i="7"/>
  <c r="BH14" i="7"/>
  <c r="BC14" i="7"/>
  <c r="BF14" i="7"/>
  <c r="BI14" i="7"/>
  <c r="AO93" i="7"/>
  <c r="AP93" i="7" s="1"/>
  <c r="AU91" i="7" s="1"/>
  <c r="BG14" i="7"/>
  <c r="AW14" i="7"/>
  <c r="BA14" i="7" s="1"/>
  <c r="BD14" i="7"/>
  <c r="AW51" i="7"/>
  <c r="AW52" i="7"/>
  <c r="BA52" i="7" s="1"/>
  <c r="BP51" i="7"/>
  <c r="BH40" i="7"/>
  <c r="AO119" i="7"/>
  <c r="AP119" i="7" s="1"/>
  <c r="AT117" i="7" s="1"/>
  <c r="BI40" i="7"/>
  <c r="BD40" i="7"/>
  <c r="BG40" i="7"/>
  <c r="BF40" i="7"/>
  <c r="BB40" i="7"/>
  <c r="BC40" i="7"/>
  <c r="BE40" i="7"/>
  <c r="AW40" i="7"/>
  <c r="BA40" i="7" s="1"/>
  <c r="AW58" i="7"/>
  <c r="BA58" i="7" s="1"/>
  <c r="BP20" i="7"/>
  <c r="AV69" i="7"/>
  <c r="BG21" i="7"/>
  <c r="BC21" i="7"/>
  <c r="AW21" i="7"/>
  <c r="BA21" i="7" s="1"/>
  <c r="BH21" i="7"/>
  <c r="BF21" i="7"/>
  <c r="BI21" i="7"/>
  <c r="BB21" i="7"/>
  <c r="AO100" i="7"/>
  <c r="AP100" i="7" s="1"/>
  <c r="BD21" i="7"/>
  <c r="BE21" i="7"/>
  <c r="BP52" i="7"/>
  <c r="AB44" i="7"/>
  <c r="AB43" i="7"/>
  <c r="AB45" i="7"/>
  <c r="BP40" i="7"/>
  <c r="AW76" i="7"/>
  <c r="BA76" i="7" s="1"/>
  <c r="AW106" i="7"/>
  <c r="BA106" i="7" s="1"/>
  <c r="BG106" i="7"/>
  <c r="BB106" i="7"/>
  <c r="BH106" i="7"/>
  <c r="BC106" i="7"/>
  <c r="BD106" i="7"/>
  <c r="BE106" i="7"/>
  <c r="BF106" i="7"/>
  <c r="BP76" i="7"/>
  <c r="AB46" i="7"/>
  <c r="AW63" i="7"/>
  <c r="AW64" i="7"/>
  <c r="BA64" i="7" s="1"/>
  <c r="AP143" i="7"/>
  <c r="AB32" i="7" l="1"/>
  <c r="BW45" i="7"/>
  <c r="CA45" i="7"/>
  <c r="BX45" i="7"/>
  <c r="BY45" i="7"/>
  <c r="BZ45" i="7"/>
  <c r="BZ46" i="7"/>
  <c r="BY46" i="7"/>
  <c r="AB11" i="7"/>
  <c r="AB74" i="7"/>
  <c r="AV63" i="7"/>
  <c r="AB62" i="7"/>
  <c r="AB14" i="7"/>
  <c r="AV13" i="7"/>
  <c r="AV57" i="7"/>
  <c r="AV27" i="7"/>
  <c r="AB76" i="7"/>
  <c r="AW6" i="7"/>
  <c r="BA6" i="7" s="1"/>
  <c r="AV38" i="7"/>
  <c r="AB73" i="7"/>
  <c r="AV12" i="7"/>
  <c r="AV68" i="7"/>
  <c r="BX51" i="7"/>
  <c r="AW149" i="7"/>
  <c r="BA149" i="7" s="1"/>
  <c r="AB26" i="7"/>
  <c r="BF149" i="7"/>
  <c r="BZ28" i="7"/>
  <c r="BW46" i="7"/>
  <c r="CA52" i="7"/>
  <c r="BY64" i="7"/>
  <c r="BY75" i="7"/>
  <c r="AW7" i="7"/>
  <c r="AC11" i="7"/>
  <c r="AV75" i="7"/>
  <c r="AB61" i="7"/>
  <c r="AC58" i="7"/>
  <c r="AG58" i="7" s="1"/>
  <c r="AB38" i="7"/>
  <c r="U124" i="7"/>
  <c r="U125" i="7"/>
  <c r="BW52" i="7"/>
  <c r="AQ143" i="7"/>
  <c r="AZ143" i="7"/>
  <c r="AY143" i="7"/>
  <c r="AS143" i="7"/>
  <c r="AR143" i="7"/>
  <c r="AX143" i="7"/>
  <c r="AU155" i="7"/>
  <c r="AQ155" i="7"/>
  <c r="AZ155" i="7"/>
  <c r="AT155" i="7"/>
  <c r="AY155" i="7"/>
  <c r="AS155" i="7"/>
  <c r="AX155" i="7"/>
  <c r="AR155" i="7"/>
  <c r="AY137" i="7"/>
  <c r="AS137" i="7"/>
  <c r="AX137" i="7"/>
  <c r="AR137" i="7"/>
  <c r="AZ137" i="7"/>
  <c r="AU137" i="7"/>
  <c r="AT137" i="7"/>
  <c r="AQ137" i="7"/>
  <c r="AU135" i="7"/>
  <c r="AR135" i="7"/>
  <c r="BE149" i="7"/>
  <c r="BD149" i="7"/>
  <c r="AU93" i="7"/>
  <c r="AQ93" i="7"/>
  <c r="AZ93" i="7"/>
  <c r="AT93" i="7"/>
  <c r="AX93" i="7"/>
  <c r="AS93" i="7"/>
  <c r="AR93" i="7"/>
  <c r="AY93" i="7"/>
  <c r="AU107" i="7"/>
  <c r="AQ107" i="7"/>
  <c r="AZ107" i="7"/>
  <c r="AT107" i="7"/>
  <c r="AX107" i="7"/>
  <c r="AS107" i="7"/>
  <c r="AR107" i="7"/>
  <c r="AY107" i="7"/>
  <c r="AE6" i="7"/>
  <c r="Y6" i="7"/>
  <c r="AD6" i="7"/>
  <c r="X6" i="7"/>
  <c r="AC6" i="7" s="1"/>
  <c r="AG6" i="7" s="1"/>
  <c r="AA6" i="7"/>
  <c r="W6" i="7"/>
  <c r="Z6" i="7"/>
  <c r="AF6" i="7"/>
  <c r="BT7" i="7"/>
  <c r="BN7" i="7"/>
  <c r="BS7" i="7"/>
  <c r="BM7" i="7"/>
  <c r="BR7" i="7"/>
  <c r="BL7" i="7"/>
  <c r="BK7" i="7"/>
  <c r="BO7" i="7"/>
  <c r="AR105" i="7"/>
  <c r="BZ52" i="7"/>
  <c r="AR111" i="7"/>
  <c r="AT112" i="7"/>
  <c r="AT106" i="7"/>
  <c r="AT92" i="7"/>
  <c r="AA5" i="7"/>
  <c r="AQ118" i="7"/>
  <c r="AR118" i="7"/>
  <c r="BZ51" i="7"/>
  <c r="AS135" i="7"/>
  <c r="AS44" i="7"/>
  <c r="AU45" i="7"/>
  <c r="AS136" i="7"/>
  <c r="AT136" i="7"/>
  <c r="AD21" i="7"/>
  <c r="X21" i="7"/>
  <c r="AA21" i="7"/>
  <c r="W21" i="7"/>
  <c r="AF21" i="7"/>
  <c r="Z21" i="7"/>
  <c r="AE21" i="7"/>
  <c r="Y21" i="7"/>
  <c r="BW51" i="7"/>
  <c r="AU117" i="7"/>
  <c r="AS105" i="7"/>
  <c r="BZ70" i="7"/>
  <c r="AQ117" i="7"/>
  <c r="BN6" i="7"/>
  <c r="BZ75" i="7"/>
  <c r="BW75" i="7"/>
  <c r="CA69" i="7"/>
  <c r="AS153" i="7"/>
  <c r="AU153" i="7"/>
  <c r="AU154" i="7"/>
  <c r="AQ91" i="7"/>
  <c r="BZ64" i="7"/>
  <c r="BY52" i="7"/>
  <c r="W18" i="7"/>
  <c r="AA18" i="7"/>
  <c r="AT135" i="7"/>
  <c r="AU112" i="7"/>
  <c r="AU106" i="7"/>
  <c r="AS106" i="7"/>
  <c r="AU92" i="7"/>
  <c r="AS92" i="7"/>
  <c r="BM13" i="7"/>
  <c r="BK13" i="7"/>
  <c r="X4" i="7"/>
  <c r="Z4" i="7"/>
  <c r="Z5" i="7"/>
  <c r="X5" i="7"/>
  <c r="AT118" i="7"/>
  <c r="AQ135" i="7"/>
  <c r="AQ44" i="7"/>
  <c r="AR117" i="7"/>
  <c r="AT91" i="7"/>
  <c r="AV91" i="7" s="1"/>
  <c r="BY70" i="7"/>
  <c r="BK6" i="7"/>
  <c r="BM6" i="7"/>
  <c r="CA75" i="7"/>
  <c r="BX75" i="7"/>
  <c r="BX69" i="7"/>
  <c r="AQ153" i="7"/>
  <c r="AT154" i="7"/>
  <c r="AR154" i="7"/>
  <c r="BW70" i="7"/>
  <c r="BW64" i="7"/>
  <c r="X18" i="7"/>
  <c r="X19" i="7"/>
  <c r="AA19" i="7"/>
  <c r="Y20" i="7"/>
  <c r="W20" i="7"/>
  <c r="CA40" i="7"/>
  <c r="CA20" i="7"/>
  <c r="AU119" i="7"/>
  <c r="AQ119" i="7"/>
  <c r="AZ119" i="7"/>
  <c r="AT119" i="7"/>
  <c r="AX119" i="7"/>
  <c r="AS119" i="7"/>
  <c r="AR119" i="7"/>
  <c r="AY119" i="7"/>
  <c r="BB149" i="7"/>
  <c r="AU113" i="7"/>
  <c r="AQ113" i="7"/>
  <c r="AZ113" i="7"/>
  <c r="AT113" i="7"/>
  <c r="AX113" i="7"/>
  <c r="AS113" i="7"/>
  <c r="AR113" i="7"/>
  <c r="AY113" i="7"/>
  <c r="AQ111" i="7"/>
  <c r="AS111" i="7"/>
  <c r="AT111" i="7"/>
  <c r="AG43" i="7"/>
  <c r="AI45" i="7" s="1"/>
  <c r="U123" i="7"/>
  <c r="V123" i="7" s="1"/>
  <c r="U122" i="7"/>
  <c r="V122" i="7" s="1"/>
  <c r="AF68" i="7"/>
  <c r="AE68" i="7"/>
  <c r="AD68" i="7"/>
  <c r="BX63" i="7"/>
  <c r="BW63" i="7"/>
  <c r="BV63" i="7"/>
  <c r="CA63" i="7"/>
  <c r="BZ63" i="7"/>
  <c r="BY63" i="7"/>
  <c r="AR91" i="7"/>
  <c r="BX52" i="7"/>
  <c r="AA4" i="7"/>
  <c r="AU118" i="7"/>
  <c r="AS118" i="7"/>
  <c r="AT44" i="7"/>
  <c r="AU44" i="7"/>
  <c r="AQ136" i="7"/>
  <c r="BY51" i="7"/>
  <c r="AS91" i="7"/>
  <c r="BO6" i="7"/>
  <c r="BW69" i="7"/>
  <c r="BY69" i="7"/>
  <c r="AR153" i="7"/>
  <c r="CA51" i="7"/>
  <c r="CA64" i="7"/>
  <c r="BX64" i="7"/>
  <c r="Y18" i="7"/>
  <c r="Z19" i="7"/>
  <c r="Y19" i="7"/>
  <c r="AA20" i="7"/>
  <c r="AF7" i="7"/>
  <c r="Z7" i="7"/>
  <c r="AE7" i="7"/>
  <c r="Y7" i="7"/>
  <c r="AD7" i="7"/>
  <c r="X7" i="7"/>
  <c r="W7" i="7"/>
  <c r="AA7" i="7"/>
  <c r="BW57" i="7"/>
  <c r="BZ57" i="7"/>
  <c r="BY57" i="7"/>
  <c r="BX57" i="7"/>
  <c r="CA57" i="7"/>
  <c r="BV57" i="7"/>
  <c r="AX46" i="7"/>
  <c r="AR46" i="7"/>
  <c r="AU46" i="7"/>
  <c r="AQ46" i="7"/>
  <c r="AW46" i="7" s="1"/>
  <c r="AZ46" i="7"/>
  <c r="AT46" i="7"/>
  <c r="AY46" i="7"/>
  <c r="AS46" i="7"/>
  <c r="AY149" i="7"/>
  <c r="AS149" i="7"/>
  <c r="AX149" i="7"/>
  <c r="AR149" i="7"/>
  <c r="AQ149" i="7"/>
  <c r="AZ149" i="7"/>
  <c r="AQ100" i="7"/>
  <c r="AZ100" i="7"/>
  <c r="AX100" i="7"/>
  <c r="AS100" i="7"/>
  <c r="AR100" i="7"/>
  <c r="AY100" i="7"/>
  <c r="AQ131" i="7"/>
  <c r="AZ131" i="7"/>
  <c r="AX131" i="7"/>
  <c r="AS131" i="7"/>
  <c r="AR131" i="7"/>
  <c r="AY131" i="7"/>
  <c r="BH149" i="7"/>
  <c r="BG149" i="7"/>
  <c r="BY76" i="7"/>
  <c r="CA76" i="7"/>
  <c r="BZ76" i="7"/>
  <c r="BW76" i="7"/>
  <c r="BV76" i="7"/>
  <c r="BX76" i="7"/>
  <c r="BS14" i="7"/>
  <c r="BM14" i="7"/>
  <c r="BR14" i="7"/>
  <c r="BL14" i="7"/>
  <c r="BO14" i="7"/>
  <c r="BK14" i="7"/>
  <c r="BT14" i="7"/>
  <c r="BN14" i="7"/>
  <c r="CA58" i="7"/>
  <c r="BZ58" i="7"/>
  <c r="BY58" i="7"/>
  <c r="BW58" i="7"/>
  <c r="BV58" i="7"/>
  <c r="BX58" i="7"/>
  <c r="AU111" i="7"/>
  <c r="AV111" i="7" s="1"/>
  <c r="AQ112" i="7"/>
  <c r="AR112" i="7"/>
  <c r="AQ106" i="7"/>
  <c r="AR106" i="7"/>
  <c r="AQ92" i="7"/>
  <c r="AR92" i="7"/>
  <c r="BN13" i="7"/>
  <c r="BP13" i="7" s="1"/>
  <c r="BL13" i="7"/>
  <c r="W4" i="7"/>
  <c r="Y4" i="7"/>
  <c r="Y5" i="7"/>
  <c r="W5" i="7"/>
  <c r="BX70" i="7"/>
  <c r="AS117" i="7"/>
  <c r="AR44" i="7"/>
  <c r="AW44" i="7" s="1"/>
  <c r="AS45" i="7"/>
  <c r="AT45" i="7"/>
  <c r="AQ45" i="7"/>
  <c r="AW45" i="7" s="1"/>
  <c r="AR136" i="7"/>
  <c r="AU136" i="7"/>
  <c r="BX46" i="7"/>
  <c r="CB46" i="7" s="1"/>
  <c r="AT105" i="7"/>
  <c r="CA70" i="7"/>
  <c r="BL6" i="7"/>
  <c r="BQ6" i="7" s="1"/>
  <c r="BU6" i="7" s="1"/>
  <c r="BV75" i="7"/>
  <c r="AT153" i="7"/>
  <c r="AQ154" i="7"/>
  <c r="AS154" i="7"/>
  <c r="AQ105" i="7"/>
  <c r="BV64" i="7"/>
  <c r="W19" i="7"/>
  <c r="Z18" i="7"/>
  <c r="X20" i="7"/>
  <c r="Z20" i="7"/>
  <c r="AV56" i="7"/>
  <c r="AC32" i="7"/>
  <c r="AG32" i="7" s="1"/>
  <c r="BV40" i="7"/>
  <c r="AV5" i="7"/>
  <c r="AV6" i="7"/>
  <c r="BY34" i="7"/>
  <c r="CB45" i="7"/>
  <c r="BX34" i="7"/>
  <c r="BZ34" i="7"/>
  <c r="CA34" i="7"/>
  <c r="BW34" i="7"/>
  <c r="CA27" i="7"/>
  <c r="BY33" i="7"/>
  <c r="BV33" i="7"/>
  <c r="BW33" i="7"/>
  <c r="CA33" i="7"/>
  <c r="BX33" i="7"/>
  <c r="BZ33" i="7"/>
  <c r="BV34" i="7"/>
  <c r="BW27" i="7"/>
  <c r="BZ27" i="7"/>
  <c r="BX28" i="7"/>
  <c r="BY27" i="7"/>
  <c r="CA28" i="7"/>
  <c r="BX27" i="7"/>
  <c r="BY28" i="7"/>
  <c r="BW28" i="7"/>
  <c r="BA68" i="7"/>
  <c r="AP147" i="7"/>
  <c r="AW19" i="7"/>
  <c r="AP148" i="7"/>
  <c r="AB56" i="7"/>
  <c r="BV20" i="7"/>
  <c r="BZ21" i="7"/>
  <c r="BX39" i="7"/>
  <c r="BW39" i="7"/>
  <c r="BZ39" i="7"/>
  <c r="CA39" i="7"/>
  <c r="BY39" i="7"/>
  <c r="BA63" i="7"/>
  <c r="BA51" i="7"/>
  <c r="BW20" i="7"/>
  <c r="BZ20" i="7"/>
  <c r="BY40" i="7"/>
  <c r="BW40" i="7"/>
  <c r="BW21" i="7"/>
  <c r="BX20" i="7"/>
  <c r="BY20" i="7"/>
  <c r="BX21" i="7"/>
  <c r="BY21" i="7"/>
  <c r="BA50" i="7"/>
  <c r="BZ40" i="7"/>
  <c r="BX40" i="7"/>
  <c r="CA21" i="7"/>
  <c r="AW62" i="7"/>
  <c r="Q70" i="7"/>
  <c r="V70" i="7" s="1"/>
  <c r="V69" i="7"/>
  <c r="AC27" i="7"/>
  <c r="AG27" i="7" s="1"/>
  <c r="AC51" i="7"/>
  <c r="AG51" i="7" s="1"/>
  <c r="AC40" i="7"/>
  <c r="AG40" i="7" s="1"/>
  <c r="AC63" i="7"/>
  <c r="AG63" i="7" s="1"/>
  <c r="AV39" i="7"/>
  <c r="AC52" i="7"/>
  <c r="AG52" i="7" s="1"/>
  <c r="AC12" i="7"/>
  <c r="AG12" i="7" s="1"/>
  <c r="AB25" i="7"/>
  <c r="AB37" i="7"/>
  <c r="AC28" i="7"/>
  <c r="AG28" i="7" s="1"/>
  <c r="AC38" i="7"/>
  <c r="AG38" i="7" s="1"/>
  <c r="AC50" i="7"/>
  <c r="AG50" i="7" s="1"/>
  <c r="AC64" i="7"/>
  <c r="AG64" i="7" s="1"/>
  <c r="AC14" i="7"/>
  <c r="AG14" i="7" s="1"/>
  <c r="AC13" i="7"/>
  <c r="AG13" i="7" s="1"/>
  <c r="AC57" i="7"/>
  <c r="AG57" i="7" s="1"/>
  <c r="AC33" i="7"/>
  <c r="AG33" i="7" s="1"/>
  <c r="AC37" i="7"/>
  <c r="AC39" i="7"/>
  <c r="AG39" i="7" s="1"/>
  <c r="AC76" i="7"/>
  <c r="AG76" i="7" s="1"/>
  <c r="AC26" i="7"/>
  <c r="AG26" i="7" s="1"/>
  <c r="AC49" i="7"/>
  <c r="AC75" i="7"/>
  <c r="AG75" i="7" s="1"/>
  <c r="AC55" i="7"/>
  <c r="AC73" i="7"/>
  <c r="V125" i="7"/>
  <c r="V124" i="7"/>
  <c r="AC34" i="7"/>
  <c r="AC62" i="7"/>
  <c r="AG62" i="7" s="1"/>
  <c r="AC25" i="7"/>
  <c r="AG11" i="7"/>
  <c r="AC61" i="7"/>
  <c r="AC56" i="7"/>
  <c r="AG56" i="7" s="1"/>
  <c r="AC31" i="7"/>
  <c r="AC74" i="7"/>
  <c r="AG74" i="7" s="1"/>
  <c r="AV34" i="7"/>
  <c r="AB28" i="7"/>
  <c r="AB31" i="7"/>
  <c r="AB57" i="7"/>
  <c r="AB52" i="7"/>
  <c r="AV40" i="7"/>
  <c r="AB64" i="7"/>
  <c r="AB75" i="7"/>
  <c r="AV19" i="7"/>
  <c r="AV58" i="7"/>
  <c r="AB27" i="7"/>
  <c r="AV28" i="7"/>
  <c r="AB13" i="7"/>
  <c r="AV52" i="7"/>
  <c r="AV64" i="7"/>
  <c r="AW131" i="7"/>
  <c r="BA131" i="7" s="1"/>
  <c r="BH131" i="7"/>
  <c r="BG131" i="7"/>
  <c r="BD131" i="7"/>
  <c r="BC131" i="7"/>
  <c r="BF131" i="7"/>
  <c r="BE131" i="7"/>
  <c r="BB131" i="7"/>
  <c r="BF113" i="7"/>
  <c r="BE113" i="7"/>
  <c r="BD113" i="7"/>
  <c r="BB113" i="7"/>
  <c r="AW113" i="7"/>
  <c r="BA113" i="7" s="1"/>
  <c r="BG113" i="7"/>
  <c r="BH113" i="7"/>
  <c r="BC113" i="7"/>
  <c r="AV51" i="7"/>
  <c r="AV50" i="7"/>
  <c r="AP129" i="7" s="1"/>
  <c r="AV62" i="7"/>
  <c r="BE143" i="7"/>
  <c r="BD143" i="7"/>
  <c r="BC143" i="7"/>
  <c r="BB143" i="7"/>
  <c r="AW143" i="7"/>
  <c r="BA143" i="7" s="1"/>
  <c r="BG143" i="7"/>
  <c r="BH143" i="7"/>
  <c r="BF143" i="7"/>
  <c r="AB33" i="7"/>
  <c r="BF155" i="7"/>
  <c r="BH155" i="7"/>
  <c r="BG155" i="7"/>
  <c r="BB155" i="7"/>
  <c r="BE155" i="7"/>
  <c r="BD155" i="7"/>
  <c r="BC155" i="7"/>
  <c r="AW155" i="7"/>
  <c r="BA155" i="7" s="1"/>
  <c r="BB100" i="7"/>
  <c r="AW100" i="7"/>
  <c r="BA100" i="7" s="1"/>
  <c r="BF100" i="7"/>
  <c r="BE100" i="7"/>
  <c r="BC100" i="7"/>
  <c r="BD100" i="7"/>
  <c r="BG100" i="7"/>
  <c r="BH100" i="7"/>
  <c r="AV21" i="7"/>
  <c r="BB137" i="7"/>
  <c r="AW137" i="7"/>
  <c r="BA137" i="7" s="1"/>
  <c r="BE137" i="7"/>
  <c r="BD137" i="7"/>
  <c r="BH137" i="7"/>
  <c r="BC137" i="7"/>
  <c r="BF137" i="7"/>
  <c r="BG137" i="7"/>
  <c r="AB34" i="7"/>
  <c r="AV32" i="7"/>
  <c r="AB55" i="7"/>
  <c r="AV76" i="7"/>
  <c r="AB51" i="7"/>
  <c r="AB49" i="7"/>
  <c r="AB40" i="7"/>
  <c r="BH119" i="7"/>
  <c r="BG119" i="7"/>
  <c r="BE119" i="7"/>
  <c r="BD119" i="7"/>
  <c r="BC119" i="7"/>
  <c r="BF119" i="7"/>
  <c r="BB119" i="7"/>
  <c r="AW119" i="7"/>
  <c r="BA119" i="7" s="1"/>
  <c r="AV14" i="7"/>
  <c r="AB39" i="7"/>
  <c r="BH107" i="7"/>
  <c r="BG107" i="7"/>
  <c r="BE107" i="7"/>
  <c r="BD107" i="7"/>
  <c r="BC107" i="7"/>
  <c r="BF107" i="7"/>
  <c r="AW107" i="7"/>
  <c r="BA107" i="7" s="1"/>
  <c r="BB107" i="7"/>
  <c r="AB58" i="7"/>
  <c r="AB63" i="7"/>
  <c r="BH93" i="7"/>
  <c r="BG93" i="7"/>
  <c r="BE93" i="7"/>
  <c r="BD93" i="7"/>
  <c r="BC93" i="7"/>
  <c r="AW93" i="7"/>
  <c r="BA93" i="7" s="1"/>
  <c r="BF93" i="7"/>
  <c r="BB93" i="7"/>
  <c r="AV74" i="7"/>
  <c r="AO85" i="7" l="1"/>
  <c r="AP85" i="7" s="1"/>
  <c r="AX85" i="7" s="1"/>
  <c r="AC20" i="7"/>
  <c r="AG20" i="7" s="1"/>
  <c r="BA46" i="7"/>
  <c r="BA45" i="7"/>
  <c r="BA44" i="7"/>
  <c r="AV112" i="7"/>
  <c r="AO84" i="7"/>
  <c r="AP84" i="7" s="1"/>
  <c r="AZ84" i="7" s="1"/>
  <c r="AL44" i="7"/>
  <c r="AB20" i="7"/>
  <c r="AI44" i="7"/>
  <c r="CB70" i="7"/>
  <c r="W68" i="7"/>
  <c r="CB69" i="7"/>
  <c r="CC69" i="7" s="1"/>
  <c r="AC18" i="7"/>
  <c r="AV106" i="7"/>
  <c r="AB18" i="7"/>
  <c r="AZ85" i="7"/>
  <c r="AY85" i="7"/>
  <c r="AC19" i="7"/>
  <c r="AG19" i="7" s="1"/>
  <c r="AJ44" i="7"/>
  <c r="AM44" i="7"/>
  <c r="BA7" i="7"/>
  <c r="BE5" i="7" s="1"/>
  <c r="AO86" i="7"/>
  <c r="AP86" i="7" s="1"/>
  <c r="AB21" i="7"/>
  <c r="AB19" i="7"/>
  <c r="AK44" i="7"/>
  <c r="AH44" i="7"/>
  <c r="U143" i="7"/>
  <c r="V143" i="7" s="1"/>
  <c r="U142" i="7"/>
  <c r="V142" i="7" s="1"/>
  <c r="U131" i="7"/>
  <c r="V131" i="7" s="1"/>
  <c r="U130" i="7"/>
  <c r="V130" i="7" s="1"/>
  <c r="U155" i="7"/>
  <c r="V155" i="7" s="1"/>
  <c r="U154" i="7"/>
  <c r="Y67" i="7"/>
  <c r="AL46" i="7"/>
  <c r="AJ45" i="7"/>
  <c r="AH46" i="7"/>
  <c r="AI46" i="7"/>
  <c r="AH45" i="7"/>
  <c r="AK45" i="7"/>
  <c r="AJ46" i="7"/>
  <c r="AM46" i="7"/>
  <c r="AL45" i="7"/>
  <c r="AM45" i="7"/>
  <c r="U136" i="7"/>
  <c r="U137" i="7"/>
  <c r="V137" i="7" s="1"/>
  <c r="AC21" i="7"/>
  <c r="AG21" i="7" s="1"/>
  <c r="AK46" i="7"/>
  <c r="CC45" i="7"/>
  <c r="CC46" i="7"/>
  <c r="AD122" i="7"/>
  <c r="X122" i="7"/>
  <c r="AA122" i="7"/>
  <c r="W122" i="7"/>
  <c r="Y122" i="7"/>
  <c r="AF122" i="7"/>
  <c r="AE122" i="7"/>
  <c r="Z122" i="7"/>
  <c r="U134" i="7"/>
  <c r="U135" i="7"/>
  <c r="V135" i="7" s="1"/>
  <c r="U152" i="7"/>
  <c r="V152" i="7" s="1"/>
  <c r="U153" i="7"/>
  <c r="V153" i="7" s="1"/>
  <c r="AA70" i="7"/>
  <c r="W70" i="7"/>
  <c r="AF70" i="7"/>
  <c r="Z70" i="7"/>
  <c r="AE70" i="7"/>
  <c r="Y70" i="7"/>
  <c r="AD70" i="7"/>
  <c r="X70" i="7"/>
  <c r="AY147" i="7"/>
  <c r="AS147" i="7"/>
  <c r="AX147" i="7"/>
  <c r="AR147" i="7"/>
  <c r="AU147" i="7"/>
  <c r="AQ147" i="7"/>
  <c r="AZ147" i="7"/>
  <c r="AT147" i="7"/>
  <c r="Z67" i="7"/>
  <c r="AZ129" i="7"/>
  <c r="AY129" i="7"/>
  <c r="AX129" i="7"/>
  <c r="AD123" i="7"/>
  <c r="X123" i="7"/>
  <c r="AA123" i="7"/>
  <c r="W123" i="7"/>
  <c r="Y123" i="7"/>
  <c r="AF123" i="7"/>
  <c r="AE123" i="7"/>
  <c r="Z123" i="7"/>
  <c r="AF124" i="7"/>
  <c r="Z124" i="7"/>
  <c r="AE124" i="7"/>
  <c r="Y124" i="7"/>
  <c r="AA124" i="7"/>
  <c r="X124" i="7"/>
  <c r="W124" i="7"/>
  <c r="AD124" i="7"/>
  <c r="AU148" i="7"/>
  <c r="AQ148" i="7"/>
  <c r="AZ148" i="7"/>
  <c r="AT148" i="7"/>
  <c r="AY148" i="7"/>
  <c r="AS148" i="7"/>
  <c r="AX148" i="7"/>
  <c r="AR148" i="7"/>
  <c r="U140" i="7"/>
  <c r="V140" i="7" s="1"/>
  <c r="U141" i="7"/>
  <c r="V141" i="7" s="1"/>
  <c r="AD125" i="7"/>
  <c r="X125" i="7"/>
  <c r="AA125" i="7"/>
  <c r="W125" i="7"/>
  <c r="AE125" i="7"/>
  <c r="Z125" i="7"/>
  <c r="Y125" i="7"/>
  <c r="AF125" i="7"/>
  <c r="AG49" i="7"/>
  <c r="AM52" i="7" s="1"/>
  <c r="U128" i="7"/>
  <c r="V128" i="7" s="1"/>
  <c r="U129" i="7"/>
  <c r="V129" i="7" s="1"/>
  <c r="AF69" i="7"/>
  <c r="Z69" i="7"/>
  <c r="AE69" i="7"/>
  <c r="Y69" i="7"/>
  <c r="AD69" i="7"/>
  <c r="X69" i="7"/>
  <c r="W69" i="7"/>
  <c r="AC69" i="7" s="1"/>
  <c r="AG69" i="7" s="1"/>
  <c r="AA69" i="7"/>
  <c r="AA67" i="7"/>
  <c r="Y68" i="7"/>
  <c r="Z68" i="7"/>
  <c r="AA68" i="7"/>
  <c r="AU149" i="7"/>
  <c r="X67" i="7"/>
  <c r="AT149" i="7"/>
  <c r="W67" i="7"/>
  <c r="X68" i="7"/>
  <c r="AI43" i="7"/>
  <c r="AL43" i="7"/>
  <c r="AK43" i="7"/>
  <c r="AH43" i="7"/>
  <c r="AM43" i="7"/>
  <c r="AJ43" i="7"/>
  <c r="AV45" i="7"/>
  <c r="BP6" i="7"/>
  <c r="CB52" i="7"/>
  <c r="BP7" i="7"/>
  <c r="AV46" i="7"/>
  <c r="AO125" i="7" s="1"/>
  <c r="AP125" i="7" s="1"/>
  <c r="AV44" i="7"/>
  <c r="AO123" i="7" s="1"/>
  <c r="U91" i="7"/>
  <c r="V91" i="7" s="1"/>
  <c r="CB34" i="7"/>
  <c r="BQ7" i="7"/>
  <c r="BU7" i="7" s="1"/>
  <c r="BV6" i="7" s="1"/>
  <c r="CB64" i="7"/>
  <c r="BQ13" i="7"/>
  <c r="BU13" i="7" s="1"/>
  <c r="BQ14" i="7"/>
  <c r="BU14" i="7" s="1"/>
  <c r="BP14" i="7"/>
  <c r="CB76" i="7"/>
  <c r="CB75" i="7"/>
  <c r="CB27" i="7"/>
  <c r="CC28" i="7" s="1"/>
  <c r="CB63" i="7"/>
  <c r="CB51" i="7"/>
  <c r="AB5" i="7"/>
  <c r="CB28" i="7"/>
  <c r="CB33" i="7"/>
  <c r="AB6" i="7"/>
  <c r="U106" i="7"/>
  <c r="V106" i="7" s="1"/>
  <c r="U119" i="7"/>
  <c r="V119" i="7" s="1"/>
  <c r="U90" i="7"/>
  <c r="V90" i="7" s="1"/>
  <c r="AJ13" i="7"/>
  <c r="CB57" i="7"/>
  <c r="AW147" i="7"/>
  <c r="BA147" i="7" s="1"/>
  <c r="AW148" i="7"/>
  <c r="BA148" i="7" s="1"/>
  <c r="CB58" i="7"/>
  <c r="BA19" i="7"/>
  <c r="AO98" i="7"/>
  <c r="AP98" i="7" s="1"/>
  <c r="AO99" i="7"/>
  <c r="AP99" i="7" s="1"/>
  <c r="U107" i="7"/>
  <c r="V107" i="7" s="1"/>
  <c r="AV154" i="7"/>
  <c r="AC5" i="7"/>
  <c r="AG5" i="7" s="1"/>
  <c r="AB7" i="7"/>
  <c r="AP142" i="7"/>
  <c r="CB20" i="7"/>
  <c r="CC21" i="7" s="1"/>
  <c r="CB39" i="7"/>
  <c r="AC4" i="7"/>
  <c r="AP130" i="7"/>
  <c r="CB21" i="7"/>
  <c r="AC7" i="7"/>
  <c r="AB4" i="7"/>
  <c r="CB40" i="7"/>
  <c r="BA62" i="7"/>
  <c r="AP141" i="7"/>
  <c r="U116" i="7"/>
  <c r="V116" i="7" s="1"/>
  <c r="U93" i="7"/>
  <c r="V93" i="7" s="1"/>
  <c r="AG37" i="7"/>
  <c r="AM38" i="7" s="1"/>
  <c r="U117" i="7"/>
  <c r="V117" i="7" s="1"/>
  <c r="AH13" i="7"/>
  <c r="U100" i="7"/>
  <c r="V100" i="7" s="1"/>
  <c r="U118" i="7"/>
  <c r="V118" i="7" s="1"/>
  <c r="AG18" i="7"/>
  <c r="AG25" i="7"/>
  <c r="AM28" i="7" s="1"/>
  <c r="U104" i="7"/>
  <c r="V104" i="7" s="1"/>
  <c r="U105" i="7"/>
  <c r="V105" i="7" s="1"/>
  <c r="AH14" i="7"/>
  <c r="AL14" i="7"/>
  <c r="V136" i="7"/>
  <c r="AJ12" i="7"/>
  <c r="AK12" i="7"/>
  <c r="AM14" i="7"/>
  <c r="AI14" i="7"/>
  <c r="AG55" i="7"/>
  <c r="AH57" i="7" s="1"/>
  <c r="V134" i="7"/>
  <c r="AM12" i="7"/>
  <c r="AK13" i="7"/>
  <c r="AG34" i="7"/>
  <c r="U113" i="7"/>
  <c r="V113" i="7" s="1"/>
  <c r="AK14" i="7"/>
  <c r="AI13" i="7"/>
  <c r="U92" i="7"/>
  <c r="V92" i="7" s="1"/>
  <c r="AL12" i="7"/>
  <c r="U112" i="7"/>
  <c r="V112" i="7" s="1"/>
  <c r="AG31" i="7"/>
  <c r="U110" i="7"/>
  <c r="V110" i="7" s="1"/>
  <c r="U111" i="7"/>
  <c r="V111" i="7" s="1"/>
  <c r="AG61" i="7"/>
  <c r="AM11" i="7"/>
  <c r="AL11" i="7"/>
  <c r="AI11" i="7"/>
  <c r="AK11" i="7"/>
  <c r="AJ11" i="7"/>
  <c r="AH11" i="7"/>
  <c r="AJ14" i="7"/>
  <c r="AG73" i="7"/>
  <c r="V154" i="7"/>
  <c r="AL13" i="7"/>
  <c r="AI12" i="7"/>
  <c r="AH12" i="7"/>
  <c r="AM13" i="7"/>
  <c r="AV117" i="7"/>
  <c r="AV135" i="7"/>
  <c r="AV105" i="7"/>
  <c r="AV153" i="7"/>
  <c r="AV155" i="7"/>
  <c r="AV107" i="7"/>
  <c r="AV137" i="7"/>
  <c r="AV92" i="7"/>
  <c r="AV136" i="7"/>
  <c r="AV113" i="7"/>
  <c r="AV93" i="7"/>
  <c r="AV118" i="7"/>
  <c r="AV119" i="7"/>
  <c r="AY84" i="7" l="1"/>
  <c r="AR84" i="7"/>
  <c r="AS84" i="7"/>
  <c r="BZ6" i="7"/>
  <c r="BY6" i="7"/>
  <c r="AL21" i="7"/>
  <c r="AT84" i="7"/>
  <c r="AQ84" i="7"/>
  <c r="AY125" i="7"/>
  <c r="AX125" i="7"/>
  <c r="AZ125" i="7"/>
  <c r="AU84" i="7"/>
  <c r="BG44" i="7"/>
  <c r="BD44" i="7"/>
  <c r="BC44" i="7"/>
  <c r="BF44" i="7"/>
  <c r="BB44" i="7"/>
  <c r="BE44" i="7"/>
  <c r="AP123" i="7"/>
  <c r="AO124" i="7"/>
  <c r="AP124" i="7" s="1"/>
  <c r="BF45" i="7"/>
  <c r="BB45" i="7"/>
  <c r="BE45" i="7"/>
  <c r="BD45" i="7"/>
  <c r="BG45" i="7"/>
  <c r="BC45" i="7"/>
  <c r="BD46" i="7"/>
  <c r="BG46" i="7"/>
  <c r="BC46" i="7"/>
  <c r="BF46" i="7"/>
  <c r="BB46" i="7"/>
  <c r="BE46" i="7"/>
  <c r="U99" i="7"/>
  <c r="V99" i="7" s="1"/>
  <c r="AD99" i="7" s="1"/>
  <c r="BG6" i="7"/>
  <c r="BD5" i="7"/>
  <c r="AL27" i="7"/>
  <c r="BC6" i="7"/>
  <c r="AX84" i="7"/>
  <c r="CC70" i="7"/>
  <c r="AW84" i="7"/>
  <c r="BA84" i="7" s="1"/>
  <c r="BE6" i="7"/>
  <c r="BD6" i="7"/>
  <c r="AI40" i="7"/>
  <c r="AH40" i="7"/>
  <c r="AL40" i="7"/>
  <c r="CA6" i="7"/>
  <c r="U98" i="7"/>
  <c r="V98" i="7" s="1"/>
  <c r="AB124" i="7"/>
  <c r="CA7" i="7"/>
  <c r="BX7" i="7"/>
  <c r="U97" i="7"/>
  <c r="V97" i="7" s="1"/>
  <c r="U121" i="7"/>
  <c r="BY7" i="7"/>
  <c r="AU86" i="7"/>
  <c r="AQ86" i="7"/>
  <c r="AZ86" i="7"/>
  <c r="AT86" i="7"/>
  <c r="AX86" i="7"/>
  <c r="AS86" i="7"/>
  <c r="AR86" i="7"/>
  <c r="AY86" i="7"/>
  <c r="BB5" i="7"/>
  <c r="BE7" i="7"/>
  <c r="BC7" i="7"/>
  <c r="BB6" i="7"/>
  <c r="BG7" i="7"/>
  <c r="BF7" i="7"/>
  <c r="BB7" i="7"/>
  <c r="BF6" i="7"/>
  <c r="BF5" i="7"/>
  <c r="AS85" i="7"/>
  <c r="BC5" i="7"/>
  <c r="AM40" i="7"/>
  <c r="BG5" i="7"/>
  <c r="AQ85" i="7"/>
  <c r="AT85" i="7"/>
  <c r="AU85" i="7"/>
  <c r="BD7" i="7"/>
  <c r="AR85" i="7"/>
  <c r="AH39" i="7"/>
  <c r="AK51" i="7"/>
  <c r="AI52" i="7"/>
  <c r="AM76" i="7"/>
  <c r="AL76" i="7"/>
  <c r="AK76" i="7"/>
  <c r="AI75" i="7"/>
  <c r="AJ75" i="7"/>
  <c r="AI76" i="7"/>
  <c r="AM75" i="7"/>
  <c r="AL75" i="7"/>
  <c r="AK75" i="7"/>
  <c r="AJ76" i="7"/>
  <c r="AI63" i="7"/>
  <c r="AL63" i="7"/>
  <c r="AK63" i="7"/>
  <c r="AM63" i="7"/>
  <c r="AM64" i="7"/>
  <c r="AL64" i="7"/>
  <c r="AK64" i="7"/>
  <c r="AJ63" i="7"/>
  <c r="AJ64" i="7"/>
  <c r="AI64" i="7"/>
  <c r="AK21" i="7"/>
  <c r="AK40" i="7"/>
  <c r="AJ40" i="7"/>
  <c r="AC67" i="7"/>
  <c r="AG67" i="7" s="1"/>
  <c r="AB69" i="7"/>
  <c r="AH76" i="7"/>
  <c r="AH51" i="7"/>
  <c r="AL51" i="7"/>
  <c r="AJ52" i="7"/>
  <c r="AH63" i="7"/>
  <c r="AI51" i="7"/>
  <c r="AM51" i="7"/>
  <c r="AK52" i="7"/>
  <c r="AL52" i="7"/>
  <c r="AH56" i="7"/>
  <c r="AL58" i="7"/>
  <c r="AK58" i="7"/>
  <c r="AJ58" i="7"/>
  <c r="AM57" i="7"/>
  <c r="AI58" i="7"/>
  <c r="AK57" i="7"/>
  <c r="AJ57" i="7"/>
  <c r="AI57" i="7"/>
  <c r="AL57" i="7"/>
  <c r="AM58" i="7"/>
  <c r="AH58" i="7"/>
  <c r="AH75" i="7"/>
  <c r="AJ51" i="7"/>
  <c r="AH64" i="7"/>
  <c r="AH52" i="7"/>
  <c r="AF129" i="7"/>
  <c r="Z129" i="7"/>
  <c r="AE129" i="7"/>
  <c r="Y129" i="7"/>
  <c r="W129" i="7"/>
  <c r="AD129" i="7"/>
  <c r="AA129" i="7"/>
  <c r="X129" i="7"/>
  <c r="AF131" i="7"/>
  <c r="Z131" i="7"/>
  <c r="AE131" i="7"/>
  <c r="Y131" i="7"/>
  <c r="AA131" i="7"/>
  <c r="X131" i="7"/>
  <c r="W131" i="7"/>
  <c r="AD131" i="7"/>
  <c r="AD154" i="7"/>
  <c r="X154" i="7"/>
  <c r="AA154" i="7"/>
  <c r="W154" i="7"/>
  <c r="AF154" i="7"/>
  <c r="Z154" i="7"/>
  <c r="AE154" i="7"/>
  <c r="Y154" i="7"/>
  <c r="AF143" i="7"/>
  <c r="Z143" i="7"/>
  <c r="AE143" i="7"/>
  <c r="Y143" i="7"/>
  <c r="AD143" i="7"/>
  <c r="X143" i="7"/>
  <c r="W143" i="7"/>
  <c r="AA143" i="7"/>
  <c r="AA111" i="7"/>
  <c r="W111" i="7"/>
  <c r="AF111" i="7"/>
  <c r="Z111" i="7"/>
  <c r="X111" i="7"/>
  <c r="AE111" i="7"/>
  <c r="AD111" i="7"/>
  <c r="Y111" i="7"/>
  <c r="AE112" i="7"/>
  <c r="Y112" i="7"/>
  <c r="AD112" i="7"/>
  <c r="X112" i="7"/>
  <c r="AF112" i="7"/>
  <c r="AA112" i="7"/>
  <c r="Z112" i="7"/>
  <c r="W112" i="7"/>
  <c r="AD134" i="7"/>
  <c r="X134" i="7"/>
  <c r="AA134" i="7"/>
  <c r="W134" i="7"/>
  <c r="Y134" i="7"/>
  <c r="AF134" i="7"/>
  <c r="AE134" i="7"/>
  <c r="Z134" i="7"/>
  <c r="AE104" i="7"/>
  <c r="Y104" i="7"/>
  <c r="AD104" i="7"/>
  <c r="X104" i="7"/>
  <c r="Z104" i="7"/>
  <c r="W104" i="7"/>
  <c r="AF104" i="7"/>
  <c r="AA104" i="7"/>
  <c r="AF128" i="7"/>
  <c r="Z128" i="7"/>
  <c r="AE128" i="7"/>
  <c r="Y128" i="7"/>
  <c r="W128" i="7"/>
  <c r="AD128" i="7"/>
  <c r="AA128" i="7"/>
  <c r="X128" i="7"/>
  <c r="AE116" i="7"/>
  <c r="Y116" i="7"/>
  <c r="AD116" i="7"/>
  <c r="X116" i="7"/>
  <c r="Z116" i="7"/>
  <c r="W116" i="7"/>
  <c r="AF116" i="7"/>
  <c r="AA116" i="7"/>
  <c r="AY130" i="7"/>
  <c r="AS130" i="7"/>
  <c r="AX130" i="7"/>
  <c r="AR130" i="7"/>
  <c r="AZ130" i="7"/>
  <c r="AU130" i="7"/>
  <c r="AT130" i="7"/>
  <c r="AQ130" i="7"/>
  <c r="AY142" i="7"/>
  <c r="AS142" i="7"/>
  <c r="AX142" i="7"/>
  <c r="AR142" i="7"/>
  <c r="AU142" i="7"/>
  <c r="AQ142" i="7"/>
  <c r="AT142" i="7"/>
  <c r="AZ142" i="7"/>
  <c r="AA107" i="7"/>
  <c r="W107" i="7"/>
  <c r="AF107" i="7"/>
  <c r="Z107" i="7"/>
  <c r="AD107" i="7"/>
  <c r="Y107" i="7"/>
  <c r="X107" i="7"/>
  <c r="AE107" i="7"/>
  <c r="AE90" i="7"/>
  <c r="Y90" i="7"/>
  <c r="AD90" i="7"/>
  <c r="X90" i="7"/>
  <c r="Z90" i="7"/>
  <c r="W90" i="7"/>
  <c r="AF90" i="7"/>
  <c r="AA90" i="7"/>
  <c r="CC75" i="7"/>
  <c r="CC76" i="7"/>
  <c r="AA91" i="7"/>
  <c r="W91" i="7"/>
  <c r="AF91" i="7"/>
  <c r="Z91" i="7"/>
  <c r="X91" i="7"/>
  <c r="AE91" i="7"/>
  <c r="AD91" i="7"/>
  <c r="Y91" i="7"/>
  <c r="AM49" i="7"/>
  <c r="AH49" i="7"/>
  <c r="AK49" i="7"/>
  <c r="AJ49" i="7"/>
  <c r="AI49" i="7"/>
  <c r="AL49" i="7"/>
  <c r="AF155" i="7"/>
  <c r="Z155" i="7"/>
  <c r="AE155" i="7"/>
  <c r="Y155" i="7"/>
  <c r="AD155" i="7"/>
  <c r="X155" i="7"/>
  <c r="AA155" i="7"/>
  <c r="W155" i="7"/>
  <c r="AK73" i="7"/>
  <c r="AJ73" i="7"/>
  <c r="AI73" i="7"/>
  <c r="AL73" i="7"/>
  <c r="AH73" i="7"/>
  <c r="AM73" i="7"/>
  <c r="AJ74" i="7"/>
  <c r="AI74" i="7"/>
  <c r="AK74" i="7"/>
  <c r="AM74" i="7"/>
  <c r="AL74" i="7"/>
  <c r="AK61" i="7"/>
  <c r="AJ61" i="7"/>
  <c r="AI61" i="7"/>
  <c r="AL61" i="7"/>
  <c r="AH61" i="7"/>
  <c r="AM61" i="7"/>
  <c r="AM62" i="7"/>
  <c r="AL62" i="7"/>
  <c r="AJ62" i="7"/>
  <c r="AI62" i="7"/>
  <c r="AK62" i="7"/>
  <c r="AA113" i="7"/>
  <c r="W113" i="7"/>
  <c r="AF113" i="7"/>
  <c r="Z113" i="7"/>
  <c r="AD113" i="7"/>
  <c r="Y113" i="7"/>
  <c r="X113" i="7"/>
  <c r="AE113" i="7"/>
  <c r="AD135" i="7"/>
  <c r="X135" i="7"/>
  <c r="AA135" i="7"/>
  <c r="W135" i="7"/>
  <c r="Y135" i="7"/>
  <c r="AF135" i="7"/>
  <c r="AE135" i="7"/>
  <c r="Z135" i="7"/>
  <c r="AA105" i="7"/>
  <c r="W105" i="7"/>
  <c r="AF105" i="7"/>
  <c r="Z105" i="7"/>
  <c r="X105" i="7"/>
  <c r="AE105" i="7"/>
  <c r="AD105" i="7"/>
  <c r="Y105" i="7"/>
  <c r="AE97" i="7"/>
  <c r="AD97" i="7"/>
  <c r="AF97" i="7"/>
  <c r="AD130" i="7"/>
  <c r="X130" i="7"/>
  <c r="AA130" i="7"/>
  <c r="W130" i="7"/>
  <c r="AE130" i="7"/>
  <c r="Z130" i="7"/>
  <c r="Y130" i="7"/>
  <c r="AF130" i="7"/>
  <c r="AF100" i="7"/>
  <c r="AD100" i="7"/>
  <c r="AE100" i="7"/>
  <c r="AA93" i="7"/>
  <c r="W93" i="7"/>
  <c r="AF93" i="7"/>
  <c r="Z93" i="7"/>
  <c r="AD93" i="7"/>
  <c r="Y93" i="7"/>
  <c r="X93" i="7"/>
  <c r="AE93" i="7"/>
  <c r="CC57" i="7"/>
  <c r="CC58" i="7"/>
  <c r="BV7" i="7"/>
  <c r="BW6" i="7"/>
  <c r="BX6" i="7"/>
  <c r="AH74" i="7"/>
  <c r="AQ129" i="7"/>
  <c r="AH50" i="7"/>
  <c r="AM50" i="7"/>
  <c r="AR129" i="7"/>
  <c r="AU129" i="7"/>
  <c r="AH62" i="7"/>
  <c r="AI50" i="7"/>
  <c r="AK50" i="7"/>
  <c r="AF153" i="7"/>
  <c r="Z153" i="7"/>
  <c r="AE153" i="7"/>
  <c r="Y153" i="7"/>
  <c r="AD153" i="7"/>
  <c r="X153" i="7"/>
  <c r="AA153" i="7"/>
  <c r="W153" i="7"/>
  <c r="AF141" i="7"/>
  <c r="Z141" i="7"/>
  <c r="AE141" i="7"/>
  <c r="Y141" i="7"/>
  <c r="AA141" i="7"/>
  <c r="X141" i="7"/>
  <c r="W141" i="7"/>
  <c r="AD141" i="7"/>
  <c r="AE110" i="7"/>
  <c r="Y110" i="7"/>
  <c r="AD110" i="7"/>
  <c r="X110" i="7"/>
  <c r="Z110" i="7"/>
  <c r="W110" i="7"/>
  <c r="AF110" i="7"/>
  <c r="AA110" i="7"/>
  <c r="AI55" i="7"/>
  <c r="AL55" i="7"/>
  <c r="AK55" i="7"/>
  <c r="AH55" i="7"/>
  <c r="AM55" i="7"/>
  <c r="AJ55" i="7"/>
  <c r="AL56" i="7"/>
  <c r="AM56" i="7"/>
  <c r="AK56" i="7"/>
  <c r="AJ56" i="7"/>
  <c r="AI56" i="7"/>
  <c r="AD142" i="7"/>
  <c r="X142" i="7"/>
  <c r="AA142" i="7"/>
  <c r="W142" i="7"/>
  <c r="AF142" i="7"/>
  <c r="Z142" i="7"/>
  <c r="Y142" i="7"/>
  <c r="AE142" i="7"/>
  <c r="AA117" i="7"/>
  <c r="W117" i="7"/>
  <c r="AF117" i="7"/>
  <c r="Z117" i="7"/>
  <c r="X117" i="7"/>
  <c r="AE117" i="7"/>
  <c r="AD117" i="7"/>
  <c r="Y117" i="7"/>
  <c r="AY99" i="7"/>
  <c r="AS99" i="7"/>
  <c r="AX99" i="7"/>
  <c r="AR99" i="7"/>
  <c r="AZ99" i="7"/>
  <c r="AU99" i="7"/>
  <c r="AT99" i="7"/>
  <c r="AQ99" i="7"/>
  <c r="AA119" i="7"/>
  <c r="W119" i="7"/>
  <c r="AF119" i="7"/>
  <c r="Z119" i="7"/>
  <c r="AD119" i="7"/>
  <c r="Y119" i="7"/>
  <c r="X119" i="7"/>
  <c r="AE119" i="7"/>
  <c r="BZ7" i="7"/>
  <c r="BW7" i="7"/>
  <c r="CC51" i="7"/>
  <c r="CC52" i="7"/>
  <c r="AY123" i="7"/>
  <c r="AX123" i="7"/>
  <c r="AZ123" i="7"/>
  <c r="AU131" i="7"/>
  <c r="AS129" i="7"/>
  <c r="AT129" i="7"/>
  <c r="AJ50" i="7"/>
  <c r="AF152" i="7"/>
  <c r="Z152" i="7"/>
  <c r="AE152" i="7"/>
  <c r="Y152" i="7"/>
  <c r="AD152" i="7"/>
  <c r="X152" i="7"/>
  <c r="AA152" i="7"/>
  <c r="W152" i="7"/>
  <c r="AF140" i="7"/>
  <c r="Z140" i="7"/>
  <c r="AE140" i="7"/>
  <c r="Y140" i="7"/>
  <c r="AA140" i="7"/>
  <c r="X140" i="7"/>
  <c r="W140" i="7"/>
  <c r="AD140" i="7"/>
  <c r="AE92" i="7"/>
  <c r="Y92" i="7"/>
  <c r="AD92" i="7"/>
  <c r="X92" i="7"/>
  <c r="AF92" i="7"/>
  <c r="AA92" i="7"/>
  <c r="Z92" i="7"/>
  <c r="W92" i="7"/>
  <c r="AF136" i="7"/>
  <c r="Z136" i="7"/>
  <c r="AE136" i="7"/>
  <c r="Y136" i="7"/>
  <c r="W136" i="7"/>
  <c r="AD136" i="7"/>
  <c r="AA136" i="7"/>
  <c r="X136" i="7"/>
  <c r="AF98" i="7"/>
  <c r="AE98" i="7"/>
  <c r="AD98" i="7"/>
  <c r="AE118" i="7"/>
  <c r="Y118" i="7"/>
  <c r="AD118" i="7"/>
  <c r="X118" i="7"/>
  <c r="AF118" i="7"/>
  <c r="AA118" i="7"/>
  <c r="Z118" i="7"/>
  <c r="W118" i="7"/>
  <c r="AD137" i="7"/>
  <c r="X137" i="7"/>
  <c r="AA137" i="7"/>
  <c r="W137" i="7"/>
  <c r="AE137" i="7"/>
  <c r="Z137" i="7"/>
  <c r="Y137" i="7"/>
  <c r="AF137" i="7"/>
  <c r="AU141" i="7"/>
  <c r="AQ141" i="7"/>
  <c r="AZ141" i="7"/>
  <c r="AT141" i="7"/>
  <c r="AX141" i="7"/>
  <c r="AS141" i="7"/>
  <c r="AR141" i="7"/>
  <c r="AY141" i="7"/>
  <c r="AT143" i="7"/>
  <c r="AU143" i="7"/>
  <c r="AU98" i="7"/>
  <c r="AQ98" i="7"/>
  <c r="AZ98" i="7"/>
  <c r="AT98" i="7"/>
  <c r="AR98" i="7"/>
  <c r="AY98" i="7"/>
  <c r="AX98" i="7"/>
  <c r="AS98" i="7"/>
  <c r="AT100" i="7"/>
  <c r="AU100" i="7"/>
  <c r="AE106" i="7"/>
  <c r="Y106" i="7"/>
  <c r="AD106" i="7"/>
  <c r="X106" i="7"/>
  <c r="AF106" i="7"/>
  <c r="AA106" i="7"/>
  <c r="Z106" i="7"/>
  <c r="W106" i="7"/>
  <c r="CC64" i="7"/>
  <c r="CC63" i="7"/>
  <c r="AT131" i="7"/>
  <c r="AL50" i="7"/>
  <c r="AC124" i="7"/>
  <c r="AG124" i="7" s="1"/>
  <c r="CC27" i="7"/>
  <c r="CC20" i="7"/>
  <c r="CC40" i="7"/>
  <c r="BW14" i="7"/>
  <c r="BZ14" i="7"/>
  <c r="BY14" i="7"/>
  <c r="BX14" i="7"/>
  <c r="BV14" i="7"/>
  <c r="CA14" i="7"/>
  <c r="BZ13" i="7"/>
  <c r="BV13" i="7"/>
  <c r="CA13" i="7"/>
  <c r="BX13" i="7"/>
  <c r="BY13" i="7"/>
  <c r="BW13" i="7"/>
  <c r="CC33" i="7"/>
  <c r="CC34" i="7"/>
  <c r="AV148" i="7"/>
  <c r="AK28" i="7"/>
  <c r="AC125" i="7"/>
  <c r="AG125" i="7" s="1"/>
  <c r="AC123" i="7"/>
  <c r="AG123" i="7" s="1"/>
  <c r="AC70" i="7"/>
  <c r="AG70" i="7" s="1"/>
  <c r="U85" i="7"/>
  <c r="V85" i="7" s="1"/>
  <c r="AK20" i="7"/>
  <c r="AL33" i="7"/>
  <c r="AC122" i="7"/>
  <c r="AG122" i="7" s="1"/>
  <c r="AO145" i="7"/>
  <c r="BB147" i="7"/>
  <c r="BB99" i="7"/>
  <c r="BH99" i="7"/>
  <c r="BF99" i="7"/>
  <c r="BC99" i="7"/>
  <c r="BD99" i="7"/>
  <c r="BG99" i="7"/>
  <c r="BE99" i="7"/>
  <c r="AW99" i="7"/>
  <c r="BA99" i="7" s="1"/>
  <c r="BB148" i="7"/>
  <c r="BD98" i="7"/>
  <c r="BF98" i="7"/>
  <c r="BH98" i="7"/>
  <c r="AW98" i="7"/>
  <c r="BA98" i="7" s="1"/>
  <c r="BG98" i="7"/>
  <c r="BC98" i="7"/>
  <c r="BE98" i="7"/>
  <c r="BB98" i="7"/>
  <c r="AV147" i="7"/>
  <c r="BC147" i="7" s="1"/>
  <c r="BE19" i="7"/>
  <c r="BC19" i="7"/>
  <c r="BG19" i="7"/>
  <c r="BB19" i="7"/>
  <c r="BF19" i="7"/>
  <c r="BD19" i="7"/>
  <c r="BF20" i="7"/>
  <c r="BG20" i="7"/>
  <c r="BD20" i="7"/>
  <c r="BE20" i="7"/>
  <c r="BC20" i="7"/>
  <c r="BB20" i="7"/>
  <c r="AV149" i="7"/>
  <c r="AO127" i="7"/>
  <c r="CC39" i="7"/>
  <c r="AW129" i="7"/>
  <c r="BA129" i="7" s="1"/>
  <c r="AW130" i="7"/>
  <c r="BA130" i="7" s="1"/>
  <c r="AC68" i="7"/>
  <c r="AG68" i="7" s="1"/>
  <c r="U89" i="7"/>
  <c r="U86" i="7"/>
  <c r="V86" i="7" s="1"/>
  <c r="AG7" i="7"/>
  <c r="AG4" i="7"/>
  <c r="U83" i="7"/>
  <c r="V83" i="7" s="1"/>
  <c r="U84" i="7"/>
  <c r="V84" i="7" s="1"/>
  <c r="AW142" i="7"/>
  <c r="BA142" i="7" s="1"/>
  <c r="AW141" i="7"/>
  <c r="BA141" i="7" s="1"/>
  <c r="AL20" i="7"/>
  <c r="AJ21" i="7"/>
  <c r="AL37" i="7"/>
  <c r="AI20" i="7"/>
  <c r="AM21" i="7"/>
  <c r="AJ20" i="7"/>
  <c r="AM20" i="7"/>
  <c r="AI21" i="7"/>
  <c r="AK37" i="7"/>
  <c r="AI37" i="7"/>
  <c r="AI39" i="7"/>
  <c r="AB68" i="7"/>
  <c r="AM37" i="7"/>
  <c r="AK38" i="7"/>
  <c r="AJ38" i="7"/>
  <c r="AB70" i="7"/>
  <c r="AK39" i="7"/>
  <c r="AJ39" i="7"/>
  <c r="AJ37" i="7"/>
  <c r="AH37" i="7"/>
  <c r="AM39" i="7"/>
  <c r="AL39" i="7"/>
  <c r="AH38" i="7"/>
  <c r="AB67" i="7"/>
  <c r="AI38" i="7"/>
  <c r="AL38" i="7"/>
  <c r="AL28" i="7"/>
  <c r="AB122" i="7"/>
  <c r="AH27" i="7"/>
  <c r="AM27" i="7"/>
  <c r="AH28" i="7"/>
  <c r="AI28" i="7"/>
  <c r="AJ27" i="7"/>
  <c r="AI33" i="7"/>
  <c r="AI27" i="7"/>
  <c r="AK27" i="7"/>
  <c r="AB123" i="7"/>
  <c r="AJ28" i="7"/>
  <c r="AM33" i="7"/>
  <c r="AH20" i="7"/>
  <c r="AJ31" i="7"/>
  <c r="AH31" i="7"/>
  <c r="AL31" i="7"/>
  <c r="AK31" i="7"/>
  <c r="AM31" i="7"/>
  <c r="AI31" i="7"/>
  <c r="AH33" i="7"/>
  <c r="AK32" i="7"/>
  <c r="AH32" i="7"/>
  <c r="AJ32" i="7"/>
  <c r="AI32" i="7"/>
  <c r="AM32" i="7"/>
  <c r="AL32" i="7"/>
  <c r="AH25" i="7"/>
  <c r="AJ25" i="7"/>
  <c r="AL25" i="7"/>
  <c r="AK25" i="7"/>
  <c r="AM25" i="7"/>
  <c r="AI25" i="7"/>
  <c r="AM26" i="7"/>
  <c r="AJ26" i="7"/>
  <c r="AL26" i="7"/>
  <c r="AK26" i="7"/>
  <c r="AH26" i="7"/>
  <c r="AI26" i="7"/>
  <c r="AK33" i="7"/>
  <c r="AK34" i="7"/>
  <c r="AI34" i="7"/>
  <c r="AM34" i="7"/>
  <c r="AL34" i="7"/>
  <c r="AH34" i="7"/>
  <c r="AJ34" i="7"/>
  <c r="AB125" i="7"/>
  <c r="AJ33" i="7"/>
  <c r="AH18" i="7"/>
  <c r="AM18" i="7"/>
  <c r="AL18" i="7"/>
  <c r="AI18" i="7"/>
  <c r="AK18" i="7"/>
  <c r="AJ18" i="7"/>
  <c r="AL19" i="7"/>
  <c r="AK19" i="7"/>
  <c r="AH19" i="7"/>
  <c r="AM19" i="7"/>
  <c r="AH21" i="7"/>
  <c r="AJ19" i="7"/>
  <c r="AI19" i="7"/>
  <c r="CB7" i="7" l="1"/>
  <c r="AC135" i="7"/>
  <c r="AG135" i="7" s="1"/>
  <c r="Z98" i="7"/>
  <c r="AC134" i="7"/>
  <c r="AG134" i="7" s="1"/>
  <c r="AA98" i="7"/>
  <c r="Y97" i="7"/>
  <c r="Z100" i="7"/>
  <c r="AC92" i="7"/>
  <c r="AG92" i="7" s="1"/>
  <c r="Y98" i="7"/>
  <c r="W100" i="7"/>
  <c r="AA100" i="7"/>
  <c r="X98" i="7"/>
  <c r="W98" i="7"/>
  <c r="W99" i="7"/>
  <c r="AA99" i="7"/>
  <c r="AA97" i="7"/>
  <c r="X99" i="7"/>
  <c r="Y99" i="7"/>
  <c r="Y100" i="7"/>
  <c r="W97" i="7"/>
  <c r="AE99" i="7"/>
  <c r="AF99" i="7"/>
  <c r="X97" i="7"/>
  <c r="CB6" i="7"/>
  <c r="AV84" i="7"/>
  <c r="AB134" i="7"/>
  <c r="Z97" i="7"/>
  <c r="AR124" i="7"/>
  <c r="AR123" i="7"/>
  <c r="AY124" i="7"/>
  <c r="AT125" i="7"/>
  <c r="AS125" i="7"/>
  <c r="AT123" i="7"/>
  <c r="AU125" i="7"/>
  <c r="AQ123" i="7"/>
  <c r="AW123" i="7" s="1"/>
  <c r="BA123" i="7" s="1"/>
  <c r="AR125" i="7"/>
  <c r="AU123" i="7"/>
  <c r="AU124" i="7"/>
  <c r="AQ124" i="7"/>
  <c r="AW124" i="7" s="1"/>
  <c r="BA124" i="7" s="1"/>
  <c r="AZ124" i="7"/>
  <c r="AO121" i="7"/>
  <c r="AT124" i="7"/>
  <c r="AQ125" i="7"/>
  <c r="AW125" i="7" s="1"/>
  <c r="BA125" i="7" s="1"/>
  <c r="AX124" i="7"/>
  <c r="AS123" i="7"/>
  <c r="AS124" i="7"/>
  <c r="AC152" i="7"/>
  <c r="AG152" i="7" s="1"/>
  <c r="AB93" i="7"/>
  <c r="AV129" i="7"/>
  <c r="AC136" i="7"/>
  <c r="AG136" i="7" s="1"/>
  <c r="X100" i="7"/>
  <c r="AC100" i="7" s="1"/>
  <c r="AG100" i="7" s="1"/>
  <c r="Z99" i="7"/>
  <c r="AB116" i="7"/>
  <c r="AB104" i="7"/>
  <c r="AB135" i="7"/>
  <c r="AW86" i="7"/>
  <c r="BA86" i="7" s="1"/>
  <c r="AB106" i="7"/>
  <c r="U127" i="7"/>
  <c r="AV85" i="7"/>
  <c r="AO82" i="7"/>
  <c r="AV86" i="7"/>
  <c r="AW85" i="7"/>
  <c r="BA85" i="7" s="1"/>
  <c r="AV131" i="7"/>
  <c r="AB137" i="7"/>
  <c r="AB136" i="7"/>
  <c r="AH68" i="7"/>
  <c r="AH123" i="7"/>
  <c r="U149" i="7"/>
  <c r="V149" i="7" s="1"/>
  <c r="U148" i="7"/>
  <c r="V148" i="7" s="1"/>
  <c r="AH125" i="7"/>
  <c r="AH124" i="7"/>
  <c r="AK69" i="7"/>
  <c r="AJ69" i="7"/>
  <c r="AI69" i="7"/>
  <c r="AL69" i="7"/>
  <c r="AL70" i="7"/>
  <c r="AK70" i="7"/>
  <c r="AJ70" i="7"/>
  <c r="AM70" i="7"/>
  <c r="AM69" i="7"/>
  <c r="AI70" i="7"/>
  <c r="AM122" i="7"/>
  <c r="AL122" i="7"/>
  <c r="AJ122" i="7"/>
  <c r="AM123" i="7"/>
  <c r="AL123" i="7"/>
  <c r="AJ123" i="7"/>
  <c r="AL124" i="7"/>
  <c r="AI122" i="7"/>
  <c r="AH122" i="7"/>
  <c r="AK122" i="7"/>
  <c r="AI123" i="7"/>
  <c r="AK123" i="7"/>
  <c r="AJ124" i="7"/>
  <c r="AJ125" i="7"/>
  <c r="AK124" i="7"/>
  <c r="AI124" i="7"/>
  <c r="AM125" i="7"/>
  <c r="AL125" i="7"/>
  <c r="AM124" i="7"/>
  <c r="AI125" i="7"/>
  <c r="AK125" i="7"/>
  <c r="AH70" i="7"/>
  <c r="AH69" i="7"/>
  <c r="AA84" i="7"/>
  <c r="W84" i="7"/>
  <c r="AF84" i="7"/>
  <c r="Z84" i="7"/>
  <c r="X84" i="7"/>
  <c r="AE84" i="7"/>
  <c r="AD84" i="7"/>
  <c r="Y84" i="7"/>
  <c r="AA86" i="7"/>
  <c r="W86" i="7"/>
  <c r="AF86" i="7"/>
  <c r="Z86" i="7"/>
  <c r="AD86" i="7"/>
  <c r="Y86" i="7"/>
  <c r="X86" i="7"/>
  <c r="AE86" i="7"/>
  <c r="AE85" i="7"/>
  <c r="Y85" i="7"/>
  <c r="AD85" i="7"/>
  <c r="X85" i="7"/>
  <c r="AF85" i="7"/>
  <c r="AA85" i="7"/>
  <c r="Z85" i="7"/>
  <c r="W85" i="7"/>
  <c r="U147" i="7"/>
  <c r="V147" i="7" s="1"/>
  <c r="AJ67" i="7"/>
  <c r="AM67" i="7"/>
  <c r="AL67" i="7"/>
  <c r="AK67" i="7"/>
  <c r="AI67" i="7"/>
  <c r="AH67" i="7"/>
  <c r="AL68" i="7"/>
  <c r="AK68" i="7"/>
  <c r="AJ68" i="7"/>
  <c r="AI68" i="7"/>
  <c r="AM68" i="7"/>
  <c r="AE83" i="7"/>
  <c r="Y83" i="7"/>
  <c r="AD83" i="7"/>
  <c r="X83" i="7"/>
  <c r="Z83" i="7"/>
  <c r="W83" i="7"/>
  <c r="AF83" i="7"/>
  <c r="AA83" i="7"/>
  <c r="U146" i="7"/>
  <c r="V146" i="7" s="1"/>
  <c r="AC105" i="7"/>
  <c r="AG105" i="7" s="1"/>
  <c r="AC137" i="7"/>
  <c r="AG137" i="7" s="1"/>
  <c r="CB13" i="7"/>
  <c r="U103" i="7"/>
  <c r="AB119" i="7"/>
  <c r="CB14" i="7"/>
  <c r="CC6" i="7"/>
  <c r="CC7" i="7"/>
  <c r="AC113" i="7"/>
  <c r="AG113" i="7" s="1"/>
  <c r="AC140" i="7"/>
  <c r="AG140" i="7" s="1"/>
  <c r="AC119" i="7"/>
  <c r="AG119" i="7" s="1"/>
  <c r="AC142" i="7"/>
  <c r="AG142" i="7" s="1"/>
  <c r="AC104" i="7"/>
  <c r="AG104" i="7" s="1"/>
  <c r="AC130" i="7"/>
  <c r="AG130" i="7" s="1"/>
  <c r="AC117" i="7"/>
  <c r="AG117" i="7" s="1"/>
  <c r="AC110" i="7"/>
  <c r="AG110" i="7" s="1"/>
  <c r="AC154" i="7"/>
  <c r="AG154" i="7" s="1"/>
  <c r="AC93" i="7"/>
  <c r="AG93" i="7" s="1"/>
  <c r="AC143" i="7"/>
  <c r="AG143" i="7" s="1"/>
  <c r="BB142" i="7"/>
  <c r="BB141" i="7"/>
  <c r="AC129" i="7"/>
  <c r="AG129" i="7" s="1"/>
  <c r="AB92" i="7"/>
  <c r="AB152" i="7"/>
  <c r="AC131" i="7"/>
  <c r="AG131" i="7" s="1"/>
  <c r="AV99" i="7"/>
  <c r="AC118" i="7"/>
  <c r="AG118" i="7" s="1"/>
  <c r="AC141" i="7"/>
  <c r="AG141" i="7" s="1"/>
  <c r="AC91" i="7"/>
  <c r="AG91" i="7" s="1"/>
  <c r="AC153" i="7"/>
  <c r="AG153" i="7" s="1"/>
  <c r="AC116" i="7"/>
  <c r="AG116" i="7" s="1"/>
  <c r="AC90" i="7"/>
  <c r="AG90" i="7" s="1"/>
  <c r="AC155" i="7"/>
  <c r="AG155" i="7" s="1"/>
  <c r="AC128" i="7"/>
  <c r="AG128" i="7" s="1"/>
  <c r="AC106" i="7"/>
  <c r="AG106" i="7" s="1"/>
  <c r="AC107" i="7"/>
  <c r="AG107" i="7" s="1"/>
  <c r="AB128" i="7"/>
  <c r="AC112" i="7"/>
  <c r="AG112" i="7" s="1"/>
  <c r="AO96" i="7"/>
  <c r="AV130" i="7"/>
  <c r="BG148" i="7"/>
  <c r="BD148" i="7"/>
  <c r="BH20" i="7"/>
  <c r="BD147" i="7"/>
  <c r="AV98" i="7"/>
  <c r="BH19" i="7"/>
  <c r="BE148" i="7"/>
  <c r="BG147" i="7"/>
  <c r="AV100" i="7"/>
  <c r="BC148" i="7"/>
  <c r="BH148" i="7" s="1"/>
  <c r="BE147" i="7"/>
  <c r="BF148" i="7"/>
  <c r="BF147" i="7"/>
  <c r="BH147" i="7" s="1"/>
  <c r="U133" i="7"/>
  <c r="U109" i="7"/>
  <c r="AV141" i="7"/>
  <c r="BC141" i="7" s="1"/>
  <c r="BG130" i="7"/>
  <c r="BB130" i="7"/>
  <c r="AO139" i="7"/>
  <c r="BD130" i="7"/>
  <c r="AC111" i="7"/>
  <c r="AG111" i="7" s="1"/>
  <c r="BF129" i="7"/>
  <c r="U139" i="7"/>
  <c r="AH7" i="7"/>
  <c r="AI7" i="7"/>
  <c r="AK7" i="7"/>
  <c r="AJ7" i="7"/>
  <c r="AL7" i="7"/>
  <c r="AM7" i="7"/>
  <c r="BE130" i="7"/>
  <c r="BF130" i="7"/>
  <c r="BC130" i="7"/>
  <c r="BD129" i="7"/>
  <c r="BC129" i="7"/>
  <c r="BG129" i="7"/>
  <c r="BB129" i="7"/>
  <c r="BH129" i="7" s="1"/>
  <c r="U96" i="7"/>
  <c r="U151" i="7"/>
  <c r="AL6" i="7"/>
  <c r="AJ6" i="7"/>
  <c r="AK4" i="7"/>
  <c r="AM5" i="7"/>
  <c r="AH6" i="7"/>
  <c r="AI6" i="7"/>
  <c r="AM4" i="7"/>
  <c r="AL5" i="7"/>
  <c r="AJ5" i="7"/>
  <c r="AM6" i="7"/>
  <c r="AJ4" i="7"/>
  <c r="AL4" i="7"/>
  <c r="AK5" i="7"/>
  <c r="AH5" i="7"/>
  <c r="AI4" i="7"/>
  <c r="AH4" i="7"/>
  <c r="AI5" i="7"/>
  <c r="AK6" i="7"/>
  <c r="BE129" i="7"/>
  <c r="AV143" i="7"/>
  <c r="AV142" i="7"/>
  <c r="BE142" i="7" s="1"/>
  <c r="U115" i="7"/>
  <c r="AB110" i="7"/>
  <c r="AB105" i="7"/>
  <c r="AB118" i="7"/>
  <c r="AB153" i="7"/>
  <c r="AB130" i="7"/>
  <c r="AB142" i="7"/>
  <c r="AB107" i="7"/>
  <c r="AB117" i="7"/>
  <c r="AB129" i="7"/>
  <c r="AB90" i="7"/>
  <c r="AB143" i="7"/>
  <c r="AB113" i="7"/>
  <c r="AB112" i="7"/>
  <c r="AB111" i="7"/>
  <c r="AB131" i="7"/>
  <c r="AB141" i="7"/>
  <c r="AB154" i="7"/>
  <c r="AB100" i="7"/>
  <c r="AB91" i="7"/>
  <c r="AB155" i="7"/>
  <c r="AB98" i="7"/>
  <c r="AB140" i="7"/>
  <c r="AB97" i="7" l="1"/>
  <c r="AC99" i="7"/>
  <c r="AG99" i="7" s="1"/>
  <c r="AB99" i="7"/>
  <c r="AC97" i="7"/>
  <c r="AG97" i="7" s="1"/>
  <c r="AC98" i="7"/>
  <c r="AG98" i="7" s="1"/>
  <c r="AV125" i="7"/>
  <c r="AV124" i="7"/>
  <c r="AV123" i="7"/>
  <c r="BE124" i="7"/>
  <c r="BG124" i="7"/>
  <c r="BF124" i="7"/>
  <c r="BD124" i="7"/>
  <c r="BB124" i="7"/>
  <c r="BC124" i="7"/>
  <c r="BE123" i="7"/>
  <c r="BB123" i="7"/>
  <c r="BF123" i="7"/>
  <c r="BD123" i="7"/>
  <c r="BG123" i="7"/>
  <c r="BC123" i="7"/>
  <c r="BB125" i="7"/>
  <c r="BG125" i="7"/>
  <c r="BD125" i="7"/>
  <c r="BF125" i="7"/>
  <c r="BE125" i="7"/>
  <c r="BC125" i="7"/>
  <c r="AI135" i="7"/>
  <c r="BD85" i="7"/>
  <c r="AC84" i="7"/>
  <c r="AG84" i="7" s="1"/>
  <c r="AH155" i="7"/>
  <c r="AF148" i="7"/>
  <c r="AD148" i="7"/>
  <c r="AE148" i="7"/>
  <c r="BB85" i="7"/>
  <c r="BB84" i="7"/>
  <c r="BE85" i="7"/>
  <c r="BC84" i="7"/>
  <c r="BF85" i="7"/>
  <c r="BG84" i="7"/>
  <c r="BC85" i="7"/>
  <c r="BE84" i="7"/>
  <c r="BG85" i="7"/>
  <c r="BD84" i="7"/>
  <c r="BF84" i="7"/>
  <c r="BG86" i="7"/>
  <c r="BF86" i="7"/>
  <c r="BD86" i="7"/>
  <c r="BC86" i="7"/>
  <c r="BE86" i="7"/>
  <c r="BB86" i="7"/>
  <c r="AK152" i="7"/>
  <c r="AB85" i="7"/>
  <c r="AI107" i="7"/>
  <c r="AH116" i="7"/>
  <c r="AK153" i="7"/>
  <c r="AI154" i="7"/>
  <c r="AH110" i="7"/>
  <c r="AH130" i="7"/>
  <c r="AK141" i="7"/>
  <c r="AI141" i="7"/>
  <c r="AM141" i="7"/>
  <c r="AM143" i="7"/>
  <c r="AM142" i="7"/>
  <c r="AL142" i="7"/>
  <c r="AK142" i="7"/>
  <c r="AJ142" i="7"/>
  <c r="AL140" i="7"/>
  <c r="AH140" i="7"/>
  <c r="AJ143" i="7"/>
  <c r="AI143" i="7"/>
  <c r="AL143" i="7"/>
  <c r="AL141" i="7"/>
  <c r="AI142" i="7"/>
  <c r="AK143" i="7"/>
  <c r="AJ141" i="7"/>
  <c r="AJ140" i="7"/>
  <c r="AK140" i="7"/>
  <c r="AI140" i="7"/>
  <c r="AM140" i="7"/>
  <c r="AK154" i="7"/>
  <c r="AK134" i="7"/>
  <c r="AJ152" i="7"/>
  <c r="AK137" i="7"/>
  <c r="AI134" i="7"/>
  <c r="AK155" i="7"/>
  <c r="AJ135" i="7"/>
  <c r="AI136" i="7"/>
  <c r="AH119" i="7"/>
  <c r="AH153" i="7"/>
  <c r="AH152" i="7"/>
  <c r="Y148" i="7"/>
  <c r="AH111" i="7"/>
  <c r="AH142" i="7"/>
  <c r="AH137" i="7"/>
  <c r="AM137" i="7"/>
  <c r="AL137" i="7"/>
  <c r="AI116" i="7"/>
  <c r="Z148" i="7"/>
  <c r="AH141" i="7"/>
  <c r="AH131" i="7"/>
  <c r="AH129" i="7"/>
  <c r="AH143" i="7"/>
  <c r="AM134" i="7"/>
  <c r="AM155" i="7"/>
  <c r="AI152" i="7"/>
  <c r="AM136" i="7"/>
  <c r="AH134" i="7"/>
  <c r="AL155" i="7"/>
  <c r="AK135" i="7"/>
  <c r="AJ137" i="7"/>
  <c r="AH135" i="7"/>
  <c r="AM154" i="7"/>
  <c r="AL134" i="7"/>
  <c r="AJ153" i="7"/>
  <c r="AJ136" i="7"/>
  <c r="AJ155" i="7"/>
  <c r="AH136" i="7"/>
  <c r="AM135" i="7"/>
  <c r="AL153" i="7"/>
  <c r="AK136" i="7"/>
  <c r="AJ129" i="7"/>
  <c r="AM131" i="7"/>
  <c r="AJ130" i="7"/>
  <c r="AK129" i="7"/>
  <c r="AM129" i="7"/>
  <c r="AI129" i="7"/>
  <c r="AL131" i="7"/>
  <c r="AH128" i="7"/>
  <c r="AL128" i="7"/>
  <c r="AM130" i="7"/>
  <c r="AL130" i="7"/>
  <c r="AJ131" i="7"/>
  <c r="AJ128" i="7"/>
  <c r="AI130" i="7"/>
  <c r="AK130" i="7"/>
  <c r="AL129" i="7"/>
  <c r="AK131" i="7"/>
  <c r="AI131" i="7"/>
  <c r="AK128" i="7"/>
  <c r="AM128" i="7"/>
  <c r="AI128" i="7"/>
  <c r="AM152" i="7"/>
  <c r="AH154" i="7"/>
  <c r="AL154" i="7"/>
  <c r="AJ134" i="7"/>
  <c r="AI153" i="7"/>
  <c r="AI137" i="7"/>
  <c r="AJ154" i="7"/>
  <c r="AI155" i="7"/>
  <c r="AL136" i="7"/>
  <c r="AL135" i="7"/>
  <c r="AL152" i="7"/>
  <c r="AM153" i="7"/>
  <c r="AD146" i="7"/>
  <c r="X146" i="7"/>
  <c r="AA146" i="7"/>
  <c r="W146" i="7"/>
  <c r="AF146" i="7"/>
  <c r="Z146" i="7"/>
  <c r="AE146" i="7"/>
  <c r="Y146" i="7"/>
  <c r="W148" i="7"/>
  <c r="X148" i="7"/>
  <c r="AD147" i="7"/>
  <c r="X147" i="7"/>
  <c r="AA147" i="7"/>
  <c r="W147" i="7"/>
  <c r="AF147" i="7"/>
  <c r="Z147" i="7"/>
  <c r="AE147" i="7"/>
  <c r="Y147" i="7"/>
  <c r="AA148" i="7"/>
  <c r="AD149" i="7"/>
  <c r="X149" i="7"/>
  <c r="AA149" i="7"/>
  <c r="W149" i="7"/>
  <c r="AF149" i="7"/>
  <c r="Z149" i="7"/>
  <c r="AE149" i="7"/>
  <c r="Y149" i="7"/>
  <c r="AH91" i="7"/>
  <c r="CC13" i="7"/>
  <c r="CC14" i="7"/>
  <c r="AH118" i="7"/>
  <c r="AH98" i="7"/>
  <c r="U82" i="7"/>
  <c r="AH99" i="7"/>
  <c r="AN123" i="7"/>
  <c r="AN44" i="7" s="1"/>
  <c r="AH100" i="7"/>
  <c r="AH97" i="7"/>
  <c r="AH117" i="7"/>
  <c r="BD141" i="7"/>
  <c r="BE141" i="7"/>
  <c r="BH141" i="7" s="1"/>
  <c r="BF142" i="7"/>
  <c r="BG141" i="7"/>
  <c r="BD142" i="7"/>
  <c r="BF141" i="7"/>
  <c r="BG142" i="7"/>
  <c r="BC142" i="7"/>
  <c r="BH142" i="7" s="1"/>
  <c r="AL118" i="7"/>
  <c r="AM107" i="7"/>
  <c r="AH106" i="7"/>
  <c r="AI104" i="7"/>
  <c r="AK97" i="7"/>
  <c r="AC83" i="7"/>
  <c r="AG83" i="7" s="1"/>
  <c r="AL113" i="7"/>
  <c r="AI113" i="7"/>
  <c r="AK107" i="7"/>
  <c r="AL105" i="7"/>
  <c r="AI105" i="7"/>
  <c r="AI106" i="7"/>
  <c r="AK106" i="7"/>
  <c r="AM117" i="7"/>
  <c r="AK113" i="7"/>
  <c r="AL91" i="7"/>
  <c r="AH90" i="7"/>
  <c r="AM91" i="7"/>
  <c r="AK90" i="7"/>
  <c r="AJ91" i="7"/>
  <c r="AI91" i="7"/>
  <c r="AK91" i="7"/>
  <c r="AM90" i="7"/>
  <c r="AL90" i="7"/>
  <c r="AI90" i="7"/>
  <c r="AJ90" i="7"/>
  <c r="AM93" i="7"/>
  <c r="AL93" i="7"/>
  <c r="AI93" i="7"/>
  <c r="AI92" i="7"/>
  <c r="AK92" i="7"/>
  <c r="AJ93" i="7"/>
  <c r="AK93" i="7"/>
  <c r="AL92" i="7"/>
  <c r="AJ92" i="7"/>
  <c r="AM92" i="7"/>
  <c r="AI119" i="7"/>
  <c r="AJ119" i="7"/>
  <c r="AK119" i="7"/>
  <c r="AK100" i="7"/>
  <c r="AM98" i="7"/>
  <c r="AM100" i="7"/>
  <c r="AK98" i="7"/>
  <c r="AK99" i="7"/>
  <c r="AL99" i="7"/>
  <c r="AM113" i="7"/>
  <c r="AJ118" i="7"/>
  <c r="AB84" i="7"/>
  <c r="AJ105" i="7"/>
  <c r="AK117" i="7"/>
  <c r="AJ107" i="7"/>
  <c r="AK105" i="7"/>
  <c r="AL106" i="7"/>
  <c r="AI117" i="7"/>
  <c r="AJ113" i="7"/>
  <c r="AK104" i="7"/>
  <c r="AL116" i="7"/>
  <c r="AN135" i="7"/>
  <c r="AN56" i="7" s="1"/>
  <c r="AH104" i="7"/>
  <c r="AL100" i="7"/>
  <c r="AJ97" i="7"/>
  <c r="AI100" i="7"/>
  <c r="AJ99" i="7"/>
  <c r="AH92" i="7"/>
  <c r="AM118" i="7"/>
  <c r="AC86" i="7"/>
  <c r="AG86" i="7" s="1"/>
  <c r="AJ117" i="7"/>
  <c r="AJ106" i="7"/>
  <c r="AM104" i="7"/>
  <c r="AM116" i="7"/>
  <c r="AK116" i="7"/>
  <c r="AL119" i="7"/>
  <c r="AH105" i="7"/>
  <c r="AM97" i="7"/>
  <c r="AL97" i="7"/>
  <c r="AL104" i="7"/>
  <c r="AH93" i="7"/>
  <c r="AI118" i="7"/>
  <c r="AJ98" i="7"/>
  <c r="AC85" i="7"/>
  <c r="AG85" i="7" s="1"/>
  <c r="AN124" i="7"/>
  <c r="AN45" i="7" s="1"/>
  <c r="AH107" i="7"/>
  <c r="AN125" i="7"/>
  <c r="AN46" i="7" s="1"/>
  <c r="AL107" i="7"/>
  <c r="AM105" i="7"/>
  <c r="AJ104" i="7"/>
  <c r="AM106" i="7"/>
  <c r="AL117" i="7"/>
  <c r="AJ116" i="7"/>
  <c r="AM119" i="7"/>
  <c r="AI97" i="7"/>
  <c r="AL98" i="7"/>
  <c r="AJ100" i="7"/>
  <c r="AI98" i="7"/>
  <c r="AM99" i="7"/>
  <c r="AI99" i="7"/>
  <c r="AH113" i="7"/>
  <c r="AK118" i="7"/>
  <c r="AN122" i="7"/>
  <c r="AN43" i="7" s="1"/>
  <c r="AJ112" i="7"/>
  <c r="AM112" i="7"/>
  <c r="AI112" i="7"/>
  <c r="BI19" i="7"/>
  <c r="BI20" i="7"/>
  <c r="AL112" i="7"/>
  <c r="AH112" i="7"/>
  <c r="AK112" i="7"/>
  <c r="AL111" i="7"/>
  <c r="BH130" i="7"/>
  <c r="AB86" i="7"/>
  <c r="AI111" i="7"/>
  <c r="AM111" i="7"/>
  <c r="AM110" i="7"/>
  <c r="AK111" i="7"/>
  <c r="AI110" i="7"/>
  <c r="AJ110" i="7"/>
  <c r="AJ111" i="7"/>
  <c r="AL110" i="7"/>
  <c r="AK110" i="7"/>
  <c r="AB83" i="7"/>
  <c r="U145" i="7"/>
  <c r="AN129" i="7" l="1"/>
  <c r="AN50" i="7" s="1"/>
  <c r="AN134" i="7"/>
  <c r="AN55" i="7" s="1"/>
  <c r="BH125" i="7"/>
  <c r="BH46" i="7" s="1"/>
  <c r="BH123" i="7"/>
  <c r="BH44" i="7" s="1"/>
  <c r="BH124" i="7"/>
  <c r="BH45" i="7" s="1"/>
  <c r="AB147" i="7"/>
  <c r="AN116" i="7"/>
  <c r="AN37" i="7" s="1"/>
  <c r="AO40" i="7" s="1"/>
  <c r="CX40" i="7" s="1"/>
  <c r="AC146" i="7"/>
  <c r="AG146" i="7" s="1"/>
  <c r="BH85" i="7"/>
  <c r="BH6" i="7" s="1"/>
  <c r="BH84" i="7"/>
  <c r="BH5" i="7" s="1"/>
  <c r="BH86" i="7"/>
  <c r="BH7" i="7" s="1"/>
  <c r="AN137" i="7"/>
  <c r="AN58" i="7" s="1"/>
  <c r="AN130" i="7"/>
  <c r="AN51" i="7" s="1"/>
  <c r="AN136" i="7"/>
  <c r="AN57" i="7" s="1"/>
  <c r="AC147" i="7"/>
  <c r="AG147" i="7" s="1"/>
  <c r="AO45" i="7"/>
  <c r="AO46" i="7"/>
  <c r="AO57" i="7"/>
  <c r="CX57" i="7" s="1"/>
  <c r="AO58" i="7"/>
  <c r="CX58" i="7" s="1"/>
  <c r="AN99" i="7"/>
  <c r="AN20" i="7" s="1"/>
  <c r="AO44" i="7"/>
  <c r="AO43" i="7"/>
  <c r="CX43" i="7" s="1"/>
  <c r="AN106" i="7"/>
  <c r="AN27" i="7" s="1"/>
  <c r="AN100" i="7"/>
  <c r="AN21" i="7" s="1"/>
  <c r="AN140" i="7"/>
  <c r="AN61" i="7" s="1"/>
  <c r="AN118" i="7"/>
  <c r="AN39" i="7" s="1"/>
  <c r="AN119" i="7"/>
  <c r="AN40" i="7" s="1"/>
  <c r="AN142" i="7"/>
  <c r="AN63" i="7" s="1"/>
  <c r="EV33" i="7"/>
  <c r="HE33" i="7" s="1"/>
  <c r="EV34" i="7"/>
  <c r="HE34" i="7" s="1"/>
  <c r="AC149" i="7"/>
  <c r="AG149" i="7" s="1"/>
  <c r="AM83" i="7"/>
  <c r="AN143" i="7"/>
  <c r="AN64" i="7" s="1"/>
  <c r="AN97" i="7"/>
  <c r="AN18" i="7" s="1"/>
  <c r="AO21" i="7" s="1"/>
  <c r="CX21" i="7" s="1"/>
  <c r="AN98" i="7"/>
  <c r="AN19" i="7" s="1"/>
  <c r="AN131" i="7"/>
  <c r="AN52" i="7" s="1"/>
  <c r="AN141" i="7"/>
  <c r="AN62" i="7" s="1"/>
  <c r="AN91" i="7"/>
  <c r="AN12" i="7" s="1"/>
  <c r="AN155" i="7"/>
  <c r="AN76" i="7" s="1"/>
  <c r="AH85" i="7"/>
  <c r="AI85" i="7"/>
  <c r="AL85" i="7"/>
  <c r="AJ85" i="7"/>
  <c r="AM85" i="7"/>
  <c r="AK85" i="7"/>
  <c r="AH83" i="7"/>
  <c r="AL83" i="7"/>
  <c r="AN104" i="7"/>
  <c r="AN25" i="7" s="1"/>
  <c r="AN117" i="7"/>
  <c r="AN38" i="7" s="1"/>
  <c r="AC148" i="7"/>
  <c r="AG148" i="7" s="1"/>
  <c r="AN107" i="7"/>
  <c r="AN28" i="7" s="1"/>
  <c r="AJ83" i="7"/>
  <c r="AI84" i="7"/>
  <c r="AL84" i="7"/>
  <c r="AM84" i="7"/>
  <c r="AN154" i="7"/>
  <c r="AN75" i="7" s="1"/>
  <c r="AH86" i="7"/>
  <c r="AL86" i="7"/>
  <c r="AJ86" i="7"/>
  <c r="AI86" i="7"/>
  <c r="AM86" i="7"/>
  <c r="AK86" i="7"/>
  <c r="AN90" i="7"/>
  <c r="AN11" i="7" s="1"/>
  <c r="AH84" i="7"/>
  <c r="AI83" i="7"/>
  <c r="AN128" i="7"/>
  <c r="AN49" i="7" s="1"/>
  <c r="AN113" i="7"/>
  <c r="AN34" i="7" s="1"/>
  <c r="AJ84" i="7"/>
  <c r="AK83" i="7"/>
  <c r="AN93" i="7"/>
  <c r="AN14" i="7" s="1"/>
  <c r="AN105" i="7"/>
  <c r="AN26" i="7" s="1"/>
  <c r="AN92" i="7"/>
  <c r="AN13" i="7" s="1"/>
  <c r="AK84" i="7"/>
  <c r="AN153" i="7"/>
  <c r="AN74" i="7" s="1"/>
  <c r="AN152" i="7"/>
  <c r="AN73" i="7" s="1"/>
  <c r="AN111" i="7"/>
  <c r="AN32" i="7" s="1"/>
  <c r="AN112" i="7"/>
  <c r="AN33" i="7" s="1"/>
  <c r="EV31" i="7"/>
  <c r="HE31" i="7" s="1"/>
  <c r="EV32" i="7"/>
  <c r="HE32" i="7" s="1"/>
  <c r="AN110" i="7"/>
  <c r="AN31" i="7" s="1"/>
  <c r="AB146" i="7"/>
  <c r="AB149" i="7"/>
  <c r="AB148" i="7"/>
  <c r="AO55" i="7" l="1"/>
  <c r="CX55" i="7" s="1"/>
  <c r="BI44" i="7"/>
  <c r="CX44" i="7" s="1"/>
  <c r="BI45" i="7"/>
  <c r="CX45" i="7" s="1"/>
  <c r="BI46" i="7"/>
  <c r="CX46" i="7" s="1"/>
  <c r="AO20" i="7"/>
  <c r="CX20" i="7" s="1"/>
  <c r="BI7" i="7"/>
  <c r="BI5" i="7"/>
  <c r="BI6" i="7"/>
  <c r="AO56" i="7"/>
  <c r="CX56" i="7" s="1"/>
  <c r="AH148" i="7"/>
  <c r="AO37" i="7"/>
  <c r="CX37" i="7" s="1"/>
  <c r="AO18" i="7"/>
  <c r="CX18" i="7" s="1"/>
  <c r="AJ147" i="7"/>
  <c r="AO76" i="7"/>
  <c r="CX76" i="7" s="1"/>
  <c r="AO75" i="7"/>
  <c r="CX75" i="7" s="1"/>
  <c r="AM147" i="7"/>
  <c r="AK148" i="7"/>
  <c r="AL148" i="7"/>
  <c r="AJ146" i="7"/>
  <c r="AO52" i="7"/>
  <c r="CX52" i="7" s="1"/>
  <c r="AO51" i="7"/>
  <c r="CX51" i="7" s="1"/>
  <c r="AO64" i="7"/>
  <c r="CX64" i="7" s="1"/>
  <c r="AO63" i="7"/>
  <c r="CX63" i="7" s="1"/>
  <c r="AM146" i="7"/>
  <c r="AL147" i="7"/>
  <c r="AM148" i="7"/>
  <c r="AI146" i="7"/>
  <c r="AL146" i="7"/>
  <c r="AK147" i="7"/>
  <c r="AJ148" i="7"/>
  <c r="AH146" i="7"/>
  <c r="AH147" i="7"/>
  <c r="AH149" i="7"/>
  <c r="AK149" i="7"/>
  <c r="AJ149" i="7"/>
  <c r="AM149" i="7"/>
  <c r="AL149" i="7"/>
  <c r="AK146" i="7"/>
  <c r="AI149" i="7"/>
  <c r="AI148" i="7"/>
  <c r="AI147" i="7"/>
  <c r="AO49" i="7"/>
  <c r="CX49" i="7" s="1"/>
  <c r="AO50" i="7"/>
  <c r="CX50" i="7" s="1"/>
  <c r="B57" i="7"/>
  <c r="B58" i="7"/>
  <c r="B56" i="7"/>
  <c r="B55" i="7"/>
  <c r="AO61" i="7"/>
  <c r="CX61" i="7" s="1"/>
  <c r="AO62" i="7"/>
  <c r="CX62" i="7" s="1"/>
  <c r="B44" i="7"/>
  <c r="DI34" i="7"/>
  <c r="DI33" i="7"/>
  <c r="DI32" i="7"/>
  <c r="DI31" i="7"/>
  <c r="AO73" i="7"/>
  <c r="CX73" i="7" s="1"/>
  <c r="AO74" i="7"/>
  <c r="CX74" i="7" s="1"/>
  <c r="AO19" i="7"/>
  <c r="CX19" i="7" s="1"/>
  <c r="AO33" i="7"/>
  <c r="CX33" i="7" s="1"/>
  <c r="AO38" i="7"/>
  <c r="CX38" i="7" s="1"/>
  <c r="AN83" i="7"/>
  <c r="AN4" i="7" s="1"/>
  <c r="AO34" i="7"/>
  <c r="CX34" i="7" s="1"/>
  <c r="AO14" i="7"/>
  <c r="CX14" i="7" s="1"/>
  <c r="AO12" i="7"/>
  <c r="CX12" i="7" s="1"/>
  <c r="AO13" i="7"/>
  <c r="CX13" i="7" s="1"/>
  <c r="AO39" i="7"/>
  <c r="CX39" i="7" s="1"/>
  <c r="AO11" i="7"/>
  <c r="CX11" i="7" s="1"/>
  <c r="AN86" i="7"/>
  <c r="AN7" i="7" s="1"/>
  <c r="AO25" i="7"/>
  <c r="CX25" i="7" s="1"/>
  <c r="AO26" i="7"/>
  <c r="CX26" i="7" s="1"/>
  <c r="AO27" i="7"/>
  <c r="CX27" i="7" s="1"/>
  <c r="AO28" i="7"/>
  <c r="CX28" i="7" s="1"/>
  <c r="AN85" i="7"/>
  <c r="AN6" i="7" s="1"/>
  <c r="AN84" i="7"/>
  <c r="AN5" i="7" s="1"/>
  <c r="AO31" i="7"/>
  <c r="CX31" i="7" s="1"/>
  <c r="AO32" i="7"/>
  <c r="CX32" i="7" s="1"/>
  <c r="B45" i="7" l="1"/>
  <c r="B46" i="7"/>
  <c r="B43" i="7"/>
  <c r="B18" i="7"/>
  <c r="B39" i="7"/>
  <c r="B20" i="7"/>
  <c r="B40" i="7"/>
  <c r="B21" i="7"/>
  <c r="DK662" i="7"/>
  <c r="DK677" i="7"/>
  <c r="D664" i="7"/>
  <c r="D679" i="7"/>
  <c r="B37" i="7"/>
  <c r="B33" i="7"/>
  <c r="B32" i="7"/>
  <c r="B34" i="7"/>
  <c r="B31" i="7"/>
  <c r="B12" i="7"/>
  <c r="B13" i="7"/>
  <c r="B14" i="7"/>
  <c r="B11" i="7"/>
  <c r="B38" i="7"/>
  <c r="B19" i="7"/>
  <c r="D681" i="7"/>
  <c r="D666" i="7"/>
  <c r="B28" i="7"/>
  <c r="B25" i="7"/>
  <c r="B26" i="7"/>
  <c r="B27" i="7"/>
  <c r="B52" i="7"/>
  <c r="B50" i="7"/>
  <c r="B49" i="7"/>
  <c r="B51" i="7"/>
  <c r="B74" i="7"/>
  <c r="B73" i="7"/>
  <c r="B76" i="7"/>
  <c r="B75" i="7"/>
  <c r="B64" i="7"/>
  <c r="B62" i="7"/>
  <c r="B61" i="7"/>
  <c r="B63" i="7"/>
  <c r="F88" i="3"/>
  <c r="F162" i="3" s="1"/>
  <c r="C88" i="3"/>
  <c r="F150" i="3" s="1"/>
  <c r="P38" i="3"/>
  <c r="P41" i="3"/>
  <c r="P40" i="3"/>
  <c r="P39" i="3"/>
  <c r="P30" i="3"/>
  <c r="P33" i="3"/>
  <c r="P31" i="3"/>
  <c r="P32" i="3"/>
  <c r="AO7" i="7"/>
  <c r="CX7" i="7" s="1"/>
  <c r="AN149" i="7"/>
  <c r="AN70" i="7" s="1"/>
  <c r="AN148" i="7"/>
  <c r="AN69" i="7" s="1"/>
  <c r="AO5" i="7"/>
  <c r="CX5" i="7" s="1"/>
  <c r="AO4" i="7"/>
  <c r="CX4" i="7" s="1"/>
  <c r="AO6" i="7"/>
  <c r="CX6" i="7" s="1"/>
  <c r="F90" i="3"/>
  <c r="C90" i="3"/>
  <c r="AN147" i="7"/>
  <c r="AN68" i="7" s="1"/>
  <c r="AN146" i="7"/>
  <c r="AN67" i="7" s="1"/>
  <c r="P15" i="3" l="1"/>
  <c r="D660" i="7"/>
  <c r="D667" i="7"/>
  <c r="F667" i="7" s="1"/>
  <c r="K660" i="7"/>
  <c r="H660" i="7"/>
  <c r="F660" i="7"/>
  <c r="L660" i="7"/>
  <c r="I660" i="7"/>
  <c r="G660" i="7"/>
  <c r="E660" i="7"/>
  <c r="AO70" i="7"/>
  <c r="AO69" i="7"/>
  <c r="D663" i="7"/>
  <c r="H663" i="7" s="1"/>
  <c r="D665" i="7"/>
  <c r="I665" i="7" s="1"/>
  <c r="L667" i="7"/>
  <c r="G667" i="7"/>
  <c r="D684" i="7"/>
  <c r="D669" i="7"/>
  <c r="D661" i="7"/>
  <c r="D676" i="7"/>
  <c r="L664" i="7"/>
  <c r="G664" i="7"/>
  <c r="K664" i="7"/>
  <c r="F664" i="7"/>
  <c r="I664" i="7"/>
  <c r="E664" i="7"/>
  <c r="H664" i="7"/>
  <c r="AO67" i="7"/>
  <c r="CX67" i="7" s="1"/>
  <c r="AO68" i="7"/>
  <c r="CX68" i="7" s="1"/>
  <c r="B5" i="7"/>
  <c r="B6" i="7"/>
  <c r="B7" i="7"/>
  <c r="B4" i="7"/>
  <c r="L666" i="7"/>
  <c r="G666" i="7"/>
  <c r="K666" i="7"/>
  <c r="F666" i="7"/>
  <c r="I666" i="7"/>
  <c r="E666" i="7"/>
  <c r="H666" i="7"/>
  <c r="D659" i="7"/>
  <c r="D674" i="7"/>
  <c r="D677" i="7"/>
  <c r="D662" i="7"/>
  <c r="DO662" i="7"/>
  <c r="DS662" i="7"/>
  <c r="DN662" i="7"/>
  <c r="DR662" i="7"/>
  <c r="DM662" i="7"/>
  <c r="DP662" i="7"/>
  <c r="DL662" i="7"/>
  <c r="P44" i="3"/>
  <c r="R44" i="3" s="1"/>
  <c r="P16" i="3"/>
  <c r="U16" i="3" s="1"/>
  <c r="I113" i="3"/>
  <c r="I120" i="3" s="1"/>
  <c r="F125" i="3" s="1"/>
  <c r="F107" i="3"/>
  <c r="P17" i="3"/>
  <c r="V17" i="3" s="1"/>
  <c r="P43" i="3"/>
  <c r="R43" i="3" s="1"/>
  <c r="P51" i="3"/>
  <c r="S51" i="3" s="1"/>
  <c r="C87" i="3"/>
  <c r="F100" i="3" s="1"/>
  <c r="F86" i="3"/>
  <c r="F160" i="3" s="1"/>
  <c r="P52" i="3"/>
  <c r="R52" i="3" s="1"/>
  <c r="P50" i="3"/>
  <c r="U50" i="3" s="1"/>
  <c r="V15" i="3"/>
  <c r="C86" i="3"/>
  <c r="F99" i="3" s="1"/>
  <c r="C93" i="3"/>
  <c r="F105" i="3" s="1"/>
  <c r="F87" i="3"/>
  <c r="F161" i="3" s="1"/>
  <c r="C84" i="3"/>
  <c r="F146" i="3" s="1"/>
  <c r="P28" i="3"/>
  <c r="R28" i="3" s="1"/>
  <c r="P14" i="3"/>
  <c r="V14" i="3" s="1"/>
  <c r="P53" i="3"/>
  <c r="V53" i="3" s="1"/>
  <c r="F93" i="3"/>
  <c r="I108" i="3" s="1"/>
  <c r="F118" i="3" s="1"/>
  <c r="F84" i="3"/>
  <c r="F158" i="3" s="1"/>
  <c r="P27" i="3"/>
  <c r="V27" i="3" s="1"/>
  <c r="P25" i="3"/>
  <c r="T25" i="3" s="1"/>
  <c r="P22" i="3"/>
  <c r="T22" i="3" s="1"/>
  <c r="P26" i="3"/>
  <c r="U26" i="3" s="1"/>
  <c r="C91" i="3"/>
  <c r="P42" i="3"/>
  <c r="P45" i="3"/>
  <c r="F91" i="3"/>
  <c r="P10" i="3"/>
  <c r="P13" i="3"/>
  <c r="P11" i="3"/>
  <c r="P12" i="3"/>
  <c r="P18" i="3"/>
  <c r="P21" i="3"/>
  <c r="P19" i="3"/>
  <c r="P20" i="3"/>
  <c r="P23" i="3"/>
  <c r="U30" i="3"/>
  <c r="T30" i="3"/>
  <c r="V30" i="3"/>
  <c r="S30" i="3"/>
  <c r="R30" i="3"/>
  <c r="P29" i="3"/>
  <c r="V41" i="3"/>
  <c r="R41" i="3"/>
  <c r="T41" i="3"/>
  <c r="U41" i="3"/>
  <c r="S41" i="3"/>
  <c r="P34" i="3"/>
  <c r="P37" i="3"/>
  <c r="P35" i="3"/>
  <c r="P36" i="3"/>
  <c r="P24" i="3"/>
  <c r="S32" i="3"/>
  <c r="U32" i="3"/>
  <c r="V32" i="3"/>
  <c r="R32" i="3"/>
  <c r="T32" i="3"/>
  <c r="U38" i="3"/>
  <c r="S38" i="3"/>
  <c r="T38" i="3"/>
  <c r="V38" i="3"/>
  <c r="R38" i="3"/>
  <c r="T31" i="3"/>
  <c r="S31" i="3"/>
  <c r="U31" i="3"/>
  <c r="V31" i="3"/>
  <c r="R31" i="3"/>
  <c r="T39" i="3"/>
  <c r="V39" i="3"/>
  <c r="S39" i="3"/>
  <c r="R39" i="3"/>
  <c r="U39" i="3"/>
  <c r="V33" i="3"/>
  <c r="R33" i="3"/>
  <c r="U33" i="3"/>
  <c r="T33" i="3"/>
  <c r="S33" i="3"/>
  <c r="S40" i="3"/>
  <c r="V40" i="3"/>
  <c r="R40" i="3"/>
  <c r="U40" i="3"/>
  <c r="T40" i="3"/>
  <c r="U15" i="3"/>
  <c r="F152" i="3"/>
  <c r="F102" i="3"/>
  <c r="C83" i="3"/>
  <c r="F83" i="3"/>
  <c r="F164" i="3"/>
  <c r="I103" i="3"/>
  <c r="I116" i="3" s="1"/>
  <c r="F124" i="3" s="1"/>
  <c r="C89" i="3"/>
  <c r="F89" i="3"/>
  <c r="F85" i="3"/>
  <c r="C85" i="3"/>
  <c r="CX70" i="7"/>
  <c r="CX69" i="7"/>
  <c r="J664" i="7" l="1"/>
  <c r="T52" i="3"/>
  <c r="V52" i="3"/>
  <c r="H667" i="7"/>
  <c r="E667" i="7"/>
  <c r="K667" i="7"/>
  <c r="I667" i="7"/>
  <c r="I663" i="7"/>
  <c r="R17" i="3"/>
  <c r="R16" i="3"/>
  <c r="T17" i="3"/>
  <c r="S17" i="3"/>
  <c r="V44" i="3"/>
  <c r="U17" i="3"/>
  <c r="S22" i="3"/>
  <c r="Q22" i="3" s="1"/>
  <c r="V26" i="3"/>
  <c r="W26" i="3" s="1"/>
  <c r="R22" i="3"/>
  <c r="U22" i="3"/>
  <c r="V22" i="3"/>
  <c r="U51" i="3"/>
  <c r="T14" i="3"/>
  <c r="V16" i="3"/>
  <c r="W16" i="3" s="1"/>
  <c r="U14" i="3"/>
  <c r="W14" i="3" s="1"/>
  <c r="S14" i="3"/>
  <c r="R14" i="3"/>
  <c r="R27" i="3"/>
  <c r="S16" i="3"/>
  <c r="U27" i="3"/>
  <c r="T16" i="3"/>
  <c r="S27" i="3"/>
  <c r="G663" i="7"/>
  <c r="T27" i="3"/>
  <c r="S52" i="3"/>
  <c r="L663" i="7"/>
  <c r="R51" i="3"/>
  <c r="T51" i="3"/>
  <c r="S44" i="3"/>
  <c r="F663" i="7"/>
  <c r="V43" i="3"/>
  <c r="U44" i="3"/>
  <c r="K663" i="7"/>
  <c r="V51" i="3"/>
  <c r="E663" i="7"/>
  <c r="F167" i="3"/>
  <c r="T15" i="3"/>
  <c r="F665" i="7"/>
  <c r="K665" i="7"/>
  <c r="G665" i="7"/>
  <c r="L665" i="7"/>
  <c r="T50" i="3"/>
  <c r="H665" i="7"/>
  <c r="E665" i="7"/>
  <c r="R15" i="3"/>
  <c r="R50" i="3"/>
  <c r="S15" i="3"/>
  <c r="U25" i="3"/>
  <c r="H659" i="7"/>
  <c r="L659" i="7"/>
  <c r="G659" i="7"/>
  <c r="K659" i="7"/>
  <c r="F659" i="7"/>
  <c r="E659" i="7"/>
  <c r="I659" i="7"/>
  <c r="D658" i="7"/>
  <c r="D673" i="7"/>
  <c r="L669" i="7"/>
  <c r="G669" i="7"/>
  <c r="K669" i="7"/>
  <c r="F669" i="7"/>
  <c r="I669" i="7"/>
  <c r="E669" i="7"/>
  <c r="H669" i="7"/>
  <c r="L662" i="7"/>
  <c r="G662" i="7"/>
  <c r="K662" i="7"/>
  <c r="F662" i="7"/>
  <c r="I662" i="7"/>
  <c r="E662" i="7"/>
  <c r="H662" i="7"/>
  <c r="DT662" i="7"/>
  <c r="DT669" i="7"/>
  <c r="DT661" i="7"/>
  <c r="DT664" i="7"/>
  <c r="DT663" i="7"/>
  <c r="DT666" i="7"/>
  <c r="DT660" i="7"/>
  <c r="DT658" i="7"/>
  <c r="DT668" i="7"/>
  <c r="DT667" i="7"/>
  <c r="DT659" i="7"/>
  <c r="DT665" i="7"/>
  <c r="B69" i="7"/>
  <c r="B70" i="7"/>
  <c r="B68" i="7"/>
  <c r="B67" i="7"/>
  <c r="I661" i="7"/>
  <c r="E661" i="7"/>
  <c r="H661" i="7"/>
  <c r="L661" i="7"/>
  <c r="G661" i="7"/>
  <c r="F661" i="7"/>
  <c r="K661" i="7"/>
  <c r="J666" i="7"/>
  <c r="V50" i="3"/>
  <c r="W50" i="3" s="1"/>
  <c r="S43" i="3"/>
  <c r="X43" i="3" s="1"/>
  <c r="T44" i="3"/>
  <c r="S50" i="3"/>
  <c r="T43" i="3"/>
  <c r="T53" i="3"/>
  <c r="F103" i="3"/>
  <c r="F148" i="3"/>
  <c r="I101" i="3"/>
  <c r="F116" i="3" s="1"/>
  <c r="F155" i="3"/>
  <c r="F149" i="3"/>
  <c r="I100" i="3"/>
  <c r="I115" i="3" s="1"/>
  <c r="I122" i="3" s="1"/>
  <c r="F126" i="3" s="1"/>
  <c r="F128" i="3" s="1"/>
  <c r="F101" i="3"/>
  <c r="R53" i="3"/>
  <c r="U53" i="3"/>
  <c r="W53" i="3" s="1"/>
  <c r="U43" i="3"/>
  <c r="W43" i="3" s="1"/>
  <c r="U52" i="3"/>
  <c r="W52" i="3" s="1"/>
  <c r="S53" i="3"/>
  <c r="T26" i="3"/>
  <c r="S25" i="3"/>
  <c r="R26" i="3"/>
  <c r="S26" i="3"/>
  <c r="R25" i="3"/>
  <c r="V28" i="3"/>
  <c r="W39" i="3"/>
  <c r="W41" i="3"/>
  <c r="W15" i="3"/>
  <c r="V25" i="3"/>
  <c r="S28" i="3"/>
  <c r="X28" i="3" s="1"/>
  <c r="T28" i="3"/>
  <c r="W33" i="3"/>
  <c r="U28" i="3"/>
  <c r="W27" i="3"/>
  <c r="W17" i="3"/>
  <c r="F111" i="3"/>
  <c r="F153" i="3"/>
  <c r="W30" i="3"/>
  <c r="R42" i="3"/>
  <c r="T42" i="3"/>
  <c r="U42" i="3"/>
  <c r="S42" i="3"/>
  <c r="V42" i="3"/>
  <c r="F165" i="3"/>
  <c r="I109" i="3"/>
  <c r="I118" i="3" s="1"/>
  <c r="F123" i="3" s="1"/>
  <c r="V45" i="3"/>
  <c r="U45" i="3"/>
  <c r="R45" i="3"/>
  <c r="S45" i="3"/>
  <c r="T45" i="3"/>
  <c r="P6" i="3"/>
  <c r="P9" i="3"/>
  <c r="P8" i="3"/>
  <c r="P7" i="3"/>
  <c r="X40" i="3"/>
  <c r="Q40" i="3"/>
  <c r="X38" i="3"/>
  <c r="Q38" i="3"/>
  <c r="W38" i="3"/>
  <c r="Q32" i="3"/>
  <c r="X32" i="3"/>
  <c r="T24" i="3"/>
  <c r="S24" i="3"/>
  <c r="V24" i="3"/>
  <c r="U24" i="3"/>
  <c r="R24" i="3"/>
  <c r="U34" i="3"/>
  <c r="S34" i="3"/>
  <c r="T34" i="3"/>
  <c r="V34" i="3"/>
  <c r="R34" i="3"/>
  <c r="X41" i="3"/>
  <c r="Q41" i="3"/>
  <c r="S21" i="3"/>
  <c r="V21" i="3"/>
  <c r="R21" i="3"/>
  <c r="T21" i="3"/>
  <c r="U21" i="3"/>
  <c r="S13" i="3"/>
  <c r="V13" i="3"/>
  <c r="R13" i="3"/>
  <c r="T13" i="3"/>
  <c r="U13" i="3"/>
  <c r="Q39" i="3"/>
  <c r="X39" i="3"/>
  <c r="Q31" i="3"/>
  <c r="X31" i="3"/>
  <c r="S36" i="3"/>
  <c r="U36" i="3"/>
  <c r="V36" i="3"/>
  <c r="R36" i="3"/>
  <c r="T36" i="3"/>
  <c r="U23" i="3"/>
  <c r="T23" i="3"/>
  <c r="V23" i="3"/>
  <c r="S23" i="3"/>
  <c r="R23" i="3"/>
  <c r="V18" i="3"/>
  <c r="R18" i="3"/>
  <c r="U18" i="3"/>
  <c r="S18" i="3"/>
  <c r="T18" i="3"/>
  <c r="V10" i="3"/>
  <c r="R10" i="3"/>
  <c r="U10" i="3"/>
  <c r="S10" i="3"/>
  <c r="T10" i="3"/>
  <c r="W32" i="3"/>
  <c r="T35" i="3"/>
  <c r="S35" i="3"/>
  <c r="V35" i="3"/>
  <c r="R35" i="3"/>
  <c r="U35" i="3"/>
  <c r="Q52" i="3"/>
  <c r="X52" i="3"/>
  <c r="Q17" i="3"/>
  <c r="X17" i="3"/>
  <c r="V29" i="3"/>
  <c r="R29" i="3"/>
  <c r="U29" i="3"/>
  <c r="S29" i="3"/>
  <c r="T29" i="3"/>
  <c r="T20" i="3"/>
  <c r="S20" i="3"/>
  <c r="U20" i="3"/>
  <c r="R20" i="3"/>
  <c r="V20" i="3"/>
  <c r="T12" i="3"/>
  <c r="S12" i="3"/>
  <c r="U12" i="3"/>
  <c r="R12" i="3"/>
  <c r="V12" i="3"/>
  <c r="W40" i="3"/>
  <c r="X33" i="3"/>
  <c r="Q33" i="3"/>
  <c r="W22" i="3"/>
  <c r="X16" i="3"/>
  <c r="W31" i="3"/>
  <c r="V37" i="3"/>
  <c r="R37" i="3"/>
  <c r="U37" i="3"/>
  <c r="T37" i="3"/>
  <c r="S37" i="3"/>
  <c r="Q30" i="3"/>
  <c r="X30" i="3"/>
  <c r="X44" i="3"/>
  <c r="U19" i="3"/>
  <c r="T19" i="3"/>
  <c r="R19" i="3"/>
  <c r="V19" i="3"/>
  <c r="S19" i="3"/>
  <c r="U11" i="3"/>
  <c r="T11" i="3"/>
  <c r="R11" i="3"/>
  <c r="V11" i="3"/>
  <c r="S11" i="3"/>
  <c r="J660" i="7"/>
  <c r="F106" i="3"/>
  <c r="F147" i="3"/>
  <c r="F109" i="3"/>
  <c r="F151" i="3"/>
  <c r="F157" i="3"/>
  <c r="I98" i="3"/>
  <c r="J663" i="7"/>
  <c r="C82" i="3"/>
  <c r="F82" i="3"/>
  <c r="F159" i="3"/>
  <c r="F113" i="3"/>
  <c r="I111" i="3"/>
  <c r="F163" i="3"/>
  <c r="B130" i="3"/>
  <c r="F145" i="3"/>
  <c r="F110" i="3"/>
  <c r="DQ662" i="7"/>
  <c r="J661" i="7" l="1"/>
  <c r="F120" i="3"/>
  <c r="G150" i="3" s="1"/>
  <c r="X15" i="3"/>
  <c r="Q44" i="3"/>
  <c r="Q14" i="3"/>
  <c r="W51" i="3"/>
  <c r="X14" i="3"/>
  <c r="X22" i="3"/>
  <c r="X27" i="3"/>
  <c r="Q15" i="3"/>
  <c r="Q43" i="3"/>
  <c r="X50" i="3"/>
  <c r="W44" i="3"/>
  <c r="J662" i="7"/>
  <c r="Q16" i="3"/>
  <c r="W25" i="3"/>
  <c r="Q27" i="3"/>
  <c r="Q51" i="3"/>
  <c r="X51" i="3"/>
  <c r="Q53" i="3"/>
  <c r="X26" i="3"/>
  <c r="Q50" i="3"/>
  <c r="X25" i="3"/>
  <c r="K658" i="7"/>
  <c r="F658" i="7"/>
  <c r="I658" i="7"/>
  <c r="E658" i="7"/>
  <c r="H658" i="7"/>
  <c r="L658" i="7"/>
  <c r="G658" i="7"/>
  <c r="D683" i="7"/>
  <c r="D668" i="7"/>
  <c r="DU669" i="7"/>
  <c r="DU668" i="7"/>
  <c r="DU667" i="7"/>
  <c r="DU666" i="7"/>
  <c r="DV665" i="7"/>
  <c r="DV663" i="7"/>
  <c r="DV661" i="7"/>
  <c r="DV659" i="7"/>
  <c r="DU665" i="7"/>
  <c r="DW664" i="7"/>
  <c r="DU663" i="7"/>
  <c r="DW662" i="7"/>
  <c r="DU661" i="7"/>
  <c r="DW660" i="7"/>
  <c r="DU659" i="7"/>
  <c r="DW669" i="7"/>
  <c r="DW668" i="7"/>
  <c r="DW667" i="7"/>
  <c r="DW666" i="7"/>
  <c r="DV664" i="7"/>
  <c r="DV662" i="7"/>
  <c r="DV660" i="7"/>
  <c r="DV669" i="7"/>
  <c r="DW665" i="7"/>
  <c r="DU664" i="7"/>
  <c r="DW658" i="7"/>
  <c r="DV666" i="7"/>
  <c r="DW659" i="7"/>
  <c r="DV658" i="7"/>
  <c r="DV667" i="7"/>
  <c r="DW661" i="7"/>
  <c r="DU660" i="7"/>
  <c r="DU658" i="7"/>
  <c r="DW663" i="7"/>
  <c r="DU662" i="7"/>
  <c r="DV668" i="7"/>
  <c r="J669" i="7"/>
  <c r="P47" i="3"/>
  <c r="T47" i="3" s="1"/>
  <c r="X53" i="3"/>
  <c r="Q26" i="3"/>
  <c r="Q25" i="3"/>
  <c r="W28" i="3"/>
  <c r="W45" i="3"/>
  <c r="Q28" i="3"/>
  <c r="W12" i="3"/>
  <c r="W10" i="3"/>
  <c r="W23" i="3"/>
  <c r="W36" i="3"/>
  <c r="W13" i="3"/>
  <c r="W20" i="3"/>
  <c r="W35" i="3"/>
  <c r="W18" i="3"/>
  <c r="W21" i="3"/>
  <c r="C92" i="3"/>
  <c r="F154" i="3" s="1"/>
  <c r="W24" i="3"/>
  <c r="Q42" i="3"/>
  <c r="X42" i="3"/>
  <c r="P46" i="3"/>
  <c r="R46" i="3" s="1"/>
  <c r="W42" i="3"/>
  <c r="J667" i="7"/>
  <c r="Q45" i="3"/>
  <c r="X45" i="3"/>
  <c r="Q11" i="3"/>
  <c r="X11" i="3"/>
  <c r="P48" i="3"/>
  <c r="X20" i="3"/>
  <c r="Q20" i="3"/>
  <c r="X23" i="3"/>
  <c r="Q23" i="3"/>
  <c r="Q34" i="3"/>
  <c r="X34" i="3"/>
  <c r="W34" i="3"/>
  <c r="U7" i="3"/>
  <c r="T7" i="3"/>
  <c r="V7" i="3"/>
  <c r="R7" i="3"/>
  <c r="S7" i="3"/>
  <c r="Q19" i="3"/>
  <c r="X19" i="3"/>
  <c r="P49" i="3"/>
  <c r="Q10" i="3"/>
  <c r="X10" i="3"/>
  <c r="X24" i="3"/>
  <c r="Q24" i="3"/>
  <c r="T8" i="3"/>
  <c r="S8" i="3"/>
  <c r="V8" i="3"/>
  <c r="U8" i="3"/>
  <c r="R8" i="3"/>
  <c r="W11" i="3"/>
  <c r="W37" i="3"/>
  <c r="W29" i="3"/>
  <c r="Q35" i="3"/>
  <c r="X35" i="3"/>
  <c r="X18" i="3"/>
  <c r="Q18" i="3"/>
  <c r="X36" i="3"/>
  <c r="Q36" i="3"/>
  <c r="X13" i="3"/>
  <c r="Q13" i="3"/>
  <c r="S9" i="3"/>
  <c r="V9" i="3"/>
  <c r="R9" i="3"/>
  <c r="T9" i="3"/>
  <c r="U9" i="3"/>
  <c r="W19" i="3"/>
  <c r="X37" i="3"/>
  <c r="Q37" i="3"/>
  <c r="X12" i="3"/>
  <c r="Q12" i="3"/>
  <c r="Q29" i="3"/>
  <c r="X29" i="3"/>
  <c r="Q21" i="3"/>
  <c r="X21" i="3"/>
  <c r="V6" i="3"/>
  <c r="R6" i="3"/>
  <c r="U6" i="3"/>
  <c r="S6" i="3"/>
  <c r="T6" i="3"/>
  <c r="G148" i="3"/>
  <c r="H147" i="3"/>
  <c r="J665" i="7"/>
  <c r="J659" i="7"/>
  <c r="G146" i="3"/>
  <c r="G153" i="3"/>
  <c r="F144" i="3"/>
  <c r="F104" i="3"/>
  <c r="F92" i="3"/>
  <c r="F108" i="3" s="1"/>
  <c r="F98" i="3"/>
  <c r="F115" i="3" s="1"/>
  <c r="F156" i="3"/>
  <c r="G154" i="3"/>
  <c r="L668" i="7" l="1"/>
  <c r="G668" i="7"/>
  <c r="K668" i="7"/>
  <c r="M667" i="7" s="1"/>
  <c r="F668" i="7"/>
  <c r="I668" i="7"/>
  <c r="E668" i="7"/>
  <c r="H668" i="7"/>
  <c r="V47" i="3"/>
  <c r="U47" i="3"/>
  <c r="R47" i="3"/>
  <c r="S47" i="3"/>
  <c r="S46" i="3"/>
  <c r="X46" i="3" s="1"/>
  <c r="V46" i="3"/>
  <c r="F112" i="3"/>
  <c r="J658" i="7"/>
  <c r="T46" i="3"/>
  <c r="U46" i="3"/>
  <c r="W7" i="3"/>
  <c r="W8" i="3"/>
  <c r="W9" i="3"/>
  <c r="W6" i="3"/>
  <c r="Q6" i="3"/>
  <c r="X6" i="3"/>
  <c r="Q8" i="3"/>
  <c r="X8" i="3"/>
  <c r="T48" i="3"/>
  <c r="V48" i="3"/>
  <c r="S48" i="3"/>
  <c r="R48" i="3"/>
  <c r="U48" i="3"/>
  <c r="Q9" i="3"/>
  <c r="X9" i="3"/>
  <c r="S49" i="3"/>
  <c r="V49" i="3"/>
  <c r="R49" i="3"/>
  <c r="U49" i="3"/>
  <c r="T49" i="3"/>
  <c r="Q7" i="3"/>
  <c r="X7" i="3"/>
  <c r="F166" i="3"/>
  <c r="G158" i="3"/>
  <c r="H146" i="3"/>
  <c r="H145" i="3"/>
  <c r="G156" i="3"/>
  <c r="DX666" i="7"/>
  <c r="DX669" i="7"/>
  <c r="DX658" i="7"/>
  <c r="DX668" i="7"/>
  <c r="DX659" i="7"/>
  <c r="DX667" i="7"/>
  <c r="DX662" i="7"/>
  <c r="DX661" i="7"/>
  <c r="DX663" i="7"/>
  <c r="DX665" i="7"/>
  <c r="DX660" i="7"/>
  <c r="DX664" i="7"/>
  <c r="Q47" i="3" l="1"/>
  <c r="W47" i="3"/>
  <c r="J668" i="7"/>
  <c r="M669" i="7"/>
  <c r="W46" i="3"/>
  <c r="Q46" i="3"/>
  <c r="M663" i="7"/>
  <c r="EB669" i="7"/>
  <c r="EB668" i="7"/>
  <c r="EB667" i="7"/>
  <c r="EB666" i="7"/>
  <c r="EA664" i="7"/>
  <c r="EC664" i="7" s="1"/>
  <c r="EA662" i="7"/>
  <c r="EC662" i="7" s="1"/>
  <c r="EA660" i="7"/>
  <c r="EC660" i="7" s="1"/>
  <c r="EA669" i="7"/>
  <c r="EC669" i="7" s="1"/>
  <c r="EA668" i="7"/>
  <c r="EC668" i="7" s="1"/>
  <c r="EA667" i="7"/>
  <c r="EC667" i="7" s="1"/>
  <c r="EA666" i="7"/>
  <c r="EC666" i="7" s="1"/>
  <c r="EB665" i="7"/>
  <c r="EB663" i="7"/>
  <c r="EB661" i="7"/>
  <c r="EB659" i="7"/>
  <c r="EA665" i="7"/>
  <c r="EC665" i="7" s="1"/>
  <c r="EA663" i="7"/>
  <c r="EC663" i="7" s="1"/>
  <c r="EA661" i="7"/>
  <c r="EC661" i="7" s="1"/>
  <c r="EA659" i="7"/>
  <c r="EC659" i="7" s="1"/>
  <c r="EB660" i="7"/>
  <c r="EB662" i="7"/>
  <c r="EB658" i="7"/>
  <c r="EA658" i="7"/>
  <c r="EB664" i="7"/>
  <c r="M666" i="7"/>
  <c r="M668" i="7"/>
  <c r="M659" i="7"/>
  <c r="M662" i="7"/>
  <c r="M661" i="7"/>
  <c r="M665" i="7"/>
  <c r="M660" i="7"/>
  <c r="M664" i="7"/>
  <c r="M658" i="7"/>
  <c r="X47" i="3"/>
  <c r="W49" i="3"/>
  <c r="W48" i="3"/>
  <c r="Q48" i="3"/>
  <c r="X48" i="3"/>
  <c r="X49" i="3"/>
  <c r="Q49" i="3"/>
  <c r="G145" i="3"/>
  <c r="I144" i="3" l="1"/>
  <c r="P669" i="7"/>
  <c r="P668" i="7"/>
  <c r="P667" i="7"/>
  <c r="P666" i="7"/>
  <c r="N665" i="7"/>
  <c r="P664" i="7"/>
  <c r="N663" i="7"/>
  <c r="P662" i="7"/>
  <c r="N661" i="7"/>
  <c r="P660" i="7"/>
  <c r="O669" i="7"/>
  <c r="Q669" i="7" s="1"/>
  <c r="O668" i="7"/>
  <c r="Q668" i="7" s="1"/>
  <c r="O667" i="7"/>
  <c r="Q667" i="7" s="1"/>
  <c r="O666" i="7"/>
  <c r="Q666" i="7" s="1"/>
  <c r="O664" i="7"/>
  <c r="Q664" i="7" s="1"/>
  <c r="O662" i="7"/>
  <c r="O660" i="7"/>
  <c r="N669" i="7"/>
  <c r="N668" i="7"/>
  <c r="N667" i="7"/>
  <c r="N666" i="7"/>
  <c r="P665" i="7"/>
  <c r="N664" i="7"/>
  <c r="P663" i="7"/>
  <c r="N662" i="7"/>
  <c r="P661" i="7"/>
  <c r="N660" i="7"/>
  <c r="O665" i="7"/>
  <c r="Q665" i="7" s="1"/>
  <c r="O658" i="7"/>
  <c r="P659" i="7"/>
  <c r="Q659" i="7" s="1"/>
  <c r="N658" i="7"/>
  <c r="O661" i="7"/>
  <c r="O659" i="7"/>
  <c r="O663" i="7"/>
  <c r="P658" i="7"/>
  <c r="N659" i="7"/>
  <c r="H148" i="3"/>
  <c r="EC658" i="7"/>
  <c r="Q661" i="7" l="1"/>
  <c r="Q662" i="7"/>
  <c r="Q660" i="7"/>
  <c r="Q658" i="7"/>
  <c r="Q663" i="7"/>
  <c r="U665" i="7"/>
  <c r="U663" i="7"/>
  <c r="U661" i="7"/>
  <c r="T665" i="7"/>
  <c r="V665" i="7" s="1"/>
  <c r="T663" i="7"/>
  <c r="V663" i="7" s="1"/>
  <c r="T661" i="7"/>
  <c r="V661" i="7" s="1"/>
  <c r="U669" i="7"/>
  <c r="U668" i="7"/>
  <c r="U667" i="7"/>
  <c r="U666" i="7"/>
  <c r="U664" i="7"/>
  <c r="T658" i="7" l="1"/>
  <c r="T666" i="7"/>
  <c r="V666" i="7" s="1"/>
  <c r="T664" i="7"/>
  <c r="V664" i="7" s="1"/>
  <c r="T669" i="7"/>
  <c r="V669" i="7" s="1"/>
  <c r="U659" i="7"/>
  <c r="T662" i="7"/>
  <c r="V662" i="7" s="1"/>
  <c r="T668" i="7"/>
  <c r="V668" i="7" s="1"/>
  <c r="U658" i="7"/>
  <c r="U660" i="7"/>
  <c r="U662" i="7"/>
  <c r="T660" i="7"/>
  <c r="V660" i="7" s="1"/>
  <c r="T667" i="7"/>
  <c r="V667" i="7" s="1"/>
  <c r="T659" i="7"/>
  <c r="V659" i="7" s="1"/>
  <c r="V658" i="7"/>
  <c r="AH158" i="7" l="1"/>
  <c r="EO158" i="7"/>
  <c r="I89" i="3"/>
  <c r="AD158" i="7"/>
  <c r="I86" i="3"/>
  <c r="EK158" i="7"/>
  <c r="I83" i="3"/>
  <c r="AL158" i="7"/>
  <c r="I91" i="3"/>
  <c r="I84" i="3"/>
  <c r="F170" i="3" s="1"/>
  <c r="I93" i="3"/>
  <c r="F179" i="3" s="1"/>
  <c r="EN158" i="7"/>
  <c r="ER158" i="7"/>
  <c r="ER647" i="7" s="1"/>
  <c r="EL158" i="7"/>
  <c r="EL649" i="7" s="1"/>
  <c r="AI158" i="7"/>
  <c r="AI652" i="7" s="1"/>
  <c r="EH158" i="7"/>
  <c r="EH642" i="7" s="1"/>
  <c r="AA158" i="7"/>
  <c r="AA643" i="7" s="1"/>
  <c r="AE158" i="7"/>
  <c r="AE648" i="7" s="1"/>
  <c r="EP158" i="7"/>
  <c r="EP652" i="7" s="1"/>
  <c r="AF158" i="7"/>
  <c r="I87" i="3"/>
  <c r="AG158" i="7"/>
  <c r="I88" i="3"/>
  <c r="AK158" i="7"/>
  <c r="AK647" i="7" s="1"/>
  <c r="AB158" i="7"/>
  <c r="AB644" i="7" s="1"/>
  <c r="I92" i="3"/>
  <c r="F178" i="3" s="1"/>
  <c r="EJ158" i="7"/>
  <c r="AJ158" i="7"/>
  <c r="AJ646" i="7" s="1"/>
  <c r="EI158" i="7"/>
  <c r="EI649" i="7" s="1"/>
  <c r="I82" i="3"/>
  <c r="F168" i="3" s="1"/>
  <c r="EM158" i="7"/>
  <c r="EM650" i="7" s="1"/>
  <c r="EQ158" i="7"/>
  <c r="EQ647" i="7" s="1"/>
  <c r="I90" i="3"/>
  <c r="F176" i="3" s="1"/>
  <c r="I85" i="3"/>
  <c r="F171" i="3" s="1"/>
  <c r="AC158" i="7"/>
  <c r="AC653" i="7" s="1"/>
  <c r="ES158" i="7"/>
  <c r="AD653" i="7"/>
  <c r="AD651" i="7"/>
  <c r="AD649" i="7"/>
  <c r="AD647" i="7"/>
  <c r="AD645" i="7"/>
  <c r="AD644" i="7"/>
  <c r="AD643" i="7"/>
  <c r="AD642" i="7"/>
  <c r="AD641" i="7"/>
  <c r="AD640" i="7"/>
  <c r="AD639" i="7"/>
  <c r="AD638" i="7"/>
  <c r="AD637" i="7"/>
  <c r="AD636" i="7"/>
  <c r="AD635" i="7"/>
  <c r="AD634" i="7"/>
  <c r="AD633" i="7"/>
  <c r="AD632" i="7"/>
  <c r="AD631" i="7"/>
  <c r="AD630" i="7"/>
  <c r="AD629" i="7"/>
  <c r="AD628" i="7"/>
  <c r="AD627" i="7"/>
  <c r="AD626" i="7"/>
  <c r="AD625" i="7"/>
  <c r="AD624" i="7"/>
  <c r="AD623" i="7"/>
  <c r="AD622" i="7"/>
  <c r="AD621" i="7"/>
  <c r="AD646" i="7"/>
  <c r="AD648" i="7"/>
  <c r="AD620" i="7"/>
  <c r="AD619" i="7"/>
  <c r="AD650" i="7"/>
  <c r="AD617" i="7"/>
  <c r="AD615" i="7"/>
  <c r="AD613" i="7"/>
  <c r="AD611" i="7"/>
  <c r="AD609" i="7"/>
  <c r="AD607" i="7"/>
  <c r="AD605" i="7"/>
  <c r="AD603" i="7"/>
  <c r="AD601" i="7"/>
  <c r="AD599" i="7"/>
  <c r="AD598" i="7"/>
  <c r="AD597" i="7"/>
  <c r="AD596" i="7"/>
  <c r="AD595" i="7"/>
  <c r="AD594" i="7"/>
  <c r="AD593" i="7"/>
  <c r="AD592" i="7"/>
  <c r="AD591" i="7"/>
  <c r="AD590" i="7"/>
  <c r="AD589" i="7"/>
  <c r="AD588" i="7"/>
  <c r="AD587" i="7"/>
  <c r="AD652" i="7"/>
  <c r="AD618" i="7"/>
  <c r="AD616" i="7"/>
  <c r="AD614" i="7"/>
  <c r="AD612" i="7"/>
  <c r="AD610" i="7"/>
  <c r="AD608" i="7"/>
  <c r="AD606" i="7"/>
  <c r="AD604" i="7"/>
  <c r="AD602" i="7"/>
  <c r="AD600" i="7"/>
  <c r="AD585" i="7"/>
  <c r="AD583" i="7"/>
  <c r="AD581" i="7"/>
  <c r="AD579" i="7"/>
  <c r="AD577" i="7"/>
  <c r="AD575" i="7"/>
  <c r="AD573" i="7"/>
  <c r="AD571" i="7"/>
  <c r="AD569" i="7"/>
  <c r="AD567" i="7"/>
  <c r="AD565" i="7"/>
  <c r="AD563" i="7"/>
  <c r="AD561" i="7"/>
  <c r="AD559" i="7"/>
  <c r="AD557" i="7"/>
  <c r="AD555" i="7"/>
  <c r="AD553" i="7"/>
  <c r="AD551" i="7"/>
  <c r="AD549" i="7"/>
  <c r="AD547" i="7"/>
  <c r="AD545" i="7"/>
  <c r="AD543" i="7"/>
  <c r="AD541" i="7"/>
  <c r="AD539" i="7"/>
  <c r="AD537" i="7"/>
  <c r="AD536" i="7"/>
  <c r="AD535" i="7"/>
  <c r="AD534" i="7"/>
  <c r="AD533" i="7"/>
  <c r="AD532" i="7"/>
  <c r="AD531" i="7"/>
  <c r="AD530" i="7"/>
  <c r="AD529" i="7"/>
  <c r="AD528" i="7"/>
  <c r="AD527" i="7"/>
  <c r="AD526" i="7"/>
  <c r="AD525" i="7"/>
  <c r="AD524" i="7"/>
  <c r="AD523" i="7"/>
  <c r="AD522" i="7"/>
  <c r="AD521" i="7"/>
  <c r="AD520" i="7"/>
  <c r="AD519" i="7"/>
  <c r="AD518" i="7"/>
  <c r="AD517" i="7"/>
  <c r="AD516" i="7"/>
  <c r="AD515" i="7"/>
  <c r="AD514" i="7"/>
  <c r="AD513" i="7"/>
  <c r="AD512" i="7"/>
  <c r="AD511" i="7"/>
  <c r="AD510" i="7"/>
  <c r="AD509" i="7"/>
  <c r="AD508" i="7"/>
  <c r="AD507" i="7"/>
  <c r="AD506" i="7"/>
  <c r="AD505" i="7"/>
  <c r="AD586" i="7"/>
  <c r="AD584" i="7"/>
  <c r="AD582" i="7"/>
  <c r="AD580" i="7"/>
  <c r="AD578" i="7"/>
  <c r="AD576" i="7"/>
  <c r="AD574" i="7"/>
  <c r="AD572" i="7"/>
  <c r="AD570" i="7"/>
  <c r="AD568" i="7"/>
  <c r="AD566" i="7"/>
  <c r="AD564" i="7"/>
  <c r="AD562" i="7"/>
  <c r="AD560" i="7"/>
  <c r="AD558" i="7"/>
  <c r="AD556" i="7"/>
  <c r="AD554" i="7"/>
  <c r="AD552" i="7"/>
  <c r="AD550" i="7"/>
  <c r="AD548" i="7"/>
  <c r="AD546" i="7"/>
  <c r="AD544" i="7"/>
  <c r="AD542" i="7"/>
  <c r="AD540" i="7"/>
  <c r="AD538" i="7"/>
  <c r="AD504" i="7"/>
  <c r="AD503" i="7"/>
  <c r="AD502" i="7"/>
  <c r="AD501" i="7"/>
  <c r="AD500" i="7"/>
  <c r="AD499" i="7"/>
  <c r="AD498" i="7"/>
  <c r="AD497" i="7"/>
  <c r="AD496" i="7"/>
  <c r="AD495" i="7"/>
  <c r="AD494" i="7"/>
  <c r="AD493" i="7"/>
  <c r="AD492" i="7"/>
  <c r="AD491" i="7"/>
  <c r="AD490" i="7"/>
  <c r="AD489" i="7"/>
  <c r="AD488" i="7"/>
  <c r="AD487" i="7"/>
  <c r="AD486" i="7"/>
  <c r="AD485" i="7"/>
  <c r="AD484" i="7"/>
  <c r="AD483" i="7"/>
  <c r="AD482" i="7"/>
  <c r="AD481" i="7"/>
  <c r="AD480" i="7"/>
  <c r="AD479" i="7"/>
  <c r="AD478" i="7"/>
  <c r="AD477" i="7"/>
  <c r="AD476" i="7"/>
  <c r="AD475" i="7"/>
  <c r="AD474" i="7"/>
  <c r="AD473" i="7"/>
  <c r="AD472" i="7"/>
  <c r="AD471" i="7"/>
  <c r="AD470" i="7"/>
  <c r="AD469" i="7"/>
  <c r="AD468" i="7"/>
  <c r="AD467" i="7"/>
  <c r="AD466" i="7"/>
  <c r="AD465" i="7"/>
  <c r="AD464" i="7"/>
  <c r="AD463" i="7"/>
  <c r="AD462" i="7"/>
  <c r="AD458" i="7"/>
  <c r="AD457" i="7"/>
  <c r="AD456" i="7"/>
  <c r="AD455" i="7"/>
  <c r="AD454" i="7"/>
  <c r="AD453" i="7"/>
  <c r="AD452" i="7"/>
  <c r="AD451" i="7"/>
  <c r="AD450" i="7"/>
  <c r="AD449" i="7"/>
  <c r="AD448" i="7"/>
  <c r="AD447" i="7"/>
  <c r="AD446" i="7"/>
  <c r="AD445" i="7"/>
  <c r="AD444" i="7"/>
  <c r="AD443" i="7"/>
  <c r="AD442" i="7"/>
  <c r="AD441" i="7"/>
  <c r="AD440" i="7"/>
  <c r="AD439" i="7"/>
  <c r="AD438" i="7"/>
  <c r="AD437" i="7"/>
  <c r="AD436" i="7"/>
  <c r="AD435" i="7"/>
  <c r="AD434" i="7"/>
  <c r="AD433" i="7"/>
  <c r="AD432" i="7"/>
  <c r="AD431" i="7"/>
  <c r="AD430" i="7"/>
  <c r="AD429" i="7"/>
  <c r="AD428" i="7"/>
  <c r="AD427" i="7"/>
  <c r="AD426" i="7"/>
  <c r="AD425" i="7"/>
  <c r="AD424" i="7"/>
  <c r="AD423" i="7"/>
  <c r="AD422" i="7"/>
  <c r="AD421" i="7"/>
  <c r="AD420" i="7"/>
  <c r="AD419" i="7"/>
  <c r="AD418" i="7"/>
  <c r="AD417" i="7"/>
  <c r="AD416" i="7"/>
  <c r="AD415" i="7"/>
  <c r="AD414" i="7"/>
  <c r="AD413" i="7"/>
  <c r="AD412" i="7"/>
  <c r="AD411" i="7"/>
  <c r="AD410" i="7"/>
  <c r="AD409" i="7"/>
  <c r="AD408" i="7"/>
  <c r="AD407" i="7"/>
  <c r="AD406" i="7"/>
  <c r="AD405" i="7"/>
  <c r="AD404" i="7"/>
  <c r="AD403" i="7"/>
  <c r="AD402" i="7"/>
  <c r="AD401" i="7"/>
  <c r="AD400" i="7"/>
  <c r="AD399" i="7"/>
  <c r="AD398" i="7"/>
  <c r="AD397" i="7"/>
  <c r="AD396" i="7"/>
  <c r="AD395" i="7"/>
  <c r="AD394" i="7"/>
  <c r="AD393" i="7"/>
  <c r="AD392" i="7"/>
  <c r="AD391" i="7"/>
  <c r="AD390" i="7"/>
  <c r="AD389" i="7"/>
  <c r="AD388" i="7"/>
  <c r="AD387" i="7"/>
  <c r="AD386" i="7"/>
  <c r="AD385" i="7"/>
  <c r="AD384" i="7"/>
  <c r="AD383" i="7"/>
  <c r="AD382" i="7"/>
  <c r="AD381" i="7"/>
  <c r="AD380" i="7"/>
  <c r="AD379" i="7"/>
  <c r="AD378" i="7"/>
  <c r="AD377" i="7"/>
  <c r="AD376" i="7"/>
  <c r="AD375" i="7"/>
  <c r="AD374" i="7"/>
  <c r="AD373" i="7"/>
  <c r="AD372" i="7"/>
  <c r="AD371" i="7"/>
  <c r="AD370" i="7"/>
  <c r="AD369" i="7"/>
  <c r="AD368" i="7"/>
  <c r="AD367" i="7"/>
  <c r="AD366" i="7"/>
  <c r="AD365" i="7"/>
  <c r="AD364" i="7"/>
  <c r="AD363" i="7"/>
  <c r="AD362" i="7"/>
  <c r="AD461" i="7"/>
  <c r="AD459" i="7"/>
  <c r="AD361" i="7"/>
  <c r="AD360" i="7"/>
  <c r="AD359" i="7"/>
  <c r="AD358" i="7"/>
  <c r="AD357" i="7"/>
  <c r="AD356" i="7"/>
  <c r="AD355" i="7"/>
  <c r="AD354" i="7"/>
  <c r="AD353" i="7"/>
  <c r="AD352" i="7"/>
  <c r="AD351" i="7"/>
  <c r="AD350" i="7"/>
  <c r="AD349" i="7"/>
  <c r="AD348" i="7"/>
  <c r="AD347" i="7"/>
  <c r="AD346" i="7"/>
  <c r="AD345" i="7"/>
  <c r="AD344" i="7"/>
  <c r="AD343" i="7"/>
  <c r="AD342" i="7"/>
  <c r="AD341" i="7"/>
  <c r="AD340" i="7"/>
  <c r="AD339" i="7"/>
  <c r="AD338" i="7"/>
  <c r="AD337" i="7"/>
  <c r="AD336" i="7"/>
  <c r="AD335" i="7"/>
  <c r="AD334" i="7"/>
  <c r="AD333" i="7"/>
  <c r="AD332" i="7"/>
  <c r="AD331" i="7"/>
  <c r="AD330" i="7"/>
  <c r="AD329" i="7"/>
  <c r="AD328" i="7"/>
  <c r="AD327" i="7"/>
  <c r="AD326" i="7"/>
  <c r="AD325" i="7"/>
  <c r="AD324" i="7"/>
  <c r="AD323" i="7"/>
  <c r="AD322" i="7"/>
  <c r="AD321" i="7"/>
  <c r="AD320" i="7"/>
  <c r="AD319" i="7"/>
  <c r="AD318" i="7"/>
  <c r="AD317" i="7"/>
  <c r="AD316" i="7"/>
  <c r="AD315" i="7"/>
  <c r="AD314" i="7"/>
  <c r="AD313" i="7"/>
  <c r="AD312" i="7"/>
  <c r="AD311" i="7"/>
  <c r="AD310" i="7"/>
  <c r="AD309" i="7"/>
  <c r="AD308" i="7"/>
  <c r="AD307" i="7"/>
  <c r="AD306" i="7"/>
  <c r="AD305" i="7"/>
  <c r="AD304" i="7"/>
  <c r="AD303" i="7"/>
  <c r="AD302" i="7"/>
  <c r="AD301" i="7"/>
  <c r="AD300" i="7"/>
  <c r="AD299" i="7"/>
  <c r="AD298" i="7"/>
  <c r="AD297" i="7"/>
  <c r="AD296" i="7"/>
  <c r="AD295" i="7"/>
  <c r="AD294" i="7"/>
  <c r="AD293" i="7"/>
  <c r="AD292" i="7"/>
  <c r="AD291" i="7"/>
  <c r="AD290" i="7"/>
  <c r="AD289" i="7"/>
  <c r="AD288" i="7"/>
  <c r="AD287" i="7"/>
  <c r="AD286" i="7"/>
  <c r="AD285" i="7"/>
  <c r="AD284" i="7"/>
  <c r="AD283" i="7"/>
  <c r="AD282" i="7"/>
  <c r="AD281" i="7"/>
  <c r="AD280" i="7"/>
  <c r="AD279" i="7"/>
  <c r="AD278" i="7"/>
  <c r="AD277" i="7"/>
  <c r="AD276" i="7"/>
  <c r="AD275" i="7"/>
  <c r="AD274" i="7"/>
  <c r="AD273" i="7"/>
  <c r="AD272" i="7"/>
  <c r="AD271" i="7"/>
  <c r="AD270" i="7"/>
  <c r="AD269" i="7"/>
  <c r="AD268" i="7"/>
  <c r="AD267" i="7"/>
  <c r="AD266" i="7"/>
  <c r="AD265" i="7"/>
  <c r="AD264" i="7"/>
  <c r="AD263" i="7"/>
  <c r="AD262" i="7"/>
  <c r="AD261" i="7"/>
  <c r="AD260" i="7"/>
  <c r="AD259" i="7"/>
  <c r="AD258" i="7"/>
  <c r="AD257" i="7"/>
  <c r="AD256" i="7"/>
  <c r="AD255" i="7"/>
  <c r="AD254" i="7"/>
  <c r="AD253" i="7"/>
  <c r="AD252" i="7"/>
  <c r="AD251" i="7"/>
  <c r="AD250" i="7"/>
  <c r="AD249" i="7"/>
  <c r="AD248" i="7"/>
  <c r="AD247" i="7"/>
  <c r="AD246" i="7"/>
  <c r="AD245" i="7"/>
  <c r="AD244" i="7"/>
  <c r="AD243" i="7"/>
  <c r="AD242" i="7"/>
  <c r="AD241" i="7"/>
  <c r="AD240" i="7"/>
  <c r="AD239" i="7"/>
  <c r="AD238" i="7"/>
  <c r="AD237" i="7"/>
  <c r="AD236" i="7"/>
  <c r="AD235" i="7"/>
  <c r="AD234" i="7"/>
  <c r="AD233" i="7"/>
  <c r="AD232" i="7"/>
  <c r="AD231" i="7"/>
  <c r="AD230" i="7"/>
  <c r="AD229" i="7"/>
  <c r="AD228" i="7"/>
  <c r="AD227" i="7"/>
  <c r="AD226" i="7"/>
  <c r="AD225" i="7"/>
  <c r="AD224" i="7"/>
  <c r="AD223" i="7"/>
  <c r="AD222" i="7"/>
  <c r="AD221" i="7"/>
  <c r="AD220" i="7"/>
  <c r="AD219" i="7"/>
  <c r="AD218" i="7"/>
  <c r="AD217" i="7"/>
  <c r="AD216" i="7"/>
  <c r="AD215" i="7"/>
  <c r="AD214" i="7"/>
  <c r="AD213" i="7"/>
  <c r="AD212" i="7"/>
  <c r="AD211" i="7"/>
  <c r="AD210" i="7"/>
  <c r="AD209" i="7"/>
  <c r="AD208" i="7"/>
  <c r="AD207" i="7"/>
  <c r="AD206" i="7"/>
  <c r="AD205" i="7"/>
  <c r="AD204" i="7"/>
  <c r="AD203" i="7"/>
  <c r="AD202" i="7"/>
  <c r="AD201" i="7"/>
  <c r="AD200" i="7"/>
  <c r="AD199" i="7"/>
  <c r="AD198" i="7"/>
  <c r="AD197" i="7"/>
  <c r="AD196" i="7"/>
  <c r="AD195" i="7"/>
  <c r="AD194" i="7"/>
  <c r="AD193" i="7"/>
  <c r="AD192" i="7"/>
  <c r="AD191" i="7"/>
  <c r="AD190" i="7"/>
  <c r="AD189" i="7"/>
  <c r="AD188" i="7"/>
  <c r="AD187" i="7"/>
  <c r="AD186" i="7"/>
  <c r="AD185" i="7"/>
  <c r="AD184" i="7"/>
  <c r="AD183" i="7"/>
  <c r="AD182" i="7"/>
  <c r="AD181" i="7"/>
  <c r="AD180" i="7"/>
  <c r="AD179" i="7"/>
  <c r="AD178" i="7"/>
  <c r="AD177" i="7"/>
  <c r="AD176" i="7"/>
  <c r="AD175" i="7"/>
  <c r="AD174" i="7"/>
  <c r="AD173" i="7"/>
  <c r="AD172" i="7"/>
  <c r="AD171" i="7"/>
  <c r="AD170" i="7"/>
  <c r="AD169" i="7"/>
  <c r="AD168" i="7"/>
  <c r="AD167" i="7"/>
  <c r="AD166" i="7"/>
  <c r="AD165" i="7"/>
  <c r="AD164" i="7"/>
  <c r="AD163" i="7"/>
  <c r="AD162" i="7"/>
  <c r="AD161" i="7"/>
  <c r="AD160" i="7"/>
  <c r="AD159" i="7"/>
  <c r="AD460" i="7"/>
  <c r="EO653" i="7"/>
  <c r="EO651" i="7"/>
  <c r="EO649" i="7"/>
  <c r="EO647" i="7"/>
  <c r="EO645" i="7"/>
  <c r="EO644" i="7"/>
  <c r="EO643" i="7"/>
  <c r="EO642" i="7"/>
  <c r="EO641" i="7"/>
  <c r="EO640" i="7"/>
  <c r="EO639" i="7"/>
  <c r="EO638" i="7"/>
  <c r="EO637" i="7"/>
  <c r="EO636" i="7"/>
  <c r="EO635" i="7"/>
  <c r="EO634" i="7"/>
  <c r="EO633" i="7"/>
  <c r="EO632" i="7"/>
  <c r="EO631" i="7"/>
  <c r="EO630" i="7"/>
  <c r="EO629" i="7"/>
  <c r="EO628" i="7"/>
  <c r="EO627" i="7"/>
  <c r="EO626" i="7"/>
  <c r="EO625" i="7"/>
  <c r="EO624" i="7"/>
  <c r="EO623" i="7"/>
  <c r="EO622" i="7"/>
  <c r="EO621" i="7"/>
  <c r="EO648" i="7"/>
  <c r="EO650" i="7"/>
  <c r="EO620" i="7"/>
  <c r="EO619" i="7"/>
  <c r="EO652" i="7"/>
  <c r="EO646" i="7"/>
  <c r="EO617" i="7"/>
  <c r="EO615" i="7"/>
  <c r="EO613" i="7"/>
  <c r="EO611" i="7"/>
  <c r="EO609" i="7"/>
  <c r="EO607" i="7"/>
  <c r="EO605" i="7"/>
  <c r="EO603" i="7"/>
  <c r="EO601" i="7"/>
  <c r="EO599" i="7"/>
  <c r="EO598" i="7"/>
  <c r="EO597" i="7"/>
  <c r="EO596" i="7"/>
  <c r="EO595" i="7"/>
  <c r="EO594" i="7"/>
  <c r="EO593" i="7"/>
  <c r="EO592" i="7"/>
  <c r="EO591" i="7"/>
  <c r="EO590" i="7"/>
  <c r="EO589" i="7"/>
  <c r="EO588" i="7"/>
  <c r="EO587" i="7"/>
  <c r="EO618" i="7"/>
  <c r="EO616" i="7"/>
  <c r="EO614" i="7"/>
  <c r="EO612" i="7"/>
  <c r="EO610" i="7"/>
  <c r="EO608" i="7"/>
  <c r="EO606" i="7"/>
  <c r="EO604" i="7"/>
  <c r="EO602" i="7"/>
  <c r="EO600" i="7"/>
  <c r="EO585" i="7"/>
  <c r="EO583" i="7"/>
  <c r="EO581" i="7"/>
  <c r="EO579" i="7"/>
  <c r="EO577" i="7"/>
  <c r="EO575" i="7"/>
  <c r="EO573" i="7"/>
  <c r="EO571" i="7"/>
  <c r="EO569" i="7"/>
  <c r="EO567" i="7"/>
  <c r="EO565" i="7"/>
  <c r="EO563" i="7"/>
  <c r="EO561" i="7"/>
  <c r="EO559" i="7"/>
  <c r="EO557" i="7"/>
  <c r="EO555" i="7"/>
  <c r="EO553" i="7"/>
  <c r="EO551" i="7"/>
  <c r="EO549" i="7"/>
  <c r="EO547" i="7"/>
  <c r="EO545" i="7"/>
  <c r="EO543" i="7"/>
  <c r="EO541" i="7"/>
  <c r="EO539" i="7"/>
  <c r="EO537" i="7"/>
  <c r="EO536" i="7"/>
  <c r="EO535" i="7"/>
  <c r="EO534" i="7"/>
  <c r="EO533" i="7"/>
  <c r="EO532" i="7"/>
  <c r="EO531" i="7"/>
  <c r="EO530" i="7"/>
  <c r="EO529" i="7"/>
  <c r="EO528" i="7"/>
  <c r="EO527" i="7"/>
  <c r="EO526" i="7"/>
  <c r="EO525" i="7"/>
  <c r="EO524" i="7"/>
  <c r="EO523" i="7"/>
  <c r="EO522" i="7"/>
  <c r="EO521" i="7"/>
  <c r="EO520" i="7"/>
  <c r="EO519" i="7"/>
  <c r="EO518" i="7"/>
  <c r="EO517" i="7"/>
  <c r="EO516" i="7"/>
  <c r="EO515" i="7"/>
  <c r="EO514" i="7"/>
  <c r="EO513" i="7"/>
  <c r="EO512" i="7"/>
  <c r="EO511" i="7"/>
  <c r="EO510" i="7"/>
  <c r="EO509" i="7"/>
  <c r="EO508" i="7"/>
  <c r="EO507" i="7"/>
  <c r="EO506" i="7"/>
  <c r="EO505" i="7"/>
  <c r="EO504" i="7"/>
  <c r="EO586" i="7"/>
  <c r="EO584" i="7"/>
  <c r="EO582" i="7"/>
  <c r="EO580" i="7"/>
  <c r="EO578" i="7"/>
  <c r="EO576" i="7"/>
  <c r="EO574" i="7"/>
  <c r="EO572" i="7"/>
  <c r="EO570" i="7"/>
  <c r="EO568" i="7"/>
  <c r="EO566" i="7"/>
  <c r="EO564" i="7"/>
  <c r="EO562" i="7"/>
  <c r="EO560" i="7"/>
  <c r="EO558" i="7"/>
  <c r="EO556" i="7"/>
  <c r="EO554" i="7"/>
  <c r="EO552" i="7"/>
  <c r="EO550" i="7"/>
  <c r="EO548" i="7"/>
  <c r="EO546" i="7"/>
  <c r="EO544" i="7"/>
  <c r="EO542" i="7"/>
  <c r="EO540" i="7"/>
  <c r="EO538" i="7"/>
  <c r="EO503" i="7"/>
  <c r="EO502" i="7"/>
  <c r="EO501" i="7"/>
  <c r="EO500" i="7"/>
  <c r="EO499" i="7"/>
  <c r="EO498" i="7"/>
  <c r="EO497" i="7"/>
  <c r="EO496" i="7"/>
  <c r="EO495" i="7"/>
  <c r="EO494" i="7"/>
  <c r="EO493" i="7"/>
  <c r="EO492" i="7"/>
  <c r="EO491" i="7"/>
  <c r="EO490" i="7"/>
  <c r="EO489" i="7"/>
  <c r="EO488" i="7"/>
  <c r="EO487" i="7"/>
  <c r="EO486" i="7"/>
  <c r="EO485" i="7"/>
  <c r="EO484" i="7"/>
  <c r="EO483" i="7"/>
  <c r="EO482" i="7"/>
  <c r="EO481" i="7"/>
  <c r="EO480" i="7"/>
  <c r="EO479" i="7"/>
  <c r="EO478" i="7"/>
  <c r="EO477" i="7"/>
  <c r="EO476" i="7"/>
  <c r="EO475" i="7"/>
  <c r="EO474" i="7"/>
  <c r="EO473" i="7"/>
  <c r="EO472" i="7"/>
  <c r="EO471" i="7"/>
  <c r="EO470" i="7"/>
  <c r="EO469" i="7"/>
  <c r="EO468" i="7"/>
  <c r="EO467" i="7"/>
  <c r="EO466" i="7"/>
  <c r="EO465" i="7"/>
  <c r="EO464" i="7"/>
  <c r="EO463" i="7"/>
  <c r="EO462" i="7"/>
  <c r="EO461" i="7"/>
  <c r="EO457" i="7"/>
  <c r="EO456" i="7"/>
  <c r="EO455" i="7"/>
  <c r="EO454" i="7"/>
  <c r="EO453" i="7"/>
  <c r="EO452" i="7"/>
  <c r="EO451" i="7"/>
  <c r="EO450" i="7"/>
  <c r="EO449" i="7"/>
  <c r="EO448" i="7"/>
  <c r="EO447" i="7"/>
  <c r="EO446" i="7"/>
  <c r="EO445" i="7"/>
  <c r="EO444" i="7"/>
  <c r="EO443" i="7"/>
  <c r="EO442" i="7"/>
  <c r="EO441" i="7"/>
  <c r="EO440" i="7"/>
  <c r="EO439" i="7"/>
  <c r="EO438" i="7"/>
  <c r="EO437" i="7"/>
  <c r="EO436" i="7"/>
  <c r="EO435" i="7"/>
  <c r="EO434" i="7"/>
  <c r="EO433" i="7"/>
  <c r="EO432" i="7"/>
  <c r="EO431" i="7"/>
  <c r="EO430" i="7"/>
  <c r="EO429" i="7"/>
  <c r="EO428" i="7"/>
  <c r="EO427" i="7"/>
  <c r="EO426" i="7"/>
  <c r="EO425" i="7"/>
  <c r="EO424" i="7"/>
  <c r="EO423" i="7"/>
  <c r="EO422" i="7"/>
  <c r="EO421" i="7"/>
  <c r="EO420" i="7"/>
  <c r="EO419" i="7"/>
  <c r="EO418" i="7"/>
  <c r="EO417" i="7"/>
  <c r="EO416" i="7"/>
  <c r="EO415" i="7"/>
  <c r="EO414" i="7"/>
  <c r="EO413" i="7"/>
  <c r="EO412" i="7"/>
  <c r="EO411" i="7"/>
  <c r="EO410" i="7"/>
  <c r="EO409" i="7"/>
  <c r="EO408" i="7"/>
  <c r="EO407" i="7"/>
  <c r="EO406" i="7"/>
  <c r="EO405" i="7"/>
  <c r="EO404" i="7"/>
  <c r="EO403" i="7"/>
  <c r="EO402" i="7"/>
  <c r="EO401" i="7"/>
  <c r="EO400" i="7"/>
  <c r="EO399" i="7"/>
  <c r="EO398" i="7"/>
  <c r="EO397" i="7"/>
  <c r="EO396" i="7"/>
  <c r="EO395" i="7"/>
  <c r="EO394" i="7"/>
  <c r="EO393" i="7"/>
  <c r="EO392" i="7"/>
  <c r="EO391" i="7"/>
  <c r="EO390" i="7"/>
  <c r="EO389" i="7"/>
  <c r="EO388" i="7"/>
  <c r="EO387" i="7"/>
  <c r="EO386" i="7"/>
  <c r="EO385" i="7"/>
  <c r="EO384" i="7"/>
  <c r="EO383" i="7"/>
  <c r="EO382" i="7"/>
  <c r="EO381" i="7"/>
  <c r="EO380" i="7"/>
  <c r="EO379" i="7"/>
  <c r="EO378" i="7"/>
  <c r="EO377" i="7"/>
  <c r="EO376" i="7"/>
  <c r="EO375" i="7"/>
  <c r="EO374" i="7"/>
  <c r="EO373" i="7"/>
  <c r="EO372" i="7"/>
  <c r="EO371" i="7"/>
  <c r="EO370" i="7"/>
  <c r="EO369" i="7"/>
  <c r="EO368" i="7"/>
  <c r="EO367" i="7"/>
  <c r="EO366" i="7"/>
  <c r="EO365" i="7"/>
  <c r="EO364" i="7"/>
  <c r="EO363" i="7"/>
  <c r="EO362" i="7"/>
  <c r="EO361" i="7"/>
  <c r="EO459" i="7"/>
  <c r="EO460" i="7"/>
  <c r="EO458" i="7"/>
  <c r="EO360" i="7"/>
  <c r="EO359" i="7"/>
  <c r="EO358" i="7"/>
  <c r="EO357" i="7"/>
  <c r="EO356" i="7"/>
  <c r="EO355" i="7"/>
  <c r="EO354" i="7"/>
  <c r="EO353" i="7"/>
  <c r="EO352" i="7"/>
  <c r="EO351" i="7"/>
  <c r="EO350" i="7"/>
  <c r="EO349" i="7"/>
  <c r="EO348" i="7"/>
  <c r="EO347" i="7"/>
  <c r="EO346" i="7"/>
  <c r="EO345" i="7"/>
  <c r="EO344" i="7"/>
  <c r="EO343" i="7"/>
  <c r="EO342" i="7"/>
  <c r="EO341" i="7"/>
  <c r="EO340" i="7"/>
  <c r="EO339" i="7"/>
  <c r="EO338" i="7"/>
  <c r="EO337" i="7"/>
  <c r="EO336" i="7"/>
  <c r="EO335" i="7"/>
  <c r="EO334" i="7"/>
  <c r="EO333" i="7"/>
  <c r="EO332" i="7"/>
  <c r="EO331" i="7"/>
  <c r="EO330" i="7"/>
  <c r="EO329" i="7"/>
  <c r="EO328" i="7"/>
  <c r="EO327" i="7"/>
  <c r="EO326" i="7"/>
  <c r="EO325" i="7"/>
  <c r="EO324" i="7"/>
  <c r="EO323" i="7"/>
  <c r="EO322" i="7"/>
  <c r="EO321" i="7"/>
  <c r="EO320" i="7"/>
  <c r="EO319" i="7"/>
  <c r="EO318" i="7"/>
  <c r="EO317" i="7"/>
  <c r="EO316" i="7"/>
  <c r="EO315" i="7"/>
  <c r="EO314" i="7"/>
  <c r="EO313" i="7"/>
  <c r="EO312" i="7"/>
  <c r="EO311" i="7"/>
  <c r="EO310" i="7"/>
  <c r="EO309" i="7"/>
  <c r="EO308" i="7"/>
  <c r="EO307" i="7"/>
  <c r="EO306" i="7"/>
  <c r="EO305" i="7"/>
  <c r="EO304" i="7"/>
  <c r="EO303" i="7"/>
  <c r="EO302" i="7"/>
  <c r="EO301" i="7"/>
  <c r="EO300" i="7"/>
  <c r="EO299" i="7"/>
  <c r="EO298" i="7"/>
  <c r="EO297" i="7"/>
  <c r="EO296" i="7"/>
  <c r="EO295" i="7"/>
  <c r="EO294" i="7"/>
  <c r="EO293" i="7"/>
  <c r="EO292" i="7"/>
  <c r="EO291" i="7"/>
  <c r="EO290" i="7"/>
  <c r="EO289" i="7"/>
  <c r="EO288" i="7"/>
  <c r="EO287" i="7"/>
  <c r="EO286" i="7"/>
  <c r="EO285" i="7"/>
  <c r="EO284" i="7"/>
  <c r="EO283" i="7"/>
  <c r="EO282" i="7"/>
  <c r="EO281" i="7"/>
  <c r="EO280" i="7"/>
  <c r="EO279" i="7"/>
  <c r="EO278" i="7"/>
  <c r="EO277" i="7"/>
  <c r="EO276" i="7"/>
  <c r="EO275" i="7"/>
  <c r="EO274" i="7"/>
  <c r="EO273" i="7"/>
  <c r="EO272" i="7"/>
  <c r="EO271" i="7"/>
  <c r="EO270" i="7"/>
  <c r="EO269" i="7"/>
  <c r="EO268" i="7"/>
  <c r="EO267" i="7"/>
  <c r="EO266" i="7"/>
  <c r="EO265" i="7"/>
  <c r="EO264" i="7"/>
  <c r="EO263" i="7"/>
  <c r="EO262" i="7"/>
  <c r="EO261" i="7"/>
  <c r="EO260" i="7"/>
  <c r="EO259" i="7"/>
  <c r="EO258" i="7"/>
  <c r="EO257" i="7"/>
  <c r="EO256" i="7"/>
  <c r="EO255" i="7"/>
  <c r="EO254" i="7"/>
  <c r="EO253" i="7"/>
  <c r="EO252" i="7"/>
  <c r="EO251" i="7"/>
  <c r="EO250" i="7"/>
  <c r="EO249" i="7"/>
  <c r="EO248" i="7"/>
  <c r="EO247" i="7"/>
  <c r="EO246" i="7"/>
  <c r="EO245" i="7"/>
  <c r="EO244" i="7"/>
  <c r="EO243" i="7"/>
  <c r="EO242" i="7"/>
  <c r="EO241" i="7"/>
  <c r="EO240" i="7"/>
  <c r="EO239" i="7"/>
  <c r="EO238" i="7"/>
  <c r="EO237" i="7"/>
  <c r="EO236" i="7"/>
  <c r="EO235" i="7"/>
  <c r="EO234" i="7"/>
  <c r="EO233" i="7"/>
  <c r="EO232" i="7"/>
  <c r="EO231" i="7"/>
  <c r="EO230" i="7"/>
  <c r="EO229" i="7"/>
  <c r="EO228" i="7"/>
  <c r="EO227" i="7"/>
  <c r="EO226" i="7"/>
  <c r="EO225" i="7"/>
  <c r="EO224" i="7"/>
  <c r="EO223" i="7"/>
  <c r="EO222" i="7"/>
  <c r="EO221" i="7"/>
  <c r="EO220" i="7"/>
  <c r="EO219" i="7"/>
  <c r="EO218" i="7"/>
  <c r="EO217" i="7"/>
  <c r="EO216" i="7"/>
  <c r="EO215" i="7"/>
  <c r="EO214" i="7"/>
  <c r="EO213" i="7"/>
  <c r="EO212" i="7"/>
  <c r="EO211" i="7"/>
  <c r="EO210" i="7"/>
  <c r="EO209" i="7"/>
  <c r="EO208" i="7"/>
  <c r="EO207" i="7"/>
  <c r="EO206" i="7"/>
  <c r="EO205" i="7"/>
  <c r="EO204" i="7"/>
  <c r="EO203" i="7"/>
  <c r="EO202" i="7"/>
  <c r="EO201" i="7"/>
  <c r="EO200" i="7"/>
  <c r="EO199" i="7"/>
  <c r="EO198" i="7"/>
  <c r="EO197" i="7"/>
  <c r="EO196" i="7"/>
  <c r="EO195" i="7"/>
  <c r="EO194" i="7"/>
  <c r="EO193" i="7"/>
  <c r="EO192" i="7"/>
  <c r="EO191" i="7"/>
  <c r="EO190" i="7"/>
  <c r="EO189" i="7"/>
  <c r="EO188" i="7"/>
  <c r="EO187" i="7"/>
  <c r="EO186" i="7"/>
  <c r="EO185" i="7"/>
  <c r="EO184" i="7"/>
  <c r="EO183" i="7"/>
  <c r="EO182" i="7"/>
  <c r="EO181" i="7"/>
  <c r="EO180" i="7"/>
  <c r="EO179" i="7"/>
  <c r="EO178" i="7"/>
  <c r="EO177" i="7"/>
  <c r="EO176" i="7"/>
  <c r="EO175" i="7"/>
  <c r="EO174" i="7"/>
  <c r="EO173" i="7"/>
  <c r="EO172" i="7"/>
  <c r="EO171" i="7"/>
  <c r="EO170" i="7"/>
  <c r="EO169" i="7"/>
  <c r="EO168" i="7"/>
  <c r="EO167" i="7"/>
  <c r="EO166" i="7"/>
  <c r="EO165" i="7"/>
  <c r="EO164" i="7"/>
  <c r="EO163" i="7"/>
  <c r="EO162" i="7"/>
  <c r="EO161" i="7"/>
  <c r="EO160" i="7"/>
  <c r="EO159" i="7"/>
  <c r="AF653" i="7"/>
  <c r="AF652" i="7"/>
  <c r="AF651" i="7"/>
  <c r="AF650" i="7"/>
  <c r="AF649" i="7"/>
  <c r="AF648" i="7"/>
  <c r="AF647" i="7"/>
  <c r="AF646" i="7"/>
  <c r="AF645" i="7"/>
  <c r="AF644" i="7"/>
  <c r="AF643" i="7"/>
  <c r="AF642" i="7"/>
  <c r="AF641" i="7"/>
  <c r="AF640" i="7"/>
  <c r="AF639" i="7"/>
  <c r="AF638" i="7"/>
  <c r="AF637" i="7"/>
  <c r="AF636" i="7"/>
  <c r="AF635" i="7"/>
  <c r="AF634" i="7"/>
  <c r="AF633" i="7"/>
  <c r="AF632" i="7"/>
  <c r="AF631" i="7"/>
  <c r="AF630" i="7"/>
  <c r="AF629" i="7"/>
  <c r="AF628" i="7"/>
  <c r="AF627" i="7"/>
  <c r="AF626" i="7"/>
  <c r="AF625" i="7"/>
  <c r="AF624" i="7"/>
  <c r="AF623" i="7"/>
  <c r="AF622" i="7"/>
  <c r="AF621" i="7"/>
  <c r="AF618" i="7"/>
  <c r="AF616" i="7"/>
  <c r="AF614" i="7"/>
  <c r="AF612" i="7"/>
  <c r="AF610" i="7"/>
  <c r="AF608" i="7"/>
  <c r="AF606" i="7"/>
  <c r="AF604" i="7"/>
  <c r="AF602" i="7"/>
  <c r="AF600" i="7"/>
  <c r="AF619" i="7"/>
  <c r="AF617" i="7"/>
  <c r="AF615" i="7"/>
  <c r="AF613" i="7"/>
  <c r="AF611" i="7"/>
  <c r="AF609" i="7"/>
  <c r="AF607" i="7"/>
  <c r="AF605" i="7"/>
  <c r="AF603" i="7"/>
  <c r="AF601" i="7"/>
  <c r="AF599" i="7"/>
  <c r="AF598" i="7"/>
  <c r="AF597" i="7"/>
  <c r="AF596" i="7"/>
  <c r="AF595" i="7"/>
  <c r="AF594" i="7"/>
  <c r="AF593" i="7"/>
  <c r="AF592" i="7"/>
  <c r="AF591" i="7"/>
  <c r="AF590" i="7"/>
  <c r="AF589" i="7"/>
  <c r="AF588" i="7"/>
  <c r="AF587" i="7"/>
  <c r="AF586" i="7"/>
  <c r="AF585" i="7"/>
  <c r="AF584" i="7"/>
  <c r="AF583" i="7"/>
  <c r="AF582" i="7"/>
  <c r="AF581" i="7"/>
  <c r="AF580" i="7"/>
  <c r="AF579" i="7"/>
  <c r="AF578" i="7"/>
  <c r="AF577" i="7"/>
  <c r="AF576" i="7"/>
  <c r="AF575" i="7"/>
  <c r="AF574" i="7"/>
  <c r="AF573" i="7"/>
  <c r="AF572" i="7"/>
  <c r="AF571" i="7"/>
  <c r="AF570" i="7"/>
  <c r="AF569" i="7"/>
  <c r="AF568" i="7"/>
  <c r="AF567" i="7"/>
  <c r="AF566" i="7"/>
  <c r="AF565" i="7"/>
  <c r="AF564" i="7"/>
  <c r="AF563" i="7"/>
  <c r="AF562" i="7"/>
  <c r="AF561" i="7"/>
  <c r="AF560" i="7"/>
  <c r="AF559" i="7"/>
  <c r="AF558" i="7"/>
  <c r="AF557" i="7"/>
  <c r="AF556" i="7"/>
  <c r="AF554" i="7"/>
  <c r="AF552" i="7"/>
  <c r="AF550" i="7"/>
  <c r="AF548" i="7"/>
  <c r="AF546" i="7"/>
  <c r="AF544" i="7"/>
  <c r="AF542" i="7"/>
  <c r="AF540" i="7"/>
  <c r="AF538" i="7"/>
  <c r="AF620" i="7"/>
  <c r="AF537" i="7"/>
  <c r="AF536" i="7"/>
  <c r="AF535" i="7"/>
  <c r="AF534" i="7"/>
  <c r="AF533" i="7"/>
  <c r="AF532" i="7"/>
  <c r="AF531" i="7"/>
  <c r="AF530" i="7"/>
  <c r="AF529" i="7"/>
  <c r="AF528" i="7"/>
  <c r="AF527" i="7"/>
  <c r="AF526" i="7"/>
  <c r="AF525" i="7"/>
  <c r="AF524" i="7"/>
  <c r="AF523" i="7"/>
  <c r="AF522" i="7"/>
  <c r="AF521" i="7"/>
  <c r="AF520" i="7"/>
  <c r="AF519" i="7"/>
  <c r="AF518" i="7"/>
  <c r="AF517" i="7"/>
  <c r="AF516" i="7"/>
  <c r="AF515" i="7"/>
  <c r="AF514" i="7"/>
  <c r="AF513" i="7"/>
  <c r="AF512" i="7"/>
  <c r="AF511" i="7"/>
  <c r="AF510" i="7"/>
  <c r="AF509" i="7"/>
  <c r="AF508" i="7"/>
  <c r="AF507" i="7"/>
  <c r="AF506" i="7"/>
  <c r="AF505" i="7"/>
  <c r="AF504" i="7"/>
  <c r="AF549" i="7"/>
  <c r="AF541" i="7"/>
  <c r="AF555" i="7"/>
  <c r="AF547" i="7"/>
  <c r="AF539" i="7"/>
  <c r="AF553" i="7"/>
  <c r="AF545" i="7"/>
  <c r="AF503" i="7"/>
  <c r="AF502" i="7"/>
  <c r="AF501" i="7"/>
  <c r="AF500" i="7"/>
  <c r="AF499" i="7"/>
  <c r="AF498" i="7"/>
  <c r="AF497" i="7"/>
  <c r="AF496" i="7"/>
  <c r="AF495" i="7"/>
  <c r="AF494" i="7"/>
  <c r="AF493" i="7"/>
  <c r="AF492" i="7"/>
  <c r="AF491" i="7"/>
  <c r="AF490" i="7"/>
  <c r="AF489" i="7"/>
  <c r="AF488" i="7"/>
  <c r="AF487" i="7"/>
  <c r="AF486" i="7"/>
  <c r="AF485" i="7"/>
  <c r="AF484" i="7"/>
  <c r="AF483" i="7"/>
  <c r="AF482" i="7"/>
  <c r="AF481" i="7"/>
  <c r="AF480" i="7"/>
  <c r="AF479" i="7"/>
  <c r="AF478" i="7"/>
  <c r="AF477" i="7"/>
  <c r="AF476" i="7"/>
  <c r="AF475" i="7"/>
  <c r="AF474" i="7"/>
  <c r="AF473" i="7"/>
  <c r="AF472" i="7"/>
  <c r="AF471" i="7"/>
  <c r="AF470" i="7"/>
  <c r="AF469" i="7"/>
  <c r="AF468" i="7"/>
  <c r="AF467" i="7"/>
  <c r="AF466" i="7"/>
  <c r="AF465" i="7"/>
  <c r="AF464" i="7"/>
  <c r="AF463" i="7"/>
  <c r="AF462" i="7"/>
  <c r="AF461" i="7"/>
  <c r="AF460" i="7"/>
  <c r="AF459" i="7"/>
  <c r="AF543" i="7"/>
  <c r="AF458" i="7"/>
  <c r="AF457" i="7"/>
  <c r="AF456" i="7"/>
  <c r="AF455" i="7"/>
  <c r="AF454" i="7"/>
  <c r="AF453" i="7"/>
  <c r="AF452" i="7"/>
  <c r="AF451" i="7"/>
  <c r="AF450" i="7"/>
  <c r="AF449" i="7"/>
  <c r="AF448" i="7"/>
  <c r="AF447" i="7"/>
  <c r="AF446" i="7"/>
  <c r="AF445" i="7"/>
  <c r="AF444" i="7"/>
  <c r="AF443" i="7"/>
  <c r="AF442" i="7"/>
  <c r="AF441" i="7"/>
  <c r="AF440" i="7"/>
  <c r="AF439" i="7"/>
  <c r="AF438" i="7"/>
  <c r="AF437" i="7"/>
  <c r="AF436" i="7"/>
  <c r="AF435" i="7"/>
  <c r="AF434" i="7"/>
  <c r="AF433" i="7"/>
  <c r="AF432" i="7"/>
  <c r="AF431" i="7"/>
  <c r="AF430" i="7"/>
  <c r="AF429" i="7"/>
  <c r="AF428" i="7"/>
  <c r="AF427" i="7"/>
  <c r="AF426" i="7"/>
  <c r="AF425" i="7"/>
  <c r="AF424" i="7"/>
  <c r="AF423" i="7"/>
  <c r="AF422" i="7"/>
  <c r="AF421" i="7"/>
  <c r="AF420" i="7"/>
  <c r="AF419" i="7"/>
  <c r="AF418" i="7"/>
  <c r="AF417" i="7"/>
  <c r="AF416" i="7"/>
  <c r="AF415" i="7"/>
  <c r="AF414" i="7"/>
  <c r="AF413" i="7"/>
  <c r="AF412" i="7"/>
  <c r="AF411" i="7"/>
  <c r="AF410" i="7"/>
  <c r="AF409" i="7"/>
  <c r="AF408" i="7"/>
  <c r="AF407" i="7"/>
  <c r="AF406" i="7"/>
  <c r="AF405" i="7"/>
  <c r="AF404" i="7"/>
  <c r="AF403" i="7"/>
  <c r="AF402" i="7"/>
  <c r="AF401" i="7"/>
  <c r="AF400" i="7"/>
  <c r="AF399" i="7"/>
  <c r="AF398" i="7"/>
  <c r="AF397" i="7"/>
  <c r="AF396" i="7"/>
  <c r="AF395" i="7"/>
  <c r="AF394" i="7"/>
  <c r="AF393" i="7"/>
  <c r="AF392" i="7"/>
  <c r="AF391" i="7"/>
  <c r="AF390" i="7"/>
  <c r="AF389" i="7"/>
  <c r="AF388" i="7"/>
  <c r="AF387" i="7"/>
  <c r="AF386" i="7"/>
  <c r="AF385" i="7"/>
  <c r="AF384" i="7"/>
  <c r="AF383" i="7"/>
  <c r="AF382" i="7"/>
  <c r="AF381" i="7"/>
  <c r="AF380" i="7"/>
  <c r="AF379" i="7"/>
  <c r="AF378" i="7"/>
  <c r="AF377" i="7"/>
  <c r="AF376" i="7"/>
  <c r="AF375" i="7"/>
  <c r="AF374" i="7"/>
  <c r="AF373" i="7"/>
  <c r="AF372" i="7"/>
  <c r="AF371" i="7"/>
  <c r="AF370" i="7"/>
  <c r="AF369" i="7"/>
  <c r="AF368" i="7"/>
  <c r="AF367" i="7"/>
  <c r="AF366" i="7"/>
  <c r="AF365" i="7"/>
  <c r="AF364" i="7"/>
  <c r="AF363" i="7"/>
  <c r="AF362" i="7"/>
  <c r="AF551" i="7"/>
  <c r="AF361" i="7"/>
  <c r="AF360" i="7"/>
  <c r="AF359" i="7"/>
  <c r="AF358" i="7"/>
  <c r="AF357" i="7"/>
  <c r="AF356" i="7"/>
  <c r="AF355" i="7"/>
  <c r="AF354" i="7"/>
  <c r="AF353" i="7"/>
  <c r="AF352" i="7"/>
  <c r="AF351" i="7"/>
  <c r="AF350" i="7"/>
  <c r="AF349" i="7"/>
  <c r="AF348" i="7"/>
  <c r="AF347" i="7"/>
  <c r="AF346" i="7"/>
  <c r="AF345" i="7"/>
  <c r="AF344" i="7"/>
  <c r="AF343" i="7"/>
  <c r="AF342" i="7"/>
  <c r="AF341" i="7"/>
  <c r="AF340" i="7"/>
  <c r="AF339" i="7"/>
  <c r="AF338" i="7"/>
  <c r="AF337" i="7"/>
  <c r="AF336" i="7"/>
  <c r="AF335" i="7"/>
  <c r="AF334" i="7"/>
  <c r="AF333" i="7"/>
  <c r="AF332" i="7"/>
  <c r="AF331" i="7"/>
  <c r="AF330" i="7"/>
  <c r="AF329" i="7"/>
  <c r="AF328" i="7"/>
  <c r="AF327" i="7"/>
  <c r="AF326" i="7"/>
  <c r="AF325" i="7"/>
  <c r="AF324" i="7"/>
  <c r="AF323" i="7"/>
  <c r="AF322" i="7"/>
  <c r="AF321" i="7"/>
  <c r="AF320" i="7"/>
  <c r="AF319" i="7"/>
  <c r="AF318" i="7"/>
  <c r="AF317" i="7"/>
  <c r="AF316" i="7"/>
  <c r="AF315" i="7"/>
  <c r="AF314" i="7"/>
  <c r="AF313" i="7"/>
  <c r="AF312" i="7"/>
  <c r="AF311" i="7"/>
  <c r="AF310" i="7"/>
  <c r="AF309" i="7"/>
  <c r="AF308" i="7"/>
  <c r="AF307" i="7"/>
  <c r="AF306" i="7"/>
  <c r="AF305" i="7"/>
  <c r="AF304" i="7"/>
  <c r="AF303" i="7"/>
  <c r="AF302" i="7"/>
  <c r="AF301" i="7"/>
  <c r="AF300" i="7"/>
  <c r="AF299" i="7"/>
  <c r="AF298" i="7"/>
  <c r="AF297" i="7"/>
  <c r="AF296" i="7"/>
  <c r="AF295" i="7"/>
  <c r="AF294" i="7"/>
  <c r="AF293" i="7"/>
  <c r="AF292" i="7"/>
  <c r="AF291" i="7"/>
  <c r="AF290" i="7"/>
  <c r="AF289" i="7"/>
  <c r="AF288" i="7"/>
  <c r="AF287" i="7"/>
  <c r="AF286" i="7"/>
  <c r="AF285" i="7"/>
  <c r="AF284" i="7"/>
  <c r="AF283" i="7"/>
  <c r="AF282" i="7"/>
  <c r="AF281" i="7"/>
  <c r="AF280" i="7"/>
  <c r="AF279" i="7"/>
  <c r="AF278" i="7"/>
  <c r="AF277" i="7"/>
  <c r="AF276" i="7"/>
  <c r="AF275" i="7"/>
  <c r="AF274" i="7"/>
  <c r="AF273" i="7"/>
  <c r="AF272" i="7"/>
  <c r="AF271" i="7"/>
  <c r="AF270" i="7"/>
  <c r="AF269" i="7"/>
  <c r="AF268" i="7"/>
  <c r="AF267" i="7"/>
  <c r="AF266" i="7"/>
  <c r="AF265" i="7"/>
  <c r="AF264" i="7"/>
  <c r="AF263" i="7"/>
  <c r="AF262" i="7"/>
  <c r="AF261" i="7"/>
  <c r="AF260" i="7"/>
  <c r="AF259" i="7"/>
  <c r="AF258" i="7"/>
  <c r="AF257" i="7"/>
  <c r="AF256" i="7"/>
  <c r="AF255" i="7"/>
  <c r="AF254" i="7"/>
  <c r="AF253" i="7"/>
  <c r="AF252" i="7"/>
  <c r="AF251" i="7"/>
  <c r="AF250" i="7"/>
  <c r="AF249" i="7"/>
  <c r="AF248" i="7"/>
  <c r="AF247" i="7"/>
  <c r="AF246" i="7"/>
  <c r="AF245" i="7"/>
  <c r="AF244" i="7"/>
  <c r="AF243" i="7"/>
  <c r="AF242" i="7"/>
  <c r="AF241" i="7"/>
  <c r="AF240" i="7"/>
  <c r="AF239" i="7"/>
  <c r="AF238" i="7"/>
  <c r="AF237" i="7"/>
  <c r="AF236" i="7"/>
  <c r="AF235" i="7"/>
  <c r="AF234" i="7"/>
  <c r="AF233" i="7"/>
  <c r="AF232" i="7"/>
  <c r="AF231" i="7"/>
  <c r="AF230" i="7"/>
  <c r="AF229" i="7"/>
  <c r="AF228" i="7"/>
  <c r="AF227" i="7"/>
  <c r="AF226" i="7"/>
  <c r="AF225" i="7"/>
  <c r="AF224" i="7"/>
  <c r="AF223" i="7"/>
  <c r="AF222" i="7"/>
  <c r="AF221" i="7"/>
  <c r="AF220" i="7"/>
  <c r="AF219" i="7"/>
  <c r="AF218" i="7"/>
  <c r="AF217" i="7"/>
  <c r="AF216" i="7"/>
  <c r="AF215" i="7"/>
  <c r="AF214" i="7"/>
  <c r="AF213" i="7"/>
  <c r="AF212" i="7"/>
  <c r="AF211" i="7"/>
  <c r="AF210" i="7"/>
  <c r="AF209" i="7"/>
  <c r="AF208" i="7"/>
  <c r="AF207" i="7"/>
  <c r="AF206" i="7"/>
  <c r="AF205" i="7"/>
  <c r="AF204" i="7"/>
  <c r="AF203" i="7"/>
  <c r="AF202" i="7"/>
  <c r="AF201" i="7"/>
  <c r="AF200" i="7"/>
  <c r="AF199" i="7"/>
  <c r="AF198" i="7"/>
  <c r="AF197" i="7"/>
  <c r="AF196" i="7"/>
  <c r="AF195" i="7"/>
  <c r="AF194" i="7"/>
  <c r="AF193" i="7"/>
  <c r="AF192" i="7"/>
  <c r="AF191" i="7"/>
  <c r="AF190" i="7"/>
  <c r="AF189" i="7"/>
  <c r="AF188" i="7"/>
  <c r="AF187" i="7"/>
  <c r="AF186" i="7"/>
  <c r="AF185" i="7"/>
  <c r="AF184" i="7"/>
  <c r="AF183" i="7"/>
  <c r="AF182" i="7"/>
  <c r="AF181" i="7"/>
  <c r="AF180" i="7"/>
  <c r="AF179" i="7"/>
  <c r="AF178" i="7"/>
  <c r="AF177" i="7"/>
  <c r="AF176" i="7"/>
  <c r="AF175" i="7"/>
  <c r="AF174" i="7"/>
  <c r="AF173" i="7"/>
  <c r="AF172" i="7"/>
  <c r="AF171" i="7"/>
  <c r="AF170" i="7"/>
  <c r="AF169" i="7"/>
  <c r="AF168" i="7"/>
  <c r="AF167" i="7"/>
  <c r="AF166" i="7"/>
  <c r="AF165" i="7"/>
  <c r="AF164" i="7"/>
  <c r="AF163" i="7"/>
  <c r="AF162" i="7"/>
  <c r="AF161" i="7"/>
  <c r="AF160" i="7"/>
  <c r="AF159" i="7"/>
  <c r="EJ653" i="7"/>
  <c r="EJ652" i="7"/>
  <c r="EJ651" i="7"/>
  <c r="EJ650" i="7"/>
  <c r="EJ649" i="7"/>
  <c r="EJ648" i="7"/>
  <c r="EJ647" i="7"/>
  <c r="EJ646" i="7"/>
  <c r="EJ644" i="7"/>
  <c r="EJ642" i="7"/>
  <c r="EJ640" i="7"/>
  <c r="EJ638" i="7"/>
  <c r="EJ636" i="7"/>
  <c r="EJ634" i="7"/>
  <c r="EJ632" i="7"/>
  <c r="EJ630" i="7"/>
  <c r="EJ628" i="7"/>
  <c r="EJ626" i="7"/>
  <c r="EJ624" i="7"/>
  <c r="EJ622" i="7"/>
  <c r="EJ645" i="7"/>
  <c r="EJ643" i="7"/>
  <c r="EJ641" i="7"/>
  <c r="EJ639" i="7"/>
  <c r="EJ637" i="7"/>
  <c r="EJ635" i="7"/>
  <c r="EJ633" i="7"/>
  <c r="EJ631" i="7"/>
  <c r="EJ629" i="7"/>
  <c r="EJ627" i="7"/>
  <c r="EJ625" i="7"/>
  <c r="EJ623" i="7"/>
  <c r="EJ621" i="7"/>
  <c r="EJ620" i="7"/>
  <c r="EJ619" i="7"/>
  <c r="EJ618" i="7"/>
  <c r="EJ617" i="7"/>
  <c r="EJ616" i="7"/>
  <c r="EJ615" i="7"/>
  <c r="EJ614" i="7"/>
  <c r="EJ613" i="7"/>
  <c r="EJ612" i="7"/>
  <c r="EJ611" i="7"/>
  <c r="EJ610" i="7"/>
  <c r="EJ609" i="7"/>
  <c r="EJ608" i="7"/>
  <c r="EJ607" i="7"/>
  <c r="EJ606" i="7"/>
  <c r="EJ605" i="7"/>
  <c r="EJ604" i="7"/>
  <c r="EJ603" i="7"/>
  <c r="EJ602" i="7"/>
  <c r="EJ601" i="7"/>
  <c r="EJ600" i="7"/>
  <c r="EJ599" i="7"/>
  <c r="EJ598" i="7"/>
  <c r="EJ597" i="7"/>
  <c r="EJ596" i="7"/>
  <c r="EJ595" i="7"/>
  <c r="EJ594" i="7"/>
  <c r="EJ593" i="7"/>
  <c r="EJ592" i="7"/>
  <c r="EJ591" i="7"/>
  <c r="EJ590" i="7"/>
  <c r="EJ589" i="7"/>
  <c r="EJ588" i="7"/>
  <c r="EJ587" i="7"/>
  <c r="EJ586" i="7"/>
  <c r="EJ585" i="7"/>
  <c r="EJ584" i="7"/>
  <c r="EJ583" i="7"/>
  <c r="EJ582" i="7"/>
  <c r="EJ581" i="7"/>
  <c r="EJ580" i="7"/>
  <c r="EJ579" i="7"/>
  <c r="EJ578" i="7"/>
  <c r="EJ577" i="7"/>
  <c r="EJ576" i="7"/>
  <c r="EJ575" i="7"/>
  <c r="EJ574" i="7"/>
  <c r="EJ573" i="7"/>
  <c r="EJ572" i="7"/>
  <c r="EJ571" i="7"/>
  <c r="EJ570" i="7"/>
  <c r="EJ569" i="7"/>
  <c r="EJ568" i="7"/>
  <c r="EJ567" i="7"/>
  <c r="EJ566" i="7"/>
  <c r="EJ565" i="7"/>
  <c r="EJ564" i="7"/>
  <c r="EJ563" i="7"/>
  <c r="EJ562" i="7"/>
  <c r="EJ561" i="7"/>
  <c r="EJ560" i="7"/>
  <c r="EJ559" i="7"/>
  <c r="EJ558" i="7"/>
  <c r="EJ557" i="7"/>
  <c r="EJ556" i="7"/>
  <c r="EJ555" i="7"/>
  <c r="EJ553" i="7"/>
  <c r="EJ551" i="7"/>
  <c r="EJ549" i="7"/>
  <c r="EJ547" i="7"/>
  <c r="EJ545" i="7"/>
  <c r="EJ543" i="7"/>
  <c r="EJ541" i="7"/>
  <c r="EJ539" i="7"/>
  <c r="EJ537" i="7"/>
  <c r="EJ536" i="7"/>
  <c r="EJ535" i="7"/>
  <c r="EJ534" i="7"/>
  <c r="EJ533" i="7"/>
  <c r="EJ532" i="7"/>
  <c r="EJ531" i="7"/>
  <c r="EJ530" i="7"/>
  <c r="EJ529" i="7"/>
  <c r="EJ528" i="7"/>
  <c r="EJ527" i="7"/>
  <c r="EJ526" i="7"/>
  <c r="EJ525" i="7"/>
  <c r="EJ524" i="7"/>
  <c r="EJ523" i="7"/>
  <c r="EJ522" i="7"/>
  <c r="EJ521" i="7"/>
  <c r="EJ520" i="7"/>
  <c r="EJ519" i="7"/>
  <c r="EJ518" i="7"/>
  <c r="EJ517" i="7"/>
  <c r="EJ516" i="7"/>
  <c r="EJ515" i="7"/>
  <c r="EJ514" i="7"/>
  <c r="EJ513" i="7"/>
  <c r="EJ512" i="7"/>
  <c r="EJ511" i="7"/>
  <c r="EJ510" i="7"/>
  <c r="EJ509" i="7"/>
  <c r="EJ508" i="7"/>
  <c r="EJ507" i="7"/>
  <c r="EJ506" i="7"/>
  <c r="EJ505" i="7"/>
  <c r="EJ504" i="7"/>
  <c r="EJ554" i="7"/>
  <c r="EJ552" i="7"/>
  <c r="EJ550" i="7"/>
  <c r="EJ548" i="7"/>
  <c r="EJ546" i="7"/>
  <c r="EJ544" i="7"/>
  <c r="EJ542" i="7"/>
  <c r="EJ540" i="7"/>
  <c r="EJ538" i="7"/>
  <c r="EJ503" i="7"/>
  <c r="EJ502" i="7"/>
  <c r="EJ501" i="7"/>
  <c r="EJ500" i="7"/>
  <c r="EJ499" i="7"/>
  <c r="EJ498" i="7"/>
  <c r="EJ497" i="7"/>
  <c r="EJ496" i="7"/>
  <c r="EJ495" i="7"/>
  <c r="EJ494" i="7"/>
  <c r="EJ493" i="7"/>
  <c r="EJ492" i="7"/>
  <c r="EJ491" i="7"/>
  <c r="EJ490" i="7"/>
  <c r="EJ489" i="7"/>
  <c r="EJ488" i="7"/>
  <c r="EJ487" i="7"/>
  <c r="EJ486" i="7"/>
  <c r="EJ485" i="7"/>
  <c r="EJ484" i="7"/>
  <c r="EJ483" i="7"/>
  <c r="EJ482" i="7"/>
  <c r="EJ481" i="7"/>
  <c r="EJ480" i="7"/>
  <c r="EJ479" i="7"/>
  <c r="EJ478" i="7"/>
  <c r="EJ477" i="7"/>
  <c r="EJ476" i="7"/>
  <c r="EJ475" i="7"/>
  <c r="EJ474" i="7"/>
  <c r="EJ473" i="7"/>
  <c r="EJ472" i="7"/>
  <c r="EJ471" i="7"/>
  <c r="EJ470" i="7"/>
  <c r="EJ469" i="7"/>
  <c r="EJ468" i="7"/>
  <c r="EJ467" i="7"/>
  <c r="EJ466" i="7"/>
  <c r="EJ465" i="7"/>
  <c r="EJ464" i="7"/>
  <c r="EJ463" i="7"/>
  <c r="EJ462" i="7"/>
  <c r="EJ461" i="7"/>
  <c r="EJ459" i="7"/>
  <c r="EJ457" i="7"/>
  <c r="EJ456" i="7"/>
  <c r="EJ455" i="7"/>
  <c r="EJ454" i="7"/>
  <c r="EJ453" i="7"/>
  <c r="EJ452" i="7"/>
  <c r="EJ451" i="7"/>
  <c r="EJ450" i="7"/>
  <c r="EJ449" i="7"/>
  <c r="EJ448" i="7"/>
  <c r="EJ447" i="7"/>
  <c r="EJ446" i="7"/>
  <c r="EJ445" i="7"/>
  <c r="EJ444" i="7"/>
  <c r="EJ443" i="7"/>
  <c r="EJ442" i="7"/>
  <c r="EJ441" i="7"/>
  <c r="EJ440" i="7"/>
  <c r="EJ439" i="7"/>
  <c r="EJ438" i="7"/>
  <c r="EJ437" i="7"/>
  <c r="EJ436" i="7"/>
  <c r="EJ435" i="7"/>
  <c r="EJ434" i="7"/>
  <c r="EJ433" i="7"/>
  <c r="EJ432" i="7"/>
  <c r="EJ431" i="7"/>
  <c r="EJ430" i="7"/>
  <c r="EJ429" i="7"/>
  <c r="EJ428" i="7"/>
  <c r="EJ427" i="7"/>
  <c r="EJ426" i="7"/>
  <c r="EJ425" i="7"/>
  <c r="EJ424" i="7"/>
  <c r="EJ423" i="7"/>
  <c r="EJ422" i="7"/>
  <c r="EJ421" i="7"/>
  <c r="EJ420" i="7"/>
  <c r="EJ419" i="7"/>
  <c r="EJ418" i="7"/>
  <c r="EJ417" i="7"/>
  <c r="EJ416" i="7"/>
  <c r="EJ415" i="7"/>
  <c r="EJ414" i="7"/>
  <c r="EJ413" i="7"/>
  <c r="EJ412" i="7"/>
  <c r="EJ411" i="7"/>
  <c r="EJ410" i="7"/>
  <c r="EJ409" i="7"/>
  <c r="EJ408" i="7"/>
  <c r="EJ407" i="7"/>
  <c r="EJ406" i="7"/>
  <c r="EJ405" i="7"/>
  <c r="EJ404" i="7"/>
  <c r="EJ403" i="7"/>
  <c r="EJ402" i="7"/>
  <c r="EJ401" i="7"/>
  <c r="EJ400" i="7"/>
  <c r="EJ399" i="7"/>
  <c r="EJ398" i="7"/>
  <c r="EJ397" i="7"/>
  <c r="EJ396" i="7"/>
  <c r="EJ395" i="7"/>
  <c r="EJ394" i="7"/>
  <c r="EJ393" i="7"/>
  <c r="EJ392" i="7"/>
  <c r="EJ391" i="7"/>
  <c r="EJ390" i="7"/>
  <c r="EJ389" i="7"/>
  <c r="EJ388" i="7"/>
  <c r="EJ387" i="7"/>
  <c r="EJ386" i="7"/>
  <c r="EJ385" i="7"/>
  <c r="EJ384" i="7"/>
  <c r="EJ383" i="7"/>
  <c r="EJ382" i="7"/>
  <c r="EJ381" i="7"/>
  <c r="EJ380" i="7"/>
  <c r="EJ379" i="7"/>
  <c r="EJ378" i="7"/>
  <c r="EJ377" i="7"/>
  <c r="EJ376" i="7"/>
  <c r="EJ375" i="7"/>
  <c r="EJ374" i="7"/>
  <c r="EJ373" i="7"/>
  <c r="EJ372" i="7"/>
  <c r="EJ371" i="7"/>
  <c r="EJ370" i="7"/>
  <c r="EJ369" i="7"/>
  <c r="EJ368" i="7"/>
  <c r="EJ367" i="7"/>
  <c r="EJ366" i="7"/>
  <c r="EJ365" i="7"/>
  <c r="EJ364" i="7"/>
  <c r="EJ363" i="7"/>
  <c r="EJ362" i="7"/>
  <c r="EJ361" i="7"/>
  <c r="EJ460" i="7"/>
  <c r="EJ458" i="7"/>
  <c r="EJ359" i="7"/>
  <c r="EJ357" i="7"/>
  <c r="EJ355" i="7"/>
  <c r="EJ353" i="7"/>
  <c r="EJ351" i="7"/>
  <c r="EJ349" i="7"/>
  <c r="EJ347" i="7"/>
  <c r="EJ345" i="7"/>
  <c r="EJ343" i="7"/>
  <c r="EJ341" i="7"/>
  <c r="EJ339" i="7"/>
  <c r="EJ337" i="7"/>
  <c r="EJ335" i="7"/>
  <c r="EJ333" i="7"/>
  <c r="EJ331" i="7"/>
  <c r="EJ329" i="7"/>
  <c r="EJ327" i="7"/>
  <c r="EJ325" i="7"/>
  <c r="EJ323" i="7"/>
  <c r="EJ321" i="7"/>
  <c r="EJ319" i="7"/>
  <c r="EJ317" i="7"/>
  <c r="EJ315" i="7"/>
  <c r="EJ313" i="7"/>
  <c r="EJ311" i="7"/>
  <c r="EJ309" i="7"/>
  <c r="EJ307" i="7"/>
  <c r="EJ305" i="7"/>
  <c r="EJ303" i="7"/>
  <c r="EJ301" i="7"/>
  <c r="EJ299" i="7"/>
  <c r="EJ297" i="7"/>
  <c r="EJ295" i="7"/>
  <c r="EJ293" i="7"/>
  <c r="EJ291" i="7"/>
  <c r="EJ289" i="7"/>
  <c r="EJ287" i="7"/>
  <c r="EJ285" i="7"/>
  <c r="EJ283" i="7"/>
  <c r="EJ281" i="7"/>
  <c r="EJ279" i="7"/>
  <c r="EJ277" i="7"/>
  <c r="EJ275" i="7"/>
  <c r="EJ274" i="7"/>
  <c r="EJ273" i="7"/>
  <c r="EJ272" i="7"/>
  <c r="EJ271" i="7"/>
  <c r="EJ270" i="7"/>
  <c r="EJ269" i="7"/>
  <c r="EJ268" i="7"/>
  <c r="EJ267" i="7"/>
  <c r="EJ266" i="7"/>
  <c r="EJ265" i="7"/>
  <c r="EJ264" i="7"/>
  <c r="EJ263" i="7"/>
  <c r="EJ262" i="7"/>
  <c r="EJ261" i="7"/>
  <c r="EJ260" i="7"/>
  <c r="EJ259" i="7"/>
  <c r="EJ258" i="7"/>
  <c r="EJ257" i="7"/>
  <c r="EJ256" i="7"/>
  <c r="EJ255" i="7"/>
  <c r="EJ254" i="7"/>
  <c r="EJ253" i="7"/>
  <c r="EJ252" i="7"/>
  <c r="EJ251" i="7"/>
  <c r="EJ250" i="7"/>
  <c r="EJ249" i="7"/>
  <c r="EJ248" i="7"/>
  <c r="EJ247" i="7"/>
  <c r="EJ246" i="7"/>
  <c r="EJ245" i="7"/>
  <c r="EJ244" i="7"/>
  <c r="EJ243" i="7"/>
  <c r="EJ242" i="7"/>
  <c r="EJ241" i="7"/>
  <c r="EJ240" i="7"/>
  <c r="EJ239" i="7"/>
  <c r="EJ238" i="7"/>
  <c r="EJ237" i="7"/>
  <c r="EJ236" i="7"/>
  <c r="EJ235" i="7"/>
  <c r="EJ234" i="7"/>
  <c r="EJ233" i="7"/>
  <c r="EJ232" i="7"/>
  <c r="EJ231" i="7"/>
  <c r="EJ230" i="7"/>
  <c r="EJ229" i="7"/>
  <c r="EJ228" i="7"/>
  <c r="EJ227" i="7"/>
  <c r="EJ226" i="7"/>
  <c r="EJ225" i="7"/>
  <c r="EJ224" i="7"/>
  <c r="EJ223" i="7"/>
  <c r="EJ222" i="7"/>
  <c r="EJ221" i="7"/>
  <c r="EJ220" i="7"/>
  <c r="EJ219" i="7"/>
  <c r="EJ218" i="7"/>
  <c r="EJ217" i="7"/>
  <c r="EJ216" i="7"/>
  <c r="EJ215" i="7"/>
  <c r="EJ214" i="7"/>
  <c r="EJ213" i="7"/>
  <c r="EJ212" i="7"/>
  <c r="EJ211" i="7"/>
  <c r="EJ210" i="7"/>
  <c r="EJ209" i="7"/>
  <c r="EJ208" i="7"/>
  <c r="EJ207" i="7"/>
  <c r="EJ206" i="7"/>
  <c r="EJ205" i="7"/>
  <c r="EJ204" i="7"/>
  <c r="EJ203" i="7"/>
  <c r="EJ202" i="7"/>
  <c r="EJ201" i="7"/>
  <c r="EJ200" i="7"/>
  <c r="EJ199" i="7"/>
  <c r="EJ198" i="7"/>
  <c r="EJ197" i="7"/>
  <c r="EJ196" i="7"/>
  <c r="EJ195" i="7"/>
  <c r="EJ194" i="7"/>
  <c r="EJ193" i="7"/>
  <c r="EJ192" i="7"/>
  <c r="EJ191" i="7"/>
  <c r="EJ190" i="7"/>
  <c r="EJ189" i="7"/>
  <c r="EJ188" i="7"/>
  <c r="EJ187" i="7"/>
  <c r="EJ186" i="7"/>
  <c r="EJ185" i="7"/>
  <c r="EJ184" i="7"/>
  <c r="EJ183" i="7"/>
  <c r="EJ182" i="7"/>
  <c r="EJ181" i="7"/>
  <c r="EJ180" i="7"/>
  <c r="EJ179" i="7"/>
  <c r="EJ178" i="7"/>
  <c r="EJ177" i="7"/>
  <c r="EJ176" i="7"/>
  <c r="EJ175" i="7"/>
  <c r="EJ174" i="7"/>
  <c r="EJ173" i="7"/>
  <c r="EJ172" i="7"/>
  <c r="EJ171" i="7"/>
  <c r="EJ170" i="7"/>
  <c r="EJ169" i="7"/>
  <c r="EJ168" i="7"/>
  <c r="EJ167" i="7"/>
  <c r="EJ166" i="7"/>
  <c r="EJ165" i="7"/>
  <c r="EJ164" i="7"/>
  <c r="EJ163" i="7"/>
  <c r="EJ162" i="7"/>
  <c r="EJ161" i="7"/>
  <c r="EJ160" i="7"/>
  <c r="EJ159" i="7"/>
  <c r="EJ360" i="7"/>
  <c r="EJ358" i="7"/>
  <c r="EJ356" i="7"/>
  <c r="EJ354" i="7"/>
  <c r="EJ352" i="7"/>
  <c r="EJ350" i="7"/>
  <c r="EJ348" i="7"/>
  <c r="EJ346" i="7"/>
  <c r="EJ344" i="7"/>
  <c r="EJ342" i="7"/>
  <c r="EJ340" i="7"/>
  <c r="EJ338" i="7"/>
  <c r="EJ336" i="7"/>
  <c r="EJ334" i="7"/>
  <c r="EJ332" i="7"/>
  <c r="EJ330" i="7"/>
  <c r="EJ328" i="7"/>
  <c r="EJ326" i="7"/>
  <c r="EJ324" i="7"/>
  <c r="EJ322" i="7"/>
  <c r="EJ320" i="7"/>
  <c r="EJ318" i="7"/>
  <c r="EJ316" i="7"/>
  <c r="EJ314" i="7"/>
  <c r="EJ312" i="7"/>
  <c r="EJ310" i="7"/>
  <c r="EJ308" i="7"/>
  <c r="EJ306" i="7"/>
  <c r="EJ304" i="7"/>
  <c r="EJ302" i="7"/>
  <c r="EJ300" i="7"/>
  <c r="EJ298" i="7"/>
  <c r="EJ296" i="7"/>
  <c r="EJ294" i="7"/>
  <c r="EJ292" i="7"/>
  <c r="EJ290" i="7"/>
  <c r="EJ288" i="7"/>
  <c r="EJ286" i="7"/>
  <c r="EJ284" i="7"/>
  <c r="EJ282" i="7"/>
  <c r="EJ280" i="7"/>
  <c r="EJ278" i="7"/>
  <c r="EJ276" i="7"/>
  <c r="AH653" i="7"/>
  <c r="AH651" i="7"/>
  <c r="AH649" i="7"/>
  <c r="AH647" i="7"/>
  <c r="AH652" i="7"/>
  <c r="AH650" i="7"/>
  <c r="AH648" i="7"/>
  <c r="AH646" i="7"/>
  <c r="AH645" i="7"/>
  <c r="AH644" i="7"/>
  <c r="AH643" i="7"/>
  <c r="AH642" i="7"/>
  <c r="AH641" i="7"/>
  <c r="AH640" i="7"/>
  <c r="AH639" i="7"/>
  <c r="AH638" i="7"/>
  <c r="AH637" i="7"/>
  <c r="AH636" i="7"/>
  <c r="AH635" i="7"/>
  <c r="AH634" i="7"/>
  <c r="AH633" i="7"/>
  <c r="AH632" i="7"/>
  <c r="AH631" i="7"/>
  <c r="AH630" i="7"/>
  <c r="AH629" i="7"/>
  <c r="AH628" i="7"/>
  <c r="AH627" i="7"/>
  <c r="AH626" i="7"/>
  <c r="AH625" i="7"/>
  <c r="AH624" i="7"/>
  <c r="AH623" i="7"/>
  <c r="AH622" i="7"/>
  <c r="AH621" i="7"/>
  <c r="AH620" i="7"/>
  <c r="AH619" i="7"/>
  <c r="AH599" i="7"/>
  <c r="AH598" i="7"/>
  <c r="AH597" i="7"/>
  <c r="AH596" i="7"/>
  <c r="AH595" i="7"/>
  <c r="AH594" i="7"/>
  <c r="AH593" i="7"/>
  <c r="AH592" i="7"/>
  <c r="AH591" i="7"/>
  <c r="AH590" i="7"/>
  <c r="AH589" i="7"/>
  <c r="AH588" i="7"/>
  <c r="AH587" i="7"/>
  <c r="AH617" i="7"/>
  <c r="AH615" i="7"/>
  <c r="AH613" i="7"/>
  <c r="AH611" i="7"/>
  <c r="AH609" i="7"/>
  <c r="AH607" i="7"/>
  <c r="AH605" i="7"/>
  <c r="AH603" i="7"/>
  <c r="AH601" i="7"/>
  <c r="AH618" i="7"/>
  <c r="AH610" i="7"/>
  <c r="AH602" i="7"/>
  <c r="AH616" i="7"/>
  <c r="AH608" i="7"/>
  <c r="AH600" i="7"/>
  <c r="AH614" i="7"/>
  <c r="AH606" i="7"/>
  <c r="AH537" i="7"/>
  <c r="AH536" i="7"/>
  <c r="AH535" i="7"/>
  <c r="AH534" i="7"/>
  <c r="AH533" i="7"/>
  <c r="AH532" i="7"/>
  <c r="AH531" i="7"/>
  <c r="AH530" i="7"/>
  <c r="AH529" i="7"/>
  <c r="AH528" i="7"/>
  <c r="AH527" i="7"/>
  <c r="AH526" i="7"/>
  <c r="AH525" i="7"/>
  <c r="AH524" i="7"/>
  <c r="AH523" i="7"/>
  <c r="AH522" i="7"/>
  <c r="AH521" i="7"/>
  <c r="AH520" i="7"/>
  <c r="AH519" i="7"/>
  <c r="AH518" i="7"/>
  <c r="AH517" i="7"/>
  <c r="AH516" i="7"/>
  <c r="AH515" i="7"/>
  <c r="AH514" i="7"/>
  <c r="AH513" i="7"/>
  <c r="AH512" i="7"/>
  <c r="AH511" i="7"/>
  <c r="AH510" i="7"/>
  <c r="AH509" i="7"/>
  <c r="AH508" i="7"/>
  <c r="AH507" i="7"/>
  <c r="AH506" i="7"/>
  <c r="AH505" i="7"/>
  <c r="AH586" i="7"/>
  <c r="AH584" i="7"/>
  <c r="AH582" i="7"/>
  <c r="AH580" i="7"/>
  <c r="AH578" i="7"/>
  <c r="AH576" i="7"/>
  <c r="AH574" i="7"/>
  <c r="AH572" i="7"/>
  <c r="AH570" i="7"/>
  <c r="AH568" i="7"/>
  <c r="AH566" i="7"/>
  <c r="AH564" i="7"/>
  <c r="AH562" i="7"/>
  <c r="AH560" i="7"/>
  <c r="AH558" i="7"/>
  <c r="AH556" i="7"/>
  <c r="AH555" i="7"/>
  <c r="AH553" i="7"/>
  <c r="AH551" i="7"/>
  <c r="AH549" i="7"/>
  <c r="AH547" i="7"/>
  <c r="AH545" i="7"/>
  <c r="AH543" i="7"/>
  <c r="AH541" i="7"/>
  <c r="AH539" i="7"/>
  <c r="AH612" i="7"/>
  <c r="AH604" i="7"/>
  <c r="AH583" i="7"/>
  <c r="AH575" i="7"/>
  <c r="AH567" i="7"/>
  <c r="AH559" i="7"/>
  <c r="AH548" i="7"/>
  <c r="AH540" i="7"/>
  <c r="AH503" i="7"/>
  <c r="AH502" i="7"/>
  <c r="AH501" i="7"/>
  <c r="AH500" i="7"/>
  <c r="AH499" i="7"/>
  <c r="AH498" i="7"/>
  <c r="AH497" i="7"/>
  <c r="AH496" i="7"/>
  <c r="AH495" i="7"/>
  <c r="AH494" i="7"/>
  <c r="AH493" i="7"/>
  <c r="AH492" i="7"/>
  <c r="AH491" i="7"/>
  <c r="AH490" i="7"/>
  <c r="AH489" i="7"/>
  <c r="AH488" i="7"/>
  <c r="AH487" i="7"/>
  <c r="AH486" i="7"/>
  <c r="AH485" i="7"/>
  <c r="AH484" i="7"/>
  <c r="AH483" i="7"/>
  <c r="AH482" i="7"/>
  <c r="AH481" i="7"/>
  <c r="AH480" i="7"/>
  <c r="AH479" i="7"/>
  <c r="AH478" i="7"/>
  <c r="AH477" i="7"/>
  <c r="AH476" i="7"/>
  <c r="AH475" i="7"/>
  <c r="AH474" i="7"/>
  <c r="AH473" i="7"/>
  <c r="AH472" i="7"/>
  <c r="AH471" i="7"/>
  <c r="AH470" i="7"/>
  <c r="AH469" i="7"/>
  <c r="AH468" i="7"/>
  <c r="AH467" i="7"/>
  <c r="AH466" i="7"/>
  <c r="AH465" i="7"/>
  <c r="AH464" i="7"/>
  <c r="AH463" i="7"/>
  <c r="AH462" i="7"/>
  <c r="AH585" i="7"/>
  <c r="AH577" i="7"/>
  <c r="AH569" i="7"/>
  <c r="AH561" i="7"/>
  <c r="AH554" i="7"/>
  <c r="AH546" i="7"/>
  <c r="AH538" i="7"/>
  <c r="AH504" i="7"/>
  <c r="AH579" i="7"/>
  <c r="AH571" i="7"/>
  <c r="AH563" i="7"/>
  <c r="AH552" i="7"/>
  <c r="AH544" i="7"/>
  <c r="AH581" i="7"/>
  <c r="AH550" i="7"/>
  <c r="AH460" i="7"/>
  <c r="AH458" i="7"/>
  <c r="AH457" i="7"/>
  <c r="AH456" i="7"/>
  <c r="AH455" i="7"/>
  <c r="AH454" i="7"/>
  <c r="AH453" i="7"/>
  <c r="AH452" i="7"/>
  <c r="AH451" i="7"/>
  <c r="AH450" i="7"/>
  <c r="AH449" i="7"/>
  <c r="AH448" i="7"/>
  <c r="AH447" i="7"/>
  <c r="AH446" i="7"/>
  <c r="AH445" i="7"/>
  <c r="AH444" i="7"/>
  <c r="AH443" i="7"/>
  <c r="AH442" i="7"/>
  <c r="AH441" i="7"/>
  <c r="AH440" i="7"/>
  <c r="AH439" i="7"/>
  <c r="AH438" i="7"/>
  <c r="AH437" i="7"/>
  <c r="AH436" i="7"/>
  <c r="AH435" i="7"/>
  <c r="AH434" i="7"/>
  <c r="AH433" i="7"/>
  <c r="AH432" i="7"/>
  <c r="AH431" i="7"/>
  <c r="AH430" i="7"/>
  <c r="AH429" i="7"/>
  <c r="AH428" i="7"/>
  <c r="AH427" i="7"/>
  <c r="AH426" i="7"/>
  <c r="AH425" i="7"/>
  <c r="AH424" i="7"/>
  <c r="AH423" i="7"/>
  <c r="AH422" i="7"/>
  <c r="AH421" i="7"/>
  <c r="AH420" i="7"/>
  <c r="AH419" i="7"/>
  <c r="AH418" i="7"/>
  <c r="AH417" i="7"/>
  <c r="AH416" i="7"/>
  <c r="AH415" i="7"/>
  <c r="AH414" i="7"/>
  <c r="AH413" i="7"/>
  <c r="AH412" i="7"/>
  <c r="AH411" i="7"/>
  <c r="AH410" i="7"/>
  <c r="AH409" i="7"/>
  <c r="AH408" i="7"/>
  <c r="AH407" i="7"/>
  <c r="AH406" i="7"/>
  <c r="AH405" i="7"/>
  <c r="AH404" i="7"/>
  <c r="AH403" i="7"/>
  <c r="AH402" i="7"/>
  <c r="AH401" i="7"/>
  <c r="AH400" i="7"/>
  <c r="AH399" i="7"/>
  <c r="AH398" i="7"/>
  <c r="AH397" i="7"/>
  <c r="AH396" i="7"/>
  <c r="AH395" i="7"/>
  <c r="AH394" i="7"/>
  <c r="AH393" i="7"/>
  <c r="AH392" i="7"/>
  <c r="AH391" i="7"/>
  <c r="AH390" i="7"/>
  <c r="AH389" i="7"/>
  <c r="AH388" i="7"/>
  <c r="AH387" i="7"/>
  <c r="AH386" i="7"/>
  <c r="AH385" i="7"/>
  <c r="AH384" i="7"/>
  <c r="AH383" i="7"/>
  <c r="AH382" i="7"/>
  <c r="AH381" i="7"/>
  <c r="AH380" i="7"/>
  <c r="AH379" i="7"/>
  <c r="AH378" i="7"/>
  <c r="AH377" i="7"/>
  <c r="AH376" i="7"/>
  <c r="AH375" i="7"/>
  <c r="AH374" i="7"/>
  <c r="AH373" i="7"/>
  <c r="AH372" i="7"/>
  <c r="AH371" i="7"/>
  <c r="AH370" i="7"/>
  <c r="AH369" i="7"/>
  <c r="AH368" i="7"/>
  <c r="AH367" i="7"/>
  <c r="AH366" i="7"/>
  <c r="AH365" i="7"/>
  <c r="AH364" i="7"/>
  <c r="AH363" i="7"/>
  <c r="AH362" i="7"/>
  <c r="AH557" i="7"/>
  <c r="AH542" i="7"/>
  <c r="AH565" i="7"/>
  <c r="AH461" i="7"/>
  <c r="AH459" i="7"/>
  <c r="AH573" i="7"/>
  <c r="AH361" i="7"/>
  <c r="AH360" i="7"/>
  <c r="AH359" i="7"/>
  <c r="AH358" i="7"/>
  <c r="AH357" i="7"/>
  <c r="AH356" i="7"/>
  <c r="AH355" i="7"/>
  <c r="AH354" i="7"/>
  <c r="AH353" i="7"/>
  <c r="AH352" i="7"/>
  <c r="AH351" i="7"/>
  <c r="AH350" i="7"/>
  <c r="AH349" i="7"/>
  <c r="AH348" i="7"/>
  <c r="AH347" i="7"/>
  <c r="AH346" i="7"/>
  <c r="AH345" i="7"/>
  <c r="AH344" i="7"/>
  <c r="AH343" i="7"/>
  <c r="AH342" i="7"/>
  <c r="AH341" i="7"/>
  <c r="AH340" i="7"/>
  <c r="AH339" i="7"/>
  <c r="AH338" i="7"/>
  <c r="AH337" i="7"/>
  <c r="AH336" i="7"/>
  <c r="AH335" i="7"/>
  <c r="AH334" i="7"/>
  <c r="AH333" i="7"/>
  <c r="AH332" i="7"/>
  <c r="AH331" i="7"/>
  <c r="AH330" i="7"/>
  <c r="AH329" i="7"/>
  <c r="AH328" i="7"/>
  <c r="AH327" i="7"/>
  <c r="AH326" i="7"/>
  <c r="AH325" i="7"/>
  <c r="AH324" i="7"/>
  <c r="AH323" i="7"/>
  <c r="AH322" i="7"/>
  <c r="AH321" i="7"/>
  <c r="AH320" i="7"/>
  <c r="AH319" i="7"/>
  <c r="AH318" i="7"/>
  <c r="AH317" i="7"/>
  <c r="AH316" i="7"/>
  <c r="AH315" i="7"/>
  <c r="AH314" i="7"/>
  <c r="AH313" i="7"/>
  <c r="AH312" i="7"/>
  <c r="AH311" i="7"/>
  <c r="AH310" i="7"/>
  <c r="AH309" i="7"/>
  <c r="AH308" i="7"/>
  <c r="AH307" i="7"/>
  <c r="AH306" i="7"/>
  <c r="AH305" i="7"/>
  <c r="AH304" i="7"/>
  <c r="AH303" i="7"/>
  <c r="AH302" i="7"/>
  <c r="AH301" i="7"/>
  <c r="AH300" i="7"/>
  <c r="AH299" i="7"/>
  <c r="AH298" i="7"/>
  <c r="AH297" i="7"/>
  <c r="AH296" i="7"/>
  <c r="AH295" i="7"/>
  <c r="AH294" i="7"/>
  <c r="AH293" i="7"/>
  <c r="AH292" i="7"/>
  <c r="AH291" i="7"/>
  <c r="AH290" i="7"/>
  <c r="AH289" i="7"/>
  <c r="AH288" i="7"/>
  <c r="AH287" i="7"/>
  <c r="AH286" i="7"/>
  <c r="AH285" i="7"/>
  <c r="AH284" i="7"/>
  <c r="AH283" i="7"/>
  <c r="AH282" i="7"/>
  <c r="AH281" i="7"/>
  <c r="AH280" i="7"/>
  <c r="AH279" i="7"/>
  <c r="AH278" i="7"/>
  <c r="AH277" i="7"/>
  <c r="AH276" i="7"/>
  <c r="AH275" i="7"/>
  <c r="AH274" i="7"/>
  <c r="AH273" i="7"/>
  <c r="AH272" i="7"/>
  <c r="AH271" i="7"/>
  <c r="AH270" i="7"/>
  <c r="AH269" i="7"/>
  <c r="AH268" i="7"/>
  <c r="AH267" i="7"/>
  <c r="AH266" i="7"/>
  <c r="AH265" i="7"/>
  <c r="AH264" i="7"/>
  <c r="AH263" i="7"/>
  <c r="AH262" i="7"/>
  <c r="AH261" i="7"/>
  <c r="AH260" i="7"/>
  <c r="AH259" i="7"/>
  <c r="AH258" i="7"/>
  <c r="AH257" i="7"/>
  <c r="AH256" i="7"/>
  <c r="AH255" i="7"/>
  <c r="AH254" i="7"/>
  <c r="AH253" i="7"/>
  <c r="AH252" i="7"/>
  <c r="AH251" i="7"/>
  <c r="AH250" i="7"/>
  <c r="AH249" i="7"/>
  <c r="AH248" i="7"/>
  <c r="AH247" i="7"/>
  <c r="AH246" i="7"/>
  <c r="AH245" i="7"/>
  <c r="AH244" i="7"/>
  <c r="AH243" i="7"/>
  <c r="AH242" i="7"/>
  <c r="AH241" i="7"/>
  <c r="AH240" i="7"/>
  <c r="AH239" i="7"/>
  <c r="AH238" i="7"/>
  <c r="AH237" i="7"/>
  <c r="AH236" i="7"/>
  <c r="AH235" i="7"/>
  <c r="AH234" i="7"/>
  <c r="AH233" i="7"/>
  <c r="AH232" i="7"/>
  <c r="AH231" i="7"/>
  <c r="AH230" i="7"/>
  <c r="AH229" i="7"/>
  <c r="AH228" i="7"/>
  <c r="AH227" i="7"/>
  <c r="AH226" i="7"/>
  <c r="AH225" i="7"/>
  <c r="AH224" i="7"/>
  <c r="AH223" i="7"/>
  <c r="AH222" i="7"/>
  <c r="AH221" i="7"/>
  <c r="AH220" i="7"/>
  <c r="AH219" i="7"/>
  <c r="AH218" i="7"/>
  <c r="AH217" i="7"/>
  <c r="AH216" i="7"/>
  <c r="AH215" i="7"/>
  <c r="AH214" i="7"/>
  <c r="AH213" i="7"/>
  <c r="AH212" i="7"/>
  <c r="AH211" i="7"/>
  <c r="AH210" i="7"/>
  <c r="AH209" i="7"/>
  <c r="AH208" i="7"/>
  <c r="AH207" i="7"/>
  <c r="AH206" i="7"/>
  <c r="AH205" i="7"/>
  <c r="AH204" i="7"/>
  <c r="AH203" i="7"/>
  <c r="AH202" i="7"/>
  <c r="AH201" i="7"/>
  <c r="AH200" i="7"/>
  <c r="AH199" i="7"/>
  <c r="AH198" i="7"/>
  <c r="AH197" i="7"/>
  <c r="AH196" i="7"/>
  <c r="AH195" i="7"/>
  <c r="AH194" i="7"/>
  <c r="AH193" i="7"/>
  <c r="AH192" i="7"/>
  <c r="AH191" i="7"/>
  <c r="AH190" i="7"/>
  <c r="AH189" i="7"/>
  <c r="AH188" i="7"/>
  <c r="AH187" i="7"/>
  <c r="AH186" i="7"/>
  <c r="AH185" i="7"/>
  <c r="AH184" i="7"/>
  <c r="AH183" i="7"/>
  <c r="AH182" i="7"/>
  <c r="AH181" i="7"/>
  <c r="AH180" i="7"/>
  <c r="AH179" i="7"/>
  <c r="AH178" i="7"/>
  <c r="AH177" i="7"/>
  <c r="AH176" i="7"/>
  <c r="AH175" i="7"/>
  <c r="AH174" i="7"/>
  <c r="AH173" i="7"/>
  <c r="AH172" i="7"/>
  <c r="AH171" i="7"/>
  <c r="AH170" i="7"/>
  <c r="AH169" i="7"/>
  <c r="AH168" i="7"/>
  <c r="AH167" i="7"/>
  <c r="AH166" i="7"/>
  <c r="AH165" i="7"/>
  <c r="AH164" i="7"/>
  <c r="AH163" i="7"/>
  <c r="AH162" i="7"/>
  <c r="AH161" i="7"/>
  <c r="AH160" i="7"/>
  <c r="AH159" i="7"/>
  <c r="ES653" i="7"/>
  <c r="ES651" i="7"/>
  <c r="ES649" i="7"/>
  <c r="ES647" i="7"/>
  <c r="ES645" i="7"/>
  <c r="ES652" i="7"/>
  <c r="ES650" i="7"/>
  <c r="ES648" i="7"/>
  <c r="ES646" i="7"/>
  <c r="ES644" i="7"/>
  <c r="ES643" i="7"/>
  <c r="ES642" i="7"/>
  <c r="ES641" i="7"/>
  <c r="ES640" i="7"/>
  <c r="ES639" i="7"/>
  <c r="ES638" i="7"/>
  <c r="ES637" i="7"/>
  <c r="ES636" i="7"/>
  <c r="ES635" i="7"/>
  <c r="ES634" i="7"/>
  <c r="ES633" i="7"/>
  <c r="ES632" i="7"/>
  <c r="ES631" i="7"/>
  <c r="ES630" i="7"/>
  <c r="ES629" i="7"/>
  <c r="ES628" i="7"/>
  <c r="ES627" i="7"/>
  <c r="ES626" i="7"/>
  <c r="ES625" i="7"/>
  <c r="ES624" i="7"/>
  <c r="ES623" i="7"/>
  <c r="ES622" i="7"/>
  <c r="ES621" i="7"/>
  <c r="ES620" i="7"/>
  <c r="ES619" i="7"/>
  <c r="ES598" i="7"/>
  <c r="ES597" i="7"/>
  <c r="ES596" i="7"/>
  <c r="ES595" i="7"/>
  <c r="ES594" i="7"/>
  <c r="ES593" i="7"/>
  <c r="ES592" i="7"/>
  <c r="ES591" i="7"/>
  <c r="ES590" i="7"/>
  <c r="ES589" i="7"/>
  <c r="ES588" i="7"/>
  <c r="ES587" i="7"/>
  <c r="ES586" i="7"/>
  <c r="ES617" i="7"/>
  <c r="ES615" i="7"/>
  <c r="ES613" i="7"/>
  <c r="ES611" i="7"/>
  <c r="ES609" i="7"/>
  <c r="ES607" i="7"/>
  <c r="ES605" i="7"/>
  <c r="ES603" i="7"/>
  <c r="ES601" i="7"/>
  <c r="ES599" i="7"/>
  <c r="ES612" i="7"/>
  <c r="ES604" i="7"/>
  <c r="ES618" i="7"/>
  <c r="ES610" i="7"/>
  <c r="ES602" i="7"/>
  <c r="ES616" i="7"/>
  <c r="ES608" i="7"/>
  <c r="ES600" i="7"/>
  <c r="ES606" i="7"/>
  <c r="ES536" i="7"/>
  <c r="ES535" i="7"/>
  <c r="ES534" i="7"/>
  <c r="ES533" i="7"/>
  <c r="ES532" i="7"/>
  <c r="ES531" i="7"/>
  <c r="ES530" i="7"/>
  <c r="ES529" i="7"/>
  <c r="ES528" i="7"/>
  <c r="ES527" i="7"/>
  <c r="ES526" i="7"/>
  <c r="ES525" i="7"/>
  <c r="ES524" i="7"/>
  <c r="ES523" i="7"/>
  <c r="ES522" i="7"/>
  <c r="ES521" i="7"/>
  <c r="ES520" i="7"/>
  <c r="ES519" i="7"/>
  <c r="ES518" i="7"/>
  <c r="ES517" i="7"/>
  <c r="ES516" i="7"/>
  <c r="ES515" i="7"/>
  <c r="ES514" i="7"/>
  <c r="ES513" i="7"/>
  <c r="ES512" i="7"/>
  <c r="ES511" i="7"/>
  <c r="ES510" i="7"/>
  <c r="ES509" i="7"/>
  <c r="ES508" i="7"/>
  <c r="ES507" i="7"/>
  <c r="ES506" i="7"/>
  <c r="ES505" i="7"/>
  <c r="ES504" i="7"/>
  <c r="ES584" i="7"/>
  <c r="ES582" i="7"/>
  <c r="ES580" i="7"/>
  <c r="ES578" i="7"/>
  <c r="ES576" i="7"/>
  <c r="ES574" i="7"/>
  <c r="ES572" i="7"/>
  <c r="ES570" i="7"/>
  <c r="ES568" i="7"/>
  <c r="ES566" i="7"/>
  <c r="ES564" i="7"/>
  <c r="ES562" i="7"/>
  <c r="ES560" i="7"/>
  <c r="ES558" i="7"/>
  <c r="ES556" i="7"/>
  <c r="ES555" i="7"/>
  <c r="ES553" i="7"/>
  <c r="ES551" i="7"/>
  <c r="ES549" i="7"/>
  <c r="ES547" i="7"/>
  <c r="ES545" i="7"/>
  <c r="ES543" i="7"/>
  <c r="ES541" i="7"/>
  <c r="ES539" i="7"/>
  <c r="ES537" i="7"/>
  <c r="ES585" i="7"/>
  <c r="ES577" i="7"/>
  <c r="ES569" i="7"/>
  <c r="ES561" i="7"/>
  <c r="ES550" i="7"/>
  <c r="ES542" i="7"/>
  <c r="ES503" i="7"/>
  <c r="ES502" i="7"/>
  <c r="ES501" i="7"/>
  <c r="ES500" i="7"/>
  <c r="ES499" i="7"/>
  <c r="ES498" i="7"/>
  <c r="ES497" i="7"/>
  <c r="ES496" i="7"/>
  <c r="ES495" i="7"/>
  <c r="ES494" i="7"/>
  <c r="ES493" i="7"/>
  <c r="ES492" i="7"/>
  <c r="ES491" i="7"/>
  <c r="ES490" i="7"/>
  <c r="ES489" i="7"/>
  <c r="ES488" i="7"/>
  <c r="ES487" i="7"/>
  <c r="ES486" i="7"/>
  <c r="ES485" i="7"/>
  <c r="ES484" i="7"/>
  <c r="ES483" i="7"/>
  <c r="ES482" i="7"/>
  <c r="ES481" i="7"/>
  <c r="ES480" i="7"/>
  <c r="ES479" i="7"/>
  <c r="ES478" i="7"/>
  <c r="ES477" i="7"/>
  <c r="ES476" i="7"/>
  <c r="ES475" i="7"/>
  <c r="ES474" i="7"/>
  <c r="ES473" i="7"/>
  <c r="ES472" i="7"/>
  <c r="ES471" i="7"/>
  <c r="ES470" i="7"/>
  <c r="ES469" i="7"/>
  <c r="ES468" i="7"/>
  <c r="ES467" i="7"/>
  <c r="ES466" i="7"/>
  <c r="ES465" i="7"/>
  <c r="ES464" i="7"/>
  <c r="ES463" i="7"/>
  <c r="ES462" i="7"/>
  <c r="ES461" i="7"/>
  <c r="ES614" i="7"/>
  <c r="ES579" i="7"/>
  <c r="ES571" i="7"/>
  <c r="ES563" i="7"/>
  <c r="ES548" i="7"/>
  <c r="ES540" i="7"/>
  <c r="ES581" i="7"/>
  <c r="ES573" i="7"/>
  <c r="ES565" i="7"/>
  <c r="ES557" i="7"/>
  <c r="ES554" i="7"/>
  <c r="ES546" i="7"/>
  <c r="ES538" i="7"/>
  <c r="ES559" i="7"/>
  <c r="ES460" i="7"/>
  <c r="ES458" i="7"/>
  <c r="ES457" i="7"/>
  <c r="ES456" i="7"/>
  <c r="ES455" i="7"/>
  <c r="ES454" i="7"/>
  <c r="ES453" i="7"/>
  <c r="ES452" i="7"/>
  <c r="ES451" i="7"/>
  <c r="ES450" i="7"/>
  <c r="ES449" i="7"/>
  <c r="ES448" i="7"/>
  <c r="ES447" i="7"/>
  <c r="ES446" i="7"/>
  <c r="ES445" i="7"/>
  <c r="ES444" i="7"/>
  <c r="ES443" i="7"/>
  <c r="ES442" i="7"/>
  <c r="ES441" i="7"/>
  <c r="ES440" i="7"/>
  <c r="ES439" i="7"/>
  <c r="ES438" i="7"/>
  <c r="ES437" i="7"/>
  <c r="ES436" i="7"/>
  <c r="ES435" i="7"/>
  <c r="ES434" i="7"/>
  <c r="ES433" i="7"/>
  <c r="ES432" i="7"/>
  <c r="ES431" i="7"/>
  <c r="ES430" i="7"/>
  <c r="ES429" i="7"/>
  <c r="ES428" i="7"/>
  <c r="ES427" i="7"/>
  <c r="ES426" i="7"/>
  <c r="ES425" i="7"/>
  <c r="ES424" i="7"/>
  <c r="ES423" i="7"/>
  <c r="ES422" i="7"/>
  <c r="ES421" i="7"/>
  <c r="ES420" i="7"/>
  <c r="ES419" i="7"/>
  <c r="ES418" i="7"/>
  <c r="ES417" i="7"/>
  <c r="ES416" i="7"/>
  <c r="ES415" i="7"/>
  <c r="ES414" i="7"/>
  <c r="ES413" i="7"/>
  <c r="ES412" i="7"/>
  <c r="ES411" i="7"/>
  <c r="ES410" i="7"/>
  <c r="ES409" i="7"/>
  <c r="ES408" i="7"/>
  <c r="ES407" i="7"/>
  <c r="ES406" i="7"/>
  <c r="ES405" i="7"/>
  <c r="ES404" i="7"/>
  <c r="ES403" i="7"/>
  <c r="ES402" i="7"/>
  <c r="ES401" i="7"/>
  <c r="ES400" i="7"/>
  <c r="ES399" i="7"/>
  <c r="ES398" i="7"/>
  <c r="ES397" i="7"/>
  <c r="ES396" i="7"/>
  <c r="ES395" i="7"/>
  <c r="ES394" i="7"/>
  <c r="ES393" i="7"/>
  <c r="ES392" i="7"/>
  <c r="ES391" i="7"/>
  <c r="ES390" i="7"/>
  <c r="ES389" i="7"/>
  <c r="ES388" i="7"/>
  <c r="ES387" i="7"/>
  <c r="ES386" i="7"/>
  <c r="ES385" i="7"/>
  <c r="ES384" i="7"/>
  <c r="ES383" i="7"/>
  <c r="ES382" i="7"/>
  <c r="ES381" i="7"/>
  <c r="ES380" i="7"/>
  <c r="ES379" i="7"/>
  <c r="ES378" i="7"/>
  <c r="ES377" i="7"/>
  <c r="ES376" i="7"/>
  <c r="ES375" i="7"/>
  <c r="ES374" i="7"/>
  <c r="ES373" i="7"/>
  <c r="ES372" i="7"/>
  <c r="ES371" i="7"/>
  <c r="ES370" i="7"/>
  <c r="ES369" i="7"/>
  <c r="ES368" i="7"/>
  <c r="ES367" i="7"/>
  <c r="ES366" i="7"/>
  <c r="ES365" i="7"/>
  <c r="ES364" i="7"/>
  <c r="ES363" i="7"/>
  <c r="ES362" i="7"/>
  <c r="ES361" i="7"/>
  <c r="ES567" i="7"/>
  <c r="ES552" i="7"/>
  <c r="ES575" i="7"/>
  <c r="ES544" i="7"/>
  <c r="ES459" i="7"/>
  <c r="ES583" i="7"/>
  <c r="ES360" i="7"/>
  <c r="ES359" i="7"/>
  <c r="ES358" i="7"/>
  <c r="ES357" i="7"/>
  <c r="ES356" i="7"/>
  <c r="ES355" i="7"/>
  <c r="ES354" i="7"/>
  <c r="ES353" i="7"/>
  <c r="ES352" i="7"/>
  <c r="ES351" i="7"/>
  <c r="ES350" i="7"/>
  <c r="ES349" i="7"/>
  <c r="ES348" i="7"/>
  <c r="ES347" i="7"/>
  <c r="ES346" i="7"/>
  <c r="ES345" i="7"/>
  <c r="ES344" i="7"/>
  <c r="ES343" i="7"/>
  <c r="ES342" i="7"/>
  <c r="ES341" i="7"/>
  <c r="ES340" i="7"/>
  <c r="ES339" i="7"/>
  <c r="ES338" i="7"/>
  <c r="ES337" i="7"/>
  <c r="ES336" i="7"/>
  <c r="ES335" i="7"/>
  <c r="ES334" i="7"/>
  <c r="ES333" i="7"/>
  <c r="ES332" i="7"/>
  <c r="ES331" i="7"/>
  <c r="ES330" i="7"/>
  <c r="ES329" i="7"/>
  <c r="ES328" i="7"/>
  <c r="ES327" i="7"/>
  <c r="ES326" i="7"/>
  <c r="ES325" i="7"/>
  <c r="ES324" i="7"/>
  <c r="ES323" i="7"/>
  <c r="ES322" i="7"/>
  <c r="ES321" i="7"/>
  <c r="ES320" i="7"/>
  <c r="ES319" i="7"/>
  <c r="ES318" i="7"/>
  <c r="ES317" i="7"/>
  <c r="ES316" i="7"/>
  <c r="ES315" i="7"/>
  <c r="ES314" i="7"/>
  <c r="ES313" i="7"/>
  <c r="ES312" i="7"/>
  <c r="ES311" i="7"/>
  <c r="ES310" i="7"/>
  <c r="ES309" i="7"/>
  <c r="ES308" i="7"/>
  <c r="ES307" i="7"/>
  <c r="ES306" i="7"/>
  <c r="ES305" i="7"/>
  <c r="ES304" i="7"/>
  <c r="ES303" i="7"/>
  <c r="ES302" i="7"/>
  <c r="ES301" i="7"/>
  <c r="ES300" i="7"/>
  <c r="ES299" i="7"/>
  <c r="ES298" i="7"/>
  <c r="ES297" i="7"/>
  <c r="ES296" i="7"/>
  <c r="ES295" i="7"/>
  <c r="ES294" i="7"/>
  <c r="ES293" i="7"/>
  <c r="ES292" i="7"/>
  <c r="ES291" i="7"/>
  <c r="ES290" i="7"/>
  <c r="ES289" i="7"/>
  <c r="ES288" i="7"/>
  <c r="ES287" i="7"/>
  <c r="ES286" i="7"/>
  <c r="ES285" i="7"/>
  <c r="ES284" i="7"/>
  <c r="ES283" i="7"/>
  <c r="ES282" i="7"/>
  <c r="ES281" i="7"/>
  <c r="ES280" i="7"/>
  <c r="ES279" i="7"/>
  <c r="ES278" i="7"/>
  <c r="ES277" i="7"/>
  <c r="ES276" i="7"/>
  <c r="ES274" i="7"/>
  <c r="ES273" i="7"/>
  <c r="ES272" i="7"/>
  <c r="ES271" i="7"/>
  <c r="ES270" i="7"/>
  <c r="ES269" i="7"/>
  <c r="ES268" i="7"/>
  <c r="ES267" i="7"/>
  <c r="ES266" i="7"/>
  <c r="ES265" i="7"/>
  <c r="ES264" i="7"/>
  <c r="ES263" i="7"/>
  <c r="ES262" i="7"/>
  <c r="ES261" i="7"/>
  <c r="ES260" i="7"/>
  <c r="ES259" i="7"/>
  <c r="ES258" i="7"/>
  <c r="ES257" i="7"/>
  <c r="ES256" i="7"/>
  <c r="ES255" i="7"/>
  <c r="ES254" i="7"/>
  <c r="ES253" i="7"/>
  <c r="ES252" i="7"/>
  <c r="ES251" i="7"/>
  <c r="ES250" i="7"/>
  <c r="ES249" i="7"/>
  <c r="ES248" i="7"/>
  <c r="ES247" i="7"/>
  <c r="ES246" i="7"/>
  <c r="ES245" i="7"/>
  <c r="ES244" i="7"/>
  <c r="ES243" i="7"/>
  <c r="ES242" i="7"/>
  <c r="ES241" i="7"/>
  <c r="ES240" i="7"/>
  <c r="ES239" i="7"/>
  <c r="ES238" i="7"/>
  <c r="ES237" i="7"/>
  <c r="ES236" i="7"/>
  <c r="ES235" i="7"/>
  <c r="ES234" i="7"/>
  <c r="ES233" i="7"/>
  <c r="ES232" i="7"/>
  <c r="ES231" i="7"/>
  <c r="ES230" i="7"/>
  <c r="ES229" i="7"/>
  <c r="ES228" i="7"/>
  <c r="ES227" i="7"/>
  <c r="ES226" i="7"/>
  <c r="ES225" i="7"/>
  <c r="ES224" i="7"/>
  <c r="ES223" i="7"/>
  <c r="ES222" i="7"/>
  <c r="ES221" i="7"/>
  <c r="ES220" i="7"/>
  <c r="ES219" i="7"/>
  <c r="ES218" i="7"/>
  <c r="ES217" i="7"/>
  <c r="ES216" i="7"/>
  <c r="ES215" i="7"/>
  <c r="ES214" i="7"/>
  <c r="ES213" i="7"/>
  <c r="ES212" i="7"/>
  <c r="ES211" i="7"/>
  <c r="ES210" i="7"/>
  <c r="ES209" i="7"/>
  <c r="ES208" i="7"/>
  <c r="ES207" i="7"/>
  <c r="ES206" i="7"/>
  <c r="ES205" i="7"/>
  <c r="ES204" i="7"/>
  <c r="ES203" i="7"/>
  <c r="ES202" i="7"/>
  <c r="ES201" i="7"/>
  <c r="ES200" i="7"/>
  <c r="ES199" i="7"/>
  <c r="ES198" i="7"/>
  <c r="ES197" i="7"/>
  <c r="ES196" i="7"/>
  <c r="ES195" i="7"/>
  <c r="ES194" i="7"/>
  <c r="ES193" i="7"/>
  <c r="ES192" i="7"/>
  <c r="ES191" i="7"/>
  <c r="ES190" i="7"/>
  <c r="ES189" i="7"/>
  <c r="ES188" i="7"/>
  <c r="ES187" i="7"/>
  <c r="ES186" i="7"/>
  <c r="ES185" i="7"/>
  <c r="ES184" i="7"/>
  <c r="ES183" i="7"/>
  <c r="ES182" i="7"/>
  <c r="ES181" i="7"/>
  <c r="ES180" i="7"/>
  <c r="ES179" i="7"/>
  <c r="ES178" i="7"/>
  <c r="ES177" i="7"/>
  <c r="ES176" i="7"/>
  <c r="ES175" i="7"/>
  <c r="ES174" i="7"/>
  <c r="ES173" i="7"/>
  <c r="ES172" i="7"/>
  <c r="ES171" i="7"/>
  <c r="ES170" i="7"/>
  <c r="ES169" i="7"/>
  <c r="ES168" i="7"/>
  <c r="ES167" i="7"/>
  <c r="ES166" i="7"/>
  <c r="ES165" i="7"/>
  <c r="ES164" i="7"/>
  <c r="ES163" i="7"/>
  <c r="ES162" i="7"/>
  <c r="ES161" i="7"/>
  <c r="ES160" i="7"/>
  <c r="ES159" i="7"/>
  <c r="ES275" i="7"/>
  <c r="AJ648" i="7"/>
  <c r="AJ632" i="7"/>
  <c r="AJ612" i="7"/>
  <c r="AJ591" i="7"/>
  <c r="AJ580" i="7"/>
  <c r="AJ564" i="7"/>
  <c r="AJ547" i="7"/>
  <c r="AJ535" i="7"/>
  <c r="AJ519" i="7"/>
  <c r="AJ611" i="7"/>
  <c r="AJ488" i="7"/>
  <c r="AJ472" i="7"/>
  <c r="AJ456" i="7"/>
  <c r="AJ440" i="7"/>
  <c r="AJ424" i="7"/>
  <c r="AJ408" i="7"/>
  <c r="AJ392" i="7"/>
  <c r="AJ376" i="7"/>
  <c r="AJ360" i="7"/>
  <c r="AJ344" i="7"/>
  <c r="AJ328" i="7"/>
  <c r="AJ312" i="7"/>
  <c r="AJ296" i="7"/>
  <c r="AJ280" i="7"/>
  <c r="AJ264" i="7"/>
  <c r="AJ248" i="7"/>
  <c r="AJ232" i="7"/>
  <c r="AJ216" i="7"/>
  <c r="AJ200" i="7"/>
  <c r="AJ184" i="7"/>
  <c r="AJ168" i="7"/>
  <c r="AC460" i="7"/>
  <c r="AC164" i="7"/>
  <c r="EN653" i="7"/>
  <c r="EN652" i="7"/>
  <c r="EN651" i="7"/>
  <c r="EN650" i="7"/>
  <c r="EN649" i="7"/>
  <c r="EN648" i="7"/>
  <c r="EN647" i="7"/>
  <c r="EN646" i="7"/>
  <c r="EN645" i="7"/>
  <c r="EN643" i="7"/>
  <c r="EN641" i="7"/>
  <c r="EN639" i="7"/>
  <c r="EN637" i="7"/>
  <c r="EN635" i="7"/>
  <c r="EN633" i="7"/>
  <c r="EN631" i="7"/>
  <c r="EN629" i="7"/>
  <c r="EN627" i="7"/>
  <c r="EN625" i="7"/>
  <c r="EN623" i="7"/>
  <c r="EN621" i="7"/>
  <c r="EN620" i="7"/>
  <c r="EN619" i="7"/>
  <c r="EN618" i="7"/>
  <c r="EN617" i="7"/>
  <c r="EN616" i="7"/>
  <c r="EN615" i="7"/>
  <c r="EN614" i="7"/>
  <c r="EN613" i="7"/>
  <c r="EN612" i="7"/>
  <c r="EN611" i="7"/>
  <c r="EN610" i="7"/>
  <c r="EN609" i="7"/>
  <c r="EN608" i="7"/>
  <c r="EN607" i="7"/>
  <c r="EN606" i="7"/>
  <c r="EN605" i="7"/>
  <c r="EN604" i="7"/>
  <c r="EN603" i="7"/>
  <c r="EN602" i="7"/>
  <c r="EN601" i="7"/>
  <c r="EN600" i="7"/>
  <c r="EN640" i="7"/>
  <c r="EN632" i="7"/>
  <c r="EN624" i="7"/>
  <c r="EN642" i="7"/>
  <c r="EN634" i="7"/>
  <c r="EN626" i="7"/>
  <c r="EN599" i="7"/>
  <c r="EN598" i="7"/>
  <c r="EN597" i="7"/>
  <c r="EN596" i="7"/>
  <c r="EN595" i="7"/>
  <c r="EN594" i="7"/>
  <c r="EN593" i="7"/>
  <c r="EN592" i="7"/>
  <c r="EN591" i="7"/>
  <c r="EN590" i="7"/>
  <c r="EN589" i="7"/>
  <c r="EN588" i="7"/>
  <c r="EN644" i="7"/>
  <c r="EN636" i="7"/>
  <c r="EN628" i="7"/>
  <c r="EN586" i="7"/>
  <c r="EN585" i="7"/>
  <c r="EN584" i="7"/>
  <c r="EN583" i="7"/>
  <c r="EN582" i="7"/>
  <c r="EN581" i="7"/>
  <c r="EN580" i="7"/>
  <c r="EN579" i="7"/>
  <c r="EN578" i="7"/>
  <c r="EN577" i="7"/>
  <c r="EN576" i="7"/>
  <c r="EN575" i="7"/>
  <c r="EN574" i="7"/>
  <c r="EN573" i="7"/>
  <c r="EN572" i="7"/>
  <c r="EN571" i="7"/>
  <c r="EN570" i="7"/>
  <c r="EN569" i="7"/>
  <c r="EN568" i="7"/>
  <c r="EN567" i="7"/>
  <c r="EN566" i="7"/>
  <c r="EN565" i="7"/>
  <c r="EN564" i="7"/>
  <c r="EN563" i="7"/>
  <c r="EN562" i="7"/>
  <c r="EN561" i="7"/>
  <c r="EN560" i="7"/>
  <c r="EN559" i="7"/>
  <c r="EN558" i="7"/>
  <c r="EN557" i="7"/>
  <c r="EN556" i="7"/>
  <c r="EN622" i="7"/>
  <c r="EN630" i="7"/>
  <c r="EN587" i="7"/>
  <c r="EN638" i="7"/>
  <c r="EN555" i="7"/>
  <c r="EN553" i="7"/>
  <c r="EN551" i="7"/>
  <c r="EN549" i="7"/>
  <c r="EN547" i="7"/>
  <c r="EN545" i="7"/>
  <c r="EN543" i="7"/>
  <c r="EN541" i="7"/>
  <c r="EN539" i="7"/>
  <c r="EN537" i="7"/>
  <c r="EN536" i="7"/>
  <c r="EN535" i="7"/>
  <c r="EN534" i="7"/>
  <c r="EN533" i="7"/>
  <c r="EN532" i="7"/>
  <c r="EN531" i="7"/>
  <c r="EN530" i="7"/>
  <c r="EN529" i="7"/>
  <c r="EN528" i="7"/>
  <c r="EN527" i="7"/>
  <c r="EN526" i="7"/>
  <c r="EN525" i="7"/>
  <c r="EN524" i="7"/>
  <c r="EN523" i="7"/>
  <c r="EN522" i="7"/>
  <c r="EN521" i="7"/>
  <c r="EN520" i="7"/>
  <c r="EN519" i="7"/>
  <c r="EN518" i="7"/>
  <c r="EN517" i="7"/>
  <c r="EN516" i="7"/>
  <c r="EN515" i="7"/>
  <c r="EN514" i="7"/>
  <c r="EN513" i="7"/>
  <c r="EN512" i="7"/>
  <c r="EN511" i="7"/>
  <c r="EN510" i="7"/>
  <c r="EN509" i="7"/>
  <c r="EN508" i="7"/>
  <c r="EN507" i="7"/>
  <c r="EN506" i="7"/>
  <c r="EN505" i="7"/>
  <c r="EN504" i="7"/>
  <c r="EN552" i="7"/>
  <c r="EN544" i="7"/>
  <c r="EN550" i="7"/>
  <c r="EN542" i="7"/>
  <c r="EN503" i="7"/>
  <c r="EN502" i="7"/>
  <c r="EN501" i="7"/>
  <c r="EN500" i="7"/>
  <c r="EN499" i="7"/>
  <c r="EN498" i="7"/>
  <c r="EN497" i="7"/>
  <c r="EN496" i="7"/>
  <c r="EN495" i="7"/>
  <c r="EN494" i="7"/>
  <c r="EN493" i="7"/>
  <c r="EN492" i="7"/>
  <c r="EN491" i="7"/>
  <c r="EN490" i="7"/>
  <c r="EN489" i="7"/>
  <c r="EN488" i="7"/>
  <c r="EN487" i="7"/>
  <c r="EN486" i="7"/>
  <c r="EN485" i="7"/>
  <c r="EN484" i="7"/>
  <c r="EN483" i="7"/>
  <c r="EN482" i="7"/>
  <c r="EN481" i="7"/>
  <c r="EN480" i="7"/>
  <c r="EN479" i="7"/>
  <c r="EN478" i="7"/>
  <c r="EN477" i="7"/>
  <c r="EN476" i="7"/>
  <c r="EN475" i="7"/>
  <c r="EN474" i="7"/>
  <c r="EN473" i="7"/>
  <c r="EN472" i="7"/>
  <c r="EN471" i="7"/>
  <c r="EN470" i="7"/>
  <c r="EN469" i="7"/>
  <c r="EN468" i="7"/>
  <c r="EN467" i="7"/>
  <c r="EN466" i="7"/>
  <c r="EN465" i="7"/>
  <c r="EN464" i="7"/>
  <c r="EN463" i="7"/>
  <c r="EN462" i="7"/>
  <c r="EN461" i="7"/>
  <c r="EN548" i="7"/>
  <c r="EN540" i="7"/>
  <c r="EN546" i="7"/>
  <c r="EN460" i="7"/>
  <c r="EN458" i="7"/>
  <c r="EN538" i="7"/>
  <c r="EN457" i="7"/>
  <c r="EN456" i="7"/>
  <c r="EN455" i="7"/>
  <c r="EN454" i="7"/>
  <c r="EN453" i="7"/>
  <c r="EN452" i="7"/>
  <c r="EN451" i="7"/>
  <c r="EN450" i="7"/>
  <c r="EN449" i="7"/>
  <c r="EN448" i="7"/>
  <c r="EN447" i="7"/>
  <c r="EN446" i="7"/>
  <c r="EN445" i="7"/>
  <c r="EN444" i="7"/>
  <c r="EN443" i="7"/>
  <c r="EN442" i="7"/>
  <c r="EN441" i="7"/>
  <c r="EN440" i="7"/>
  <c r="EN439" i="7"/>
  <c r="EN438" i="7"/>
  <c r="EN437" i="7"/>
  <c r="EN436" i="7"/>
  <c r="EN435" i="7"/>
  <c r="EN434" i="7"/>
  <c r="EN433" i="7"/>
  <c r="EN432" i="7"/>
  <c r="EN431" i="7"/>
  <c r="EN430" i="7"/>
  <c r="EN429" i="7"/>
  <c r="EN428" i="7"/>
  <c r="EN427" i="7"/>
  <c r="EN426" i="7"/>
  <c r="EN425" i="7"/>
  <c r="EN424" i="7"/>
  <c r="EN423" i="7"/>
  <c r="EN422" i="7"/>
  <c r="EN421" i="7"/>
  <c r="EN420" i="7"/>
  <c r="EN419" i="7"/>
  <c r="EN418" i="7"/>
  <c r="EN417" i="7"/>
  <c r="EN416" i="7"/>
  <c r="EN415" i="7"/>
  <c r="EN414" i="7"/>
  <c r="EN413" i="7"/>
  <c r="EN412" i="7"/>
  <c r="EN411" i="7"/>
  <c r="EN410" i="7"/>
  <c r="EN409" i="7"/>
  <c r="EN408" i="7"/>
  <c r="EN407" i="7"/>
  <c r="EN406" i="7"/>
  <c r="EN405" i="7"/>
  <c r="EN404" i="7"/>
  <c r="EN403" i="7"/>
  <c r="EN402" i="7"/>
  <c r="EN401" i="7"/>
  <c r="EN400" i="7"/>
  <c r="EN399" i="7"/>
  <c r="EN398" i="7"/>
  <c r="EN397" i="7"/>
  <c r="EN396" i="7"/>
  <c r="EN395" i="7"/>
  <c r="EN394" i="7"/>
  <c r="EN393" i="7"/>
  <c r="EN392" i="7"/>
  <c r="EN391" i="7"/>
  <c r="EN390" i="7"/>
  <c r="EN389" i="7"/>
  <c r="EN388" i="7"/>
  <c r="EN387" i="7"/>
  <c r="EN386" i="7"/>
  <c r="EN385" i="7"/>
  <c r="EN384" i="7"/>
  <c r="EN383" i="7"/>
  <c r="EN382" i="7"/>
  <c r="EN381" i="7"/>
  <c r="EN380" i="7"/>
  <c r="EN379" i="7"/>
  <c r="EN378" i="7"/>
  <c r="EN377" i="7"/>
  <c r="EN376" i="7"/>
  <c r="EN375" i="7"/>
  <c r="EN374" i="7"/>
  <c r="EN373" i="7"/>
  <c r="EN372" i="7"/>
  <c r="EN371" i="7"/>
  <c r="EN370" i="7"/>
  <c r="EN369" i="7"/>
  <c r="EN368" i="7"/>
  <c r="EN367" i="7"/>
  <c r="EN366" i="7"/>
  <c r="EN365" i="7"/>
  <c r="EN364" i="7"/>
  <c r="EN363" i="7"/>
  <c r="EN362" i="7"/>
  <c r="EN361" i="7"/>
  <c r="EN459" i="7"/>
  <c r="EN554" i="7"/>
  <c r="EN360" i="7"/>
  <c r="EN358" i="7"/>
  <c r="EN356" i="7"/>
  <c r="EN354" i="7"/>
  <c r="EN352" i="7"/>
  <c r="EN350" i="7"/>
  <c r="EN348" i="7"/>
  <c r="EN346" i="7"/>
  <c r="EN344" i="7"/>
  <c r="EN342" i="7"/>
  <c r="EN340" i="7"/>
  <c r="EN338" i="7"/>
  <c r="EN336" i="7"/>
  <c r="EN334" i="7"/>
  <c r="EN332" i="7"/>
  <c r="EN330" i="7"/>
  <c r="EN328" i="7"/>
  <c r="EN326" i="7"/>
  <c r="EN324" i="7"/>
  <c r="EN322" i="7"/>
  <c r="EN320" i="7"/>
  <c r="EN318" i="7"/>
  <c r="EN316" i="7"/>
  <c r="EN314" i="7"/>
  <c r="EN312" i="7"/>
  <c r="EN310" i="7"/>
  <c r="EN308" i="7"/>
  <c r="EN306" i="7"/>
  <c r="EN304" i="7"/>
  <c r="EN302" i="7"/>
  <c r="EN300" i="7"/>
  <c r="EN298" i="7"/>
  <c r="EN296" i="7"/>
  <c r="EN294" i="7"/>
  <c r="EN292" i="7"/>
  <c r="EN290" i="7"/>
  <c r="EN288" i="7"/>
  <c r="EN286" i="7"/>
  <c r="EN284" i="7"/>
  <c r="EN282" i="7"/>
  <c r="EN280" i="7"/>
  <c r="EN278" i="7"/>
  <c r="EN276" i="7"/>
  <c r="EN275" i="7"/>
  <c r="EN274" i="7"/>
  <c r="EN273" i="7"/>
  <c r="EN272" i="7"/>
  <c r="EN271" i="7"/>
  <c r="EN270" i="7"/>
  <c r="EN269" i="7"/>
  <c r="EN268" i="7"/>
  <c r="EN267" i="7"/>
  <c r="EN266" i="7"/>
  <c r="EN265" i="7"/>
  <c r="EN264" i="7"/>
  <c r="EN263" i="7"/>
  <c r="EN262" i="7"/>
  <c r="EN261" i="7"/>
  <c r="EN260" i="7"/>
  <c r="EN259" i="7"/>
  <c r="EN258" i="7"/>
  <c r="EN257" i="7"/>
  <c r="EN256" i="7"/>
  <c r="EN255" i="7"/>
  <c r="EN254" i="7"/>
  <c r="EN253" i="7"/>
  <c r="EN252" i="7"/>
  <c r="EN251" i="7"/>
  <c r="EN250" i="7"/>
  <c r="EN249" i="7"/>
  <c r="EN248" i="7"/>
  <c r="EN247" i="7"/>
  <c r="EN246" i="7"/>
  <c r="EN245" i="7"/>
  <c r="EN244" i="7"/>
  <c r="EN243" i="7"/>
  <c r="EN242" i="7"/>
  <c r="EN241" i="7"/>
  <c r="EN240" i="7"/>
  <c r="EN239" i="7"/>
  <c r="EN238" i="7"/>
  <c r="EN237" i="7"/>
  <c r="EN236" i="7"/>
  <c r="EN235" i="7"/>
  <c r="EN234" i="7"/>
  <c r="EN233" i="7"/>
  <c r="EN232" i="7"/>
  <c r="EN231" i="7"/>
  <c r="EN230" i="7"/>
  <c r="EN229" i="7"/>
  <c r="EN228" i="7"/>
  <c r="EN227" i="7"/>
  <c r="EN226" i="7"/>
  <c r="EN225" i="7"/>
  <c r="EN224" i="7"/>
  <c r="EN223" i="7"/>
  <c r="EN222" i="7"/>
  <c r="EN221" i="7"/>
  <c r="EN220" i="7"/>
  <c r="EN219" i="7"/>
  <c r="EN218" i="7"/>
  <c r="EN217" i="7"/>
  <c r="EN216" i="7"/>
  <c r="EN215" i="7"/>
  <c r="EN214" i="7"/>
  <c r="EN213" i="7"/>
  <c r="EN212" i="7"/>
  <c r="EN211" i="7"/>
  <c r="EN210" i="7"/>
  <c r="EN209" i="7"/>
  <c r="EN208" i="7"/>
  <c r="EN207" i="7"/>
  <c r="EN206" i="7"/>
  <c r="EN205" i="7"/>
  <c r="EN204" i="7"/>
  <c r="EN203" i="7"/>
  <c r="EN202" i="7"/>
  <c r="EN201" i="7"/>
  <c r="EN200" i="7"/>
  <c r="EN199" i="7"/>
  <c r="EN198" i="7"/>
  <c r="EN197" i="7"/>
  <c r="EN196" i="7"/>
  <c r="EN195" i="7"/>
  <c r="EN194" i="7"/>
  <c r="EN193" i="7"/>
  <c r="EN192" i="7"/>
  <c r="EN191" i="7"/>
  <c r="EN190" i="7"/>
  <c r="EN189" i="7"/>
  <c r="EN188" i="7"/>
  <c r="EN187" i="7"/>
  <c r="EN186" i="7"/>
  <c r="EN185" i="7"/>
  <c r="EN184" i="7"/>
  <c r="EN183" i="7"/>
  <c r="EN182" i="7"/>
  <c r="EN181" i="7"/>
  <c r="EN180" i="7"/>
  <c r="EN179" i="7"/>
  <c r="EN178" i="7"/>
  <c r="EN177" i="7"/>
  <c r="EN176" i="7"/>
  <c r="EN175" i="7"/>
  <c r="EN174" i="7"/>
  <c r="EN173" i="7"/>
  <c r="EN172" i="7"/>
  <c r="EN171" i="7"/>
  <c r="EN170" i="7"/>
  <c r="EN169" i="7"/>
  <c r="EN168" i="7"/>
  <c r="EN167" i="7"/>
  <c r="EN166" i="7"/>
  <c r="EN165" i="7"/>
  <c r="EN164" i="7"/>
  <c r="EN163" i="7"/>
  <c r="EN162" i="7"/>
  <c r="EN161" i="7"/>
  <c r="EN160" i="7"/>
  <c r="EN159" i="7"/>
  <c r="EN359" i="7"/>
  <c r="EN351" i="7"/>
  <c r="EN343" i="7"/>
  <c r="EN335" i="7"/>
  <c r="EN327" i="7"/>
  <c r="EN319" i="7"/>
  <c r="EN311" i="7"/>
  <c r="EN303" i="7"/>
  <c r="EN295" i="7"/>
  <c r="EN287" i="7"/>
  <c r="EN279" i="7"/>
  <c r="EN353" i="7"/>
  <c r="EN345" i="7"/>
  <c r="EN337" i="7"/>
  <c r="EN329" i="7"/>
  <c r="EN321" i="7"/>
  <c r="EN313" i="7"/>
  <c r="EN305" i="7"/>
  <c r="EN297" i="7"/>
  <c r="EN289" i="7"/>
  <c r="EN281" i="7"/>
  <c r="EN355" i="7"/>
  <c r="EN347" i="7"/>
  <c r="EN339" i="7"/>
  <c r="EN331" i="7"/>
  <c r="EN323" i="7"/>
  <c r="EN315" i="7"/>
  <c r="EN307" i="7"/>
  <c r="EN299" i="7"/>
  <c r="EN291" i="7"/>
  <c r="EN283" i="7"/>
  <c r="EN357" i="7"/>
  <c r="EN349" i="7"/>
  <c r="EN341" i="7"/>
  <c r="EN333" i="7"/>
  <c r="EN325" i="7"/>
  <c r="EN317" i="7"/>
  <c r="EN309" i="7"/>
  <c r="EN301" i="7"/>
  <c r="EN293" i="7"/>
  <c r="EN285" i="7"/>
  <c r="EN277" i="7"/>
  <c r="AL652" i="7"/>
  <c r="AL650" i="7"/>
  <c r="AL648" i="7"/>
  <c r="AL646" i="7"/>
  <c r="AL645" i="7"/>
  <c r="AL644" i="7"/>
  <c r="AL643" i="7"/>
  <c r="AL642" i="7"/>
  <c r="AL641" i="7"/>
  <c r="AL640" i="7"/>
  <c r="AL639" i="7"/>
  <c r="AL638" i="7"/>
  <c r="AL637" i="7"/>
  <c r="AL636" i="7"/>
  <c r="AL635" i="7"/>
  <c r="AL634" i="7"/>
  <c r="AL633" i="7"/>
  <c r="AL632" i="7"/>
  <c r="AL631" i="7"/>
  <c r="AL630" i="7"/>
  <c r="AL629" i="7"/>
  <c r="AL628" i="7"/>
  <c r="AL627" i="7"/>
  <c r="AL626" i="7"/>
  <c r="AL625" i="7"/>
  <c r="AL624" i="7"/>
  <c r="AL623" i="7"/>
  <c r="AL622" i="7"/>
  <c r="AL621" i="7"/>
  <c r="AL651" i="7"/>
  <c r="AL653" i="7"/>
  <c r="AL620" i="7"/>
  <c r="AL619" i="7"/>
  <c r="AL647" i="7"/>
  <c r="AL618" i="7"/>
  <c r="AL616" i="7"/>
  <c r="AL614" i="7"/>
  <c r="AL612" i="7"/>
  <c r="AL610" i="7"/>
  <c r="AL608" i="7"/>
  <c r="AL606" i="7"/>
  <c r="AL604" i="7"/>
  <c r="AL602" i="7"/>
  <c r="AL600" i="7"/>
  <c r="AL599" i="7"/>
  <c r="AL598" i="7"/>
  <c r="AL597" i="7"/>
  <c r="AL596" i="7"/>
  <c r="AL595" i="7"/>
  <c r="AL594" i="7"/>
  <c r="AL593" i="7"/>
  <c r="AL592" i="7"/>
  <c r="AL591" i="7"/>
  <c r="AL590" i="7"/>
  <c r="AL589" i="7"/>
  <c r="AL588" i="7"/>
  <c r="AL587" i="7"/>
  <c r="AL617" i="7"/>
  <c r="AL615" i="7"/>
  <c r="AL613" i="7"/>
  <c r="AL611" i="7"/>
  <c r="AL609" i="7"/>
  <c r="AL607" i="7"/>
  <c r="AL605" i="7"/>
  <c r="AL603" i="7"/>
  <c r="AL601" i="7"/>
  <c r="AL649" i="7"/>
  <c r="AL586" i="7"/>
  <c r="AL584" i="7"/>
  <c r="AL582" i="7"/>
  <c r="AL580" i="7"/>
  <c r="AL578" i="7"/>
  <c r="AL576" i="7"/>
  <c r="AL574" i="7"/>
  <c r="AL572" i="7"/>
  <c r="AL570" i="7"/>
  <c r="AL568" i="7"/>
  <c r="AL566" i="7"/>
  <c r="AL564" i="7"/>
  <c r="AL562" i="7"/>
  <c r="AL560" i="7"/>
  <c r="AL558" i="7"/>
  <c r="AL556" i="7"/>
  <c r="AL554" i="7"/>
  <c r="AL552" i="7"/>
  <c r="AL550" i="7"/>
  <c r="AL548" i="7"/>
  <c r="AL546" i="7"/>
  <c r="AL544" i="7"/>
  <c r="AL542" i="7"/>
  <c r="AL540" i="7"/>
  <c r="AL538" i="7"/>
  <c r="AL537" i="7"/>
  <c r="AL536" i="7"/>
  <c r="AL535" i="7"/>
  <c r="AL534" i="7"/>
  <c r="AL533" i="7"/>
  <c r="AL532" i="7"/>
  <c r="AL531" i="7"/>
  <c r="AL530" i="7"/>
  <c r="AL529" i="7"/>
  <c r="AL528" i="7"/>
  <c r="AL527" i="7"/>
  <c r="AL526" i="7"/>
  <c r="AL525" i="7"/>
  <c r="AL524" i="7"/>
  <c r="AL523" i="7"/>
  <c r="AL522" i="7"/>
  <c r="AL521" i="7"/>
  <c r="AL520" i="7"/>
  <c r="AL519" i="7"/>
  <c r="AL518" i="7"/>
  <c r="AL517" i="7"/>
  <c r="AL516" i="7"/>
  <c r="AL515" i="7"/>
  <c r="AL514" i="7"/>
  <c r="AL513" i="7"/>
  <c r="AL512" i="7"/>
  <c r="AL511" i="7"/>
  <c r="AL510" i="7"/>
  <c r="AL509" i="7"/>
  <c r="AL508" i="7"/>
  <c r="AL507" i="7"/>
  <c r="AL506" i="7"/>
  <c r="AL505" i="7"/>
  <c r="AL504" i="7"/>
  <c r="AL585" i="7"/>
  <c r="AL583" i="7"/>
  <c r="AL581" i="7"/>
  <c r="AL579" i="7"/>
  <c r="AL577" i="7"/>
  <c r="AL575" i="7"/>
  <c r="AL573" i="7"/>
  <c r="AL571" i="7"/>
  <c r="AL569" i="7"/>
  <c r="AL567" i="7"/>
  <c r="AL565" i="7"/>
  <c r="AL563" i="7"/>
  <c r="AL561" i="7"/>
  <c r="AL559" i="7"/>
  <c r="AL557" i="7"/>
  <c r="AL555" i="7"/>
  <c r="AL553" i="7"/>
  <c r="AL551" i="7"/>
  <c r="AL549" i="7"/>
  <c r="AL547" i="7"/>
  <c r="AL545" i="7"/>
  <c r="AL543" i="7"/>
  <c r="AL541" i="7"/>
  <c r="AL539" i="7"/>
  <c r="AL503" i="7"/>
  <c r="AL502" i="7"/>
  <c r="AL501" i="7"/>
  <c r="AL500" i="7"/>
  <c r="AL499" i="7"/>
  <c r="AL498" i="7"/>
  <c r="AL497" i="7"/>
  <c r="AL496" i="7"/>
  <c r="AL495" i="7"/>
  <c r="AL494" i="7"/>
  <c r="AL493" i="7"/>
  <c r="AL492" i="7"/>
  <c r="AL491" i="7"/>
  <c r="AL490" i="7"/>
  <c r="AL489" i="7"/>
  <c r="AL488" i="7"/>
  <c r="AL487" i="7"/>
  <c r="AL486" i="7"/>
  <c r="AL485" i="7"/>
  <c r="AL484" i="7"/>
  <c r="AL483" i="7"/>
  <c r="AL482" i="7"/>
  <c r="AL481" i="7"/>
  <c r="AL480" i="7"/>
  <c r="AL479" i="7"/>
  <c r="AL478" i="7"/>
  <c r="AL477" i="7"/>
  <c r="AL476" i="7"/>
  <c r="AL475" i="7"/>
  <c r="AL474" i="7"/>
  <c r="AL473" i="7"/>
  <c r="AL472" i="7"/>
  <c r="AL471" i="7"/>
  <c r="AL470" i="7"/>
  <c r="AL469" i="7"/>
  <c r="AL468" i="7"/>
  <c r="AL467" i="7"/>
  <c r="AL466" i="7"/>
  <c r="AL465" i="7"/>
  <c r="AL464" i="7"/>
  <c r="AL463" i="7"/>
  <c r="AL462" i="7"/>
  <c r="AL457" i="7"/>
  <c r="AL456" i="7"/>
  <c r="AL455" i="7"/>
  <c r="AL454" i="7"/>
  <c r="AL453" i="7"/>
  <c r="AL452" i="7"/>
  <c r="AL451" i="7"/>
  <c r="AL450" i="7"/>
  <c r="AL449" i="7"/>
  <c r="AL448" i="7"/>
  <c r="AL447" i="7"/>
  <c r="AL446" i="7"/>
  <c r="AL445" i="7"/>
  <c r="AL444" i="7"/>
  <c r="AL443" i="7"/>
  <c r="AL442" i="7"/>
  <c r="AL441" i="7"/>
  <c r="AL440" i="7"/>
  <c r="AL439" i="7"/>
  <c r="AL438" i="7"/>
  <c r="AL437" i="7"/>
  <c r="AL436" i="7"/>
  <c r="AL435" i="7"/>
  <c r="AL434" i="7"/>
  <c r="AL433" i="7"/>
  <c r="AL432" i="7"/>
  <c r="AL431" i="7"/>
  <c r="AL430" i="7"/>
  <c r="AL429" i="7"/>
  <c r="AL428" i="7"/>
  <c r="AL427" i="7"/>
  <c r="AL426" i="7"/>
  <c r="AL425" i="7"/>
  <c r="AL424" i="7"/>
  <c r="AL423" i="7"/>
  <c r="AL422" i="7"/>
  <c r="AL421" i="7"/>
  <c r="AL420" i="7"/>
  <c r="AL419" i="7"/>
  <c r="AL418" i="7"/>
  <c r="AL417" i="7"/>
  <c r="AL416" i="7"/>
  <c r="AL415" i="7"/>
  <c r="AL414" i="7"/>
  <c r="AL413" i="7"/>
  <c r="AL412" i="7"/>
  <c r="AL411" i="7"/>
  <c r="AL410" i="7"/>
  <c r="AL409" i="7"/>
  <c r="AL408" i="7"/>
  <c r="AL407" i="7"/>
  <c r="AL406" i="7"/>
  <c r="AL405" i="7"/>
  <c r="AL404" i="7"/>
  <c r="AL403" i="7"/>
  <c r="AL402" i="7"/>
  <c r="AL401" i="7"/>
  <c r="AL400" i="7"/>
  <c r="AL399" i="7"/>
  <c r="AL398" i="7"/>
  <c r="AL397" i="7"/>
  <c r="AL396" i="7"/>
  <c r="AL395" i="7"/>
  <c r="AL394" i="7"/>
  <c r="AL393" i="7"/>
  <c r="AL392" i="7"/>
  <c r="AL391" i="7"/>
  <c r="AL390" i="7"/>
  <c r="AL389" i="7"/>
  <c r="AL388" i="7"/>
  <c r="AL387" i="7"/>
  <c r="AL386" i="7"/>
  <c r="AL385" i="7"/>
  <c r="AL384" i="7"/>
  <c r="AL383" i="7"/>
  <c r="AL382" i="7"/>
  <c r="AL381" i="7"/>
  <c r="AL380" i="7"/>
  <c r="AL379" i="7"/>
  <c r="AL378" i="7"/>
  <c r="AL377" i="7"/>
  <c r="AL376" i="7"/>
  <c r="AL375" i="7"/>
  <c r="AL374" i="7"/>
  <c r="AL373" i="7"/>
  <c r="AL372" i="7"/>
  <c r="AL371" i="7"/>
  <c r="AL370" i="7"/>
  <c r="AL369" i="7"/>
  <c r="AL368" i="7"/>
  <c r="AL367" i="7"/>
  <c r="AL366" i="7"/>
  <c r="AL365" i="7"/>
  <c r="AL364" i="7"/>
  <c r="AL363" i="7"/>
  <c r="AL362" i="7"/>
  <c r="AL361" i="7"/>
  <c r="AL460" i="7"/>
  <c r="AL458" i="7"/>
  <c r="AL461" i="7"/>
  <c r="AL459" i="7"/>
  <c r="AL360" i="7"/>
  <c r="AL359" i="7"/>
  <c r="AL358" i="7"/>
  <c r="AL357" i="7"/>
  <c r="AL356" i="7"/>
  <c r="AL355" i="7"/>
  <c r="AL354" i="7"/>
  <c r="AL353" i="7"/>
  <c r="AL352" i="7"/>
  <c r="AL351" i="7"/>
  <c r="AL350" i="7"/>
  <c r="AL349" i="7"/>
  <c r="AL348" i="7"/>
  <c r="AL347" i="7"/>
  <c r="AL346" i="7"/>
  <c r="AL345" i="7"/>
  <c r="AL344" i="7"/>
  <c r="AL343" i="7"/>
  <c r="AL342" i="7"/>
  <c r="AL341" i="7"/>
  <c r="AL340" i="7"/>
  <c r="AL339" i="7"/>
  <c r="AL338" i="7"/>
  <c r="AL337" i="7"/>
  <c r="AL336" i="7"/>
  <c r="AL335" i="7"/>
  <c r="AL334" i="7"/>
  <c r="AL333" i="7"/>
  <c r="AL332" i="7"/>
  <c r="AL331" i="7"/>
  <c r="AL330" i="7"/>
  <c r="AL329" i="7"/>
  <c r="AL328" i="7"/>
  <c r="AL327" i="7"/>
  <c r="AL326" i="7"/>
  <c r="AL325" i="7"/>
  <c r="AL324" i="7"/>
  <c r="AL323" i="7"/>
  <c r="AL322" i="7"/>
  <c r="AL321" i="7"/>
  <c r="AL320" i="7"/>
  <c r="AL319" i="7"/>
  <c r="AL318" i="7"/>
  <c r="AL317" i="7"/>
  <c r="AL316" i="7"/>
  <c r="AL315" i="7"/>
  <c r="AL314" i="7"/>
  <c r="AL313" i="7"/>
  <c r="AL312" i="7"/>
  <c r="AL311" i="7"/>
  <c r="AL310" i="7"/>
  <c r="AL309" i="7"/>
  <c r="AL308" i="7"/>
  <c r="AL307" i="7"/>
  <c r="AL306" i="7"/>
  <c r="AL305" i="7"/>
  <c r="AL304" i="7"/>
  <c r="AL303" i="7"/>
  <c r="AL302" i="7"/>
  <c r="AL301" i="7"/>
  <c r="AL300" i="7"/>
  <c r="AL299" i="7"/>
  <c r="AL298" i="7"/>
  <c r="AL297" i="7"/>
  <c r="AL296" i="7"/>
  <c r="AL295" i="7"/>
  <c r="AL294" i="7"/>
  <c r="AL293" i="7"/>
  <c r="AL292" i="7"/>
  <c r="AL291" i="7"/>
  <c r="AL290" i="7"/>
  <c r="AL289" i="7"/>
  <c r="AL288" i="7"/>
  <c r="AL287" i="7"/>
  <c r="AL286" i="7"/>
  <c r="AL285" i="7"/>
  <c r="AL284" i="7"/>
  <c r="AL283" i="7"/>
  <c r="AL282" i="7"/>
  <c r="AL281" i="7"/>
  <c r="AL280" i="7"/>
  <c r="AL279" i="7"/>
  <c r="AL278" i="7"/>
  <c r="AL277" i="7"/>
  <c r="AL276" i="7"/>
  <c r="AL275" i="7"/>
  <c r="AL274" i="7"/>
  <c r="AL273" i="7"/>
  <c r="AL272" i="7"/>
  <c r="AL271" i="7"/>
  <c r="AL270" i="7"/>
  <c r="AL269" i="7"/>
  <c r="AL268" i="7"/>
  <c r="AL267" i="7"/>
  <c r="AL266" i="7"/>
  <c r="AL265" i="7"/>
  <c r="AL264" i="7"/>
  <c r="AL263" i="7"/>
  <c r="AL262" i="7"/>
  <c r="AL261" i="7"/>
  <c r="AL260" i="7"/>
  <c r="AL259" i="7"/>
  <c r="AL258" i="7"/>
  <c r="AL257" i="7"/>
  <c r="AL256" i="7"/>
  <c r="AL255" i="7"/>
  <c r="AL254" i="7"/>
  <c r="AL253" i="7"/>
  <c r="AL252" i="7"/>
  <c r="AL251" i="7"/>
  <c r="AL250" i="7"/>
  <c r="AL249" i="7"/>
  <c r="AL248" i="7"/>
  <c r="AL247" i="7"/>
  <c r="AL246" i="7"/>
  <c r="AL245" i="7"/>
  <c r="AL244" i="7"/>
  <c r="AL243" i="7"/>
  <c r="AL242" i="7"/>
  <c r="AL241" i="7"/>
  <c r="AL240" i="7"/>
  <c r="AL239" i="7"/>
  <c r="AL238" i="7"/>
  <c r="AL237" i="7"/>
  <c r="AL236" i="7"/>
  <c r="AL235" i="7"/>
  <c r="AL234" i="7"/>
  <c r="AL233" i="7"/>
  <c r="AL232" i="7"/>
  <c r="AL231" i="7"/>
  <c r="AL230" i="7"/>
  <c r="AL229" i="7"/>
  <c r="AL228" i="7"/>
  <c r="AL227" i="7"/>
  <c r="AL226" i="7"/>
  <c r="AL225" i="7"/>
  <c r="AL224" i="7"/>
  <c r="AL223" i="7"/>
  <c r="AL222" i="7"/>
  <c r="AL221" i="7"/>
  <c r="AL220" i="7"/>
  <c r="AL219" i="7"/>
  <c r="AL218" i="7"/>
  <c r="AL217" i="7"/>
  <c r="AL216" i="7"/>
  <c r="AL215" i="7"/>
  <c r="AL214" i="7"/>
  <c r="AL213" i="7"/>
  <c r="AL212" i="7"/>
  <c r="AL211" i="7"/>
  <c r="AL210" i="7"/>
  <c r="AL209" i="7"/>
  <c r="AL208" i="7"/>
  <c r="AL207" i="7"/>
  <c r="AL206" i="7"/>
  <c r="AL205" i="7"/>
  <c r="AL204" i="7"/>
  <c r="AL203" i="7"/>
  <c r="AL202" i="7"/>
  <c r="AL201" i="7"/>
  <c r="AL200" i="7"/>
  <c r="AL199" i="7"/>
  <c r="AL198" i="7"/>
  <c r="AL197" i="7"/>
  <c r="AL196" i="7"/>
  <c r="AL195" i="7"/>
  <c r="AL194" i="7"/>
  <c r="AL193" i="7"/>
  <c r="AL192" i="7"/>
  <c r="AL191" i="7"/>
  <c r="AL190" i="7"/>
  <c r="AL189" i="7"/>
  <c r="AL188" i="7"/>
  <c r="AL187" i="7"/>
  <c r="AL186" i="7"/>
  <c r="AL185" i="7"/>
  <c r="AL184" i="7"/>
  <c r="AL183" i="7"/>
  <c r="AL182" i="7"/>
  <c r="AL181" i="7"/>
  <c r="AL180" i="7"/>
  <c r="AL179" i="7"/>
  <c r="AL178" i="7"/>
  <c r="AL177" i="7"/>
  <c r="AL176" i="7"/>
  <c r="AL175" i="7"/>
  <c r="AL174" i="7"/>
  <c r="AL173" i="7"/>
  <c r="AL172" i="7"/>
  <c r="AL171" i="7"/>
  <c r="AL170" i="7"/>
  <c r="AL169" i="7"/>
  <c r="AL168" i="7"/>
  <c r="AL167" i="7"/>
  <c r="AL166" i="7"/>
  <c r="AL165" i="7"/>
  <c r="AL164" i="7"/>
  <c r="AL163" i="7"/>
  <c r="AL162" i="7"/>
  <c r="AL161" i="7"/>
  <c r="AL160" i="7"/>
  <c r="AL159" i="7"/>
  <c r="EP638" i="7"/>
  <c r="EP622" i="7"/>
  <c r="EP611" i="7"/>
  <c r="EP582" i="7"/>
  <c r="EP566" i="7"/>
  <c r="EP550" i="7"/>
  <c r="EP593" i="7"/>
  <c r="EP512" i="7"/>
  <c r="EP502" i="7"/>
  <c r="EP470" i="7"/>
  <c r="EP469" i="7"/>
  <c r="EP428" i="7"/>
  <c r="EP396" i="7"/>
  <c r="EP364" i="7"/>
  <c r="EP353" i="7"/>
  <c r="EP337" i="7"/>
  <c r="EP321" i="7"/>
  <c r="EP305" i="7"/>
  <c r="EP289" i="7"/>
  <c r="EP497" i="7"/>
  <c r="EP435" i="7"/>
  <c r="EP403" i="7"/>
  <c r="EP371" i="7"/>
  <c r="EP264" i="7"/>
  <c r="EP232" i="7"/>
  <c r="EP200" i="7"/>
  <c r="EP168" i="7"/>
  <c r="EP251" i="7"/>
  <c r="EP219" i="7"/>
  <c r="EP187" i="7"/>
  <c r="EI653" i="7"/>
  <c r="EI637" i="7"/>
  <c r="EI621" i="7"/>
  <c r="EI608" i="7"/>
  <c r="EI588" i="7"/>
  <c r="EI573" i="7"/>
  <c r="EI557" i="7"/>
  <c r="EI532" i="7"/>
  <c r="EI516" i="7"/>
  <c r="EI552" i="7"/>
  <c r="EI491" i="7"/>
  <c r="EI475" i="7"/>
  <c r="EI459" i="7"/>
  <c r="EI444" i="7"/>
  <c r="EI428" i="7"/>
  <c r="EI412" i="7"/>
  <c r="EI396" i="7"/>
  <c r="EI380" i="7"/>
  <c r="EI364" i="7"/>
  <c r="EI348" i="7"/>
  <c r="EI332" i="7"/>
  <c r="EI316" i="7"/>
  <c r="EI300" i="7"/>
  <c r="EI284" i="7"/>
  <c r="EI269" i="7"/>
  <c r="EI253" i="7"/>
  <c r="EI237" i="7"/>
  <c r="EI221" i="7"/>
  <c r="EI205" i="7"/>
  <c r="EI189" i="7"/>
  <c r="EI173" i="7"/>
  <c r="AG653" i="7"/>
  <c r="AG652" i="7"/>
  <c r="AG651" i="7"/>
  <c r="AG650" i="7"/>
  <c r="AG649" i="7"/>
  <c r="AG648" i="7"/>
  <c r="AG647" i="7"/>
  <c r="AG646" i="7"/>
  <c r="AG645" i="7"/>
  <c r="AG643" i="7"/>
  <c r="AG641" i="7"/>
  <c r="AG639" i="7"/>
  <c r="AG637" i="7"/>
  <c r="AG635" i="7"/>
  <c r="AG633" i="7"/>
  <c r="AG631" i="7"/>
  <c r="AG629" i="7"/>
  <c r="AG627" i="7"/>
  <c r="AG625" i="7"/>
  <c r="AG623" i="7"/>
  <c r="AG621" i="7"/>
  <c r="AG644" i="7"/>
  <c r="AG642" i="7"/>
  <c r="AG640" i="7"/>
  <c r="AG638" i="7"/>
  <c r="AG636" i="7"/>
  <c r="AG634" i="7"/>
  <c r="AG632" i="7"/>
  <c r="AG630" i="7"/>
  <c r="AG628" i="7"/>
  <c r="AG626" i="7"/>
  <c r="AG624" i="7"/>
  <c r="AG622" i="7"/>
  <c r="AG620" i="7"/>
  <c r="AG619" i="7"/>
  <c r="AG618" i="7"/>
  <c r="AG617" i="7"/>
  <c r="AG616" i="7"/>
  <c r="AG615" i="7"/>
  <c r="AG614" i="7"/>
  <c r="AG613" i="7"/>
  <c r="AG612" i="7"/>
  <c r="AG611" i="7"/>
  <c r="AG610" i="7"/>
  <c r="AG609" i="7"/>
  <c r="AG608" i="7"/>
  <c r="AG607" i="7"/>
  <c r="AG606" i="7"/>
  <c r="AG605" i="7"/>
  <c r="AG604" i="7"/>
  <c r="AG603" i="7"/>
  <c r="AG602" i="7"/>
  <c r="AG601" i="7"/>
  <c r="AG600" i="7"/>
  <c r="AG599" i="7"/>
  <c r="AG598" i="7"/>
  <c r="AG597" i="7"/>
  <c r="AG596" i="7"/>
  <c r="AG595" i="7"/>
  <c r="AG594" i="7"/>
  <c r="AG593" i="7"/>
  <c r="AG592" i="7"/>
  <c r="AG591" i="7"/>
  <c r="AG590" i="7"/>
  <c r="AG589" i="7"/>
  <c r="AG588" i="7"/>
  <c r="AG587" i="7"/>
  <c r="AG586" i="7"/>
  <c r="AG585" i="7"/>
  <c r="AG584" i="7"/>
  <c r="AG583" i="7"/>
  <c r="AG582" i="7"/>
  <c r="AG581" i="7"/>
  <c r="AG580" i="7"/>
  <c r="AG579" i="7"/>
  <c r="AG578" i="7"/>
  <c r="AG577" i="7"/>
  <c r="AG576" i="7"/>
  <c r="AG575" i="7"/>
  <c r="AG574" i="7"/>
  <c r="AG573" i="7"/>
  <c r="AG572" i="7"/>
  <c r="AG571" i="7"/>
  <c r="AG570" i="7"/>
  <c r="AG569" i="7"/>
  <c r="AG568" i="7"/>
  <c r="AG567" i="7"/>
  <c r="AG566" i="7"/>
  <c r="AG565" i="7"/>
  <c r="AG564" i="7"/>
  <c r="AG563" i="7"/>
  <c r="AG562" i="7"/>
  <c r="AG561" i="7"/>
  <c r="AG560" i="7"/>
  <c r="AG559" i="7"/>
  <c r="AG558" i="7"/>
  <c r="AG557" i="7"/>
  <c r="AG556" i="7"/>
  <c r="AG554" i="7"/>
  <c r="AG552" i="7"/>
  <c r="AG550" i="7"/>
  <c r="AG548" i="7"/>
  <c r="AG546" i="7"/>
  <c r="AG544" i="7"/>
  <c r="AG542" i="7"/>
  <c r="AG540" i="7"/>
  <c r="AG538" i="7"/>
  <c r="AG537" i="7"/>
  <c r="AG536" i="7"/>
  <c r="AG535" i="7"/>
  <c r="AG534" i="7"/>
  <c r="AG533" i="7"/>
  <c r="AG532" i="7"/>
  <c r="AG531" i="7"/>
  <c r="AG530" i="7"/>
  <c r="AG529" i="7"/>
  <c r="AG528" i="7"/>
  <c r="AG527" i="7"/>
  <c r="AG526" i="7"/>
  <c r="AG525" i="7"/>
  <c r="AG524" i="7"/>
  <c r="AG523" i="7"/>
  <c r="AG522" i="7"/>
  <c r="AG521" i="7"/>
  <c r="AG520" i="7"/>
  <c r="AG519" i="7"/>
  <c r="AG518" i="7"/>
  <c r="AG517" i="7"/>
  <c r="AG516" i="7"/>
  <c r="AG515" i="7"/>
  <c r="AG514" i="7"/>
  <c r="AG513" i="7"/>
  <c r="AG512" i="7"/>
  <c r="AG511" i="7"/>
  <c r="AG510" i="7"/>
  <c r="AG509" i="7"/>
  <c r="AG508" i="7"/>
  <c r="AG507" i="7"/>
  <c r="AG506" i="7"/>
  <c r="AG505" i="7"/>
  <c r="AG555" i="7"/>
  <c r="AG553" i="7"/>
  <c r="AG551" i="7"/>
  <c r="AG549" i="7"/>
  <c r="AG547" i="7"/>
  <c r="AG545" i="7"/>
  <c r="AG543" i="7"/>
  <c r="AG541" i="7"/>
  <c r="AG539" i="7"/>
  <c r="AG503" i="7"/>
  <c r="AG502" i="7"/>
  <c r="AG501" i="7"/>
  <c r="AG500" i="7"/>
  <c r="AG499" i="7"/>
  <c r="AG498" i="7"/>
  <c r="AG497" i="7"/>
  <c r="AG496" i="7"/>
  <c r="AG495" i="7"/>
  <c r="AG494" i="7"/>
  <c r="AG493" i="7"/>
  <c r="AG492" i="7"/>
  <c r="AG491" i="7"/>
  <c r="AG490" i="7"/>
  <c r="AG489" i="7"/>
  <c r="AG488" i="7"/>
  <c r="AG487" i="7"/>
  <c r="AG486" i="7"/>
  <c r="AG485" i="7"/>
  <c r="AG484" i="7"/>
  <c r="AG483" i="7"/>
  <c r="AG482" i="7"/>
  <c r="AG481" i="7"/>
  <c r="AG480" i="7"/>
  <c r="AG479" i="7"/>
  <c r="AG478" i="7"/>
  <c r="AG477" i="7"/>
  <c r="AG476" i="7"/>
  <c r="AG475" i="7"/>
  <c r="AG474" i="7"/>
  <c r="AG473" i="7"/>
  <c r="AG472" i="7"/>
  <c r="AG471" i="7"/>
  <c r="AG470" i="7"/>
  <c r="AG469" i="7"/>
  <c r="AG468" i="7"/>
  <c r="AG467" i="7"/>
  <c r="AG466" i="7"/>
  <c r="AG465" i="7"/>
  <c r="AG464" i="7"/>
  <c r="AG463" i="7"/>
  <c r="AG462" i="7"/>
  <c r="AG504" i="7"/>
  <c r="AG460" i="7"/>
  <c r="AG458" i="7"/>
  <c r="AG457" i="7"/>
  <c r="AG456" i="7"/>
  <c r="AG455" i="7"/>
  <c r="AG454" i="7"/>
  <c r="AG453" i="7"/>
  <c r="AG452" i="7"/>
  <c r="AG451" i="7"/>
  <c r="AG450" i="7"/>
  <c r="AG449" i="7"/>
  <c r="AG448" i="7"/>
  <c r="AG447" i="7"/>
  <c r="AG446" i="7"/>
  <c r="AG445" i="7"/>
  <c r="AG444" i="7"/>
  <c r="AG443" i="7"/>
  <c r="AG442" i="7"/>
  <c r="AG441" i="7"/>
  <c r="AG440" i="7"/>
  <c r="AG439" i="7"/>
  <c r="AG438" i="7"/>
  <c r="AG437" i="7"/>
  <c r="AG436" i="7"/>
  <c r="AG435" i="7"/>
  <c r="AG434" i="7"/>
  <c r="AG433" i="7"/>
  <c r="AG432" i="7"/>
  <c r="AG431" i="7"/>
  <c r="AG430" i="7"/>
  <c r="AG429" i="7"/>
  <c r="AG428" i="7"/>
  <c r="AG427" i="7"/>
  <c r="AG426" i="7"/>
  <c r="AG425" i="7"/>
  <c r="AG424" i="7"/>
  <c r="AG423" i="7"/>
  <c r="AG422" i="7"/>
  <c r="AG421" i="7"/>
  <c r="AG420" i="7"/>
  <c r="AG419" i="7"/>
  <c r="AG418" i="7"/>
  <c r="AG417" i="7"/>
  <c r="AG416" i="7"/>
  <c r="AG415" i="7"/>
  <c r="AG414" i="7"/>
  <c r="AG413" i="7"/>
  <c r="AG412" i="7"/>
  <c r="AG411" i="7"/>
  <c r="AG410" i="7"/>
  <c r="AG409" i="7"/>
  <c r="AG408" i="7"/>
  <c r="AG407" i="7"/>
  <c r="AG406" i="7"/>
  <c r="AG405" i="7"/>
  <c r="AG404" i="7"/>
  <c r="AG403" i="7"/>
  <c r="AG402" i="7"/>
  <c r="AG401" i="7"/>
  <c r="AG400" i="7"/>
  <c r="AG399" i="7"/>
  <c r="AG398" i="7"/>
  <c r="AG397" i="7"/>
  <c r="AG396" i="7"/>
  <c r="AG395" i="7"/>
  <c r="AG394" i="7"/>
  <c r="AG393" i="7"/>
  <c r="AG392" i="7"/>
  <c r="AG391" i="7"/>
  <c r="AG390" i="7"/>
  <c r="AG389" i="7"/>
  <c r="AG388" i="7"/>
  <c r="AG387" i="7"/>
  <c r="AG386" i="7"/>
  <c r="AG385" i="7"/>
  <c r="AG384" i="7"/>
  <c r="AG383" i="7"/>
  <c r="AG382" i="7"/>
  <c r="AG381" i="7"/>
  <c r="AG380" i="7"/>
  <c r="AG379" i="7"/>
  <c r="AG378" i="7"/>
  <c r="AG377" i="7"/>
  <c r="AG376" i="7"/>
  <c r="AG375" i="7"/>
  <c r="AG374" i="7"/>
  <c r="AG373" i="7"/>
  <c r="AG372" i="7"/>
  <c r="AG371" i="7"/>
  <c r="AG370" i="7"/>
  <c r="AG369" i="7"/>
  <c r="AG368" i="7"/>
  <c r="AG367" i="7"/>
  <c r="AG366" i="7"/>
  <c r="AG365" i="7"/>
  <c r="AG364" i="7"/>
  <c r="AG363" i="7"/>
  <c r="AG362" i="7"/>
  <c r="AG461" i="7"/>
  <c r="AG360" i="7"/>
  <c r="AG358" i="7"/>
  <c r="AG356" i="7"/>
  <c r="AG354" i="7"/>
  <c r="AG352" i="7"/>
  <c r="AG350" i="7"/>
  <c r="AG348" i="7"/>
  <c r="AG346" i="7"/>
  <c r="AG344" i="7"/>
  <c r="AG342" i="7"/>
  <c r="AG340" i="7"/>
  <c r="AG338" i="7"/>
  <c r="AG336" i="7"/>
  <c r="AG334" i="7"/>
  <c r="AG332" i="7"/>
  <c r="AG330" i="7"/>
  <c r="AG328" i="7"/>
  <c r="AG326" i="7"/>
  <c r="AG324" i="7"/>
  <c r="AG322" i="7"/>
  <c r="AG320" i="7"/>
  <c r="AG318" i="7"/>
  <c r="AG316" i="7"/>
  <c r="AG314" i="7"/>
  <c r="AG312" i="7"/>
  <c r="AG310" i="7"/>
  <c r="AG308" i="7"/>
  <c r="AG306" i="7"/>
  <c r="AG304" i="7"/>
  <c r="AG302" i="7"/>
  <c r="AG300" i="7"/>
  <c r="AG298" i="7"/>
  <c r="AG296" i="7"/>
  <c r="AG294" i="7"/>
  <c r="AG292" i="7"/>
  <c r="AG290" i="7"/>
  <c r="AG288" i="7"/>
  <c r="AG286" i="7"/>
  <c r="AG284" i="7"/>
  <c r="AG282" i="7"/>
  <c r="AG280" i="7"/>
  <c r="AG278" i="7"/>
  <c r="AG276" i="7"/>
  <c r="AG275" i="7"/>
  <c r="AG274" i="7"/>
  <c r="AG273" i="7"/>
  <c r="AG272" i="7"/>
  <c r="AG271" i="7"/>
  <c r="AG270" i="7"/>
  <c r="AG269" i="7"/>
  <c r="AG268" i="7"/>
  <c r="AG267" i="7"/>
  <c r="AG266" i="7"/>
  <c r="AG265" i="7"/>
  <c r="AG264" i="7"/>
  <c r="AG263" i="7"/>
  <c r="AG262" i="7"/>
  <c r="AG261" i="7"/>
  <c r="AG260" i="7"/>
  <c r="AG259" i="7"/>
  <c r="AG258" i="7"/>
  <c r="AG257" i="7"/>
  <c r="AG256" i="7"/>
  <c r="AG255" i="7"/>
  <c r="AG254" i="7"/>
  <c r="AG253" i="7"/>
  <c r="AG252" i="7"/>
  <c r="AG251" i="7"/>
  <c r="AG250" i="7"/>
  <c r="AG249" i="7"/>
  <c r="AG248" i="7"/>
  <c r="AG247" i="7"/>
  <c r="AG246" i="7"/>
  <c r="AG245" i="7"/>
  <c r="AG244" i="7"/>
  <c r="AG243" i="7"/>
  <c r="AG242" i="7"/>
  <c r="AG241" i="7"/>
  <c r="AG240" i="7"/>
  <c r="AG239" i="7"/>
  <c r="AG238" i="7"/>
  <c r="AG237" i="7"/>
  <c r="AG236" i="7"/>
  <c r="AG235" i="7"/>
  <c r="AG234" i="7"/>
  <c r="AG233" i="7"/>
  <c r="AG232" i="7"/>
  <c r="AG231" i="7"/>
  <c r="AG230" i="7"/>
  <c r="AG229" i="7"/>
  <c r="AG228" i="7"/>
  <c r="AG227" i="7"/>
  <c r="AG226" i="7"/>
  <c r="AG225" i="7"/>
  <c r="AG224" i="7"/>
  <c r="AG223" i="7"/>
  <c r="AG222" i="7"/>
  <c r="AG221" i="7"/>
  <c r="AG220" i="7"/>
  <c r="AG219" i="7"/>
  <c r="AG218" i="7"/>
  <c r="AG217" i="7"/>
  <c r="AG216" i="7"/>
  <c r="AG215" i="7"/>
  <c r="AG214" i="7"/>
  <c r="AG213" i="7"/>
  <c r="AG212" i="7"/>
  <c r="AG211" i="7"/>
  <c r="AG210" i="7"/>
  <c r="AG209" i="7"/>
  <c r="AG208" i="7"/>
  <c r="AG207" i="7"/>
  <c r="AG206" i="7"/>
  <c r="AG205" i="7"/>
  <c r="AG204" i="7"/>
  <c r="AG203" i="7"/>
  <c r="AG202" i="7"/>
  <c r="AG201" i="7"/>
  <c r="AG200" i="7"/>
  <c r="AG199" i="7"/>
  <c r="AG198" i="7"/>
  <c r="AG197" i="7"/>
  <c r="AG196" i="7"/>
  <c r="AG195" i="7"/>
  <c r="AG194" i="7"/>
  <c r="AG193" i="7"/>
  <c r="AG192" i="7"/>
  <c r="AG191" i="7"/>
  <c r="AG190" i="7"/>
  <c r="AG189" i="7"/>
  <c r="AG188" i="7"/>
  <c r="AG187" i="7"/>
  <c r="AG186" i="7"/>
  <c r="AG185" i="7"/>
  <c r="AG184" i="7"/>
  <c r="AG183" i="7"/>
  <c r="AG182" i="7"/>
  <c r="AG181" i="7"/>
  <c r="AG180" i="7"/>
  <c r="AG179" i="7"/>
  <c r="AG178" i="7"/>
  <c r="AG177" i="7"/>
  <c r="AG176" i="7"/>
  <c r="AG175" i="7"/>
  <c r="AG174" i="7"/>
  <c r="AG173" i="7"/>
  <c r="AG172" i="7"/>
  <c r="AG171" i="7"/>
  <c r="AG170" i="7"/>
  <c r="AG169" i="7"/>
  <c r="AG168" i="7"/>
  <c r="AG167" i="7"/>
  <c r="AG166" i="7"/>
  <c r="AG165" i="7"/>
  <c r="AG164" i="7"/>
  <c r="AG163" i="7"/>
  <c r="AG162" i="7"/>
  <c r="AG161" i="7"/>
  <c r="AG160" i="7"/>
  <c r="AG159" i="7"/>
  <c r="AG361" i="7"/>
  <c r="AG359" i="7"/>
  <c r="AG357" i="7"/>
  <c r="AG355" i="7"/>
  <c r="AG353" i="7"/>
  <c r="AG351" i="7"/>
  <c r="AG349" i="7"/>
  <c r="AG347" i="7"/>
  <c r="AG345" i="7"/>
  <c r="AG343" i="7"/>
  <c r="AG341" i="7"/>
  <c r="AG339" i="7"/>
  <c r="AG337" i="7"/>
  <c r="AG335" i="7"/>
  <c r="AG333" i="7"/>
  <c r="AG331" i="7"/>
  <c r="AG329" i="7"/>
  <c r="AG327" i="7"/>
  <c r="AG325" i="7"/>
  <c r="AG323" i="7"/>
  <c r="AG321" i="7"/>
  <c r="AG319" i="7"/>
  <c r="AG317" i="7"/>
  <c r="AG315" i="7"/>
  <c r="AG313" i="7"/>
  <c r="AG311" i="7"/>
  <c r="AG309" i="7"/>
  <c r="AG307" i="7"/>
  <c r="AG305" i="7"/>
  <c r="AG303" i="7"/>
  <c r="AG301" i="7"/>
  <c r="AG299" i="7"/>
  <c r="AG297" i="7"/>
  <c r="AG295" i="7"/>
  <c r="AG293" i="7"/>
  <c r="AG291" i="7"/>
  <c r="AG289" i="7"/>
  <c r="AG287" i="7"/>
  <c r="AG285" i="7"/>
  <c r="AG283" i="7"/>
  <c r="AG281" i="7"/>
  <c r="AG279" i="7"/>
  <c r="AG277" i="7"/>
  <c r="AG459" i="7"/>
  <c r="ER651" i="7"/>
  <c r="ER625" i="7"/>
  <c r="ER619" i="7"/>
  <c r="ER603" i="7"/>
  <c r="ER587" i="7"/>
  <c r="ER571" i="7"/>
  <c r="ER554" i="7"/>
  <c r="ER529" i="7"/>
  <c r="ER513" i="7"/>
  <c r="ER543" i="7"/>
  <c r="ER491" i="7"/>
  <c r="ER475" i="7"/>
  <c r="ER458" i="7"/>
  <c r="ER442" i="7"/>
  <c r="ER426" i="7"/>
  <c r="ER410" i="7"/>
  <c r="ER394" i="7"/>
  <c r="ER378" i="7"/>
  <c r="ER362" i="7"/>
  <c r="ER334" i="7"/>
  <c r="ER302" i="7"/>
  <c r="ER272" i="7"/>
  <c r="ER256" i="7"/>
  <c r="ER240" i="7"/>
  <c r="ER224" i="7"/>
  <c r="ER208" i="7"/>
  <c r="ER192" i="7"/>
  <c r="ER176" i="7"/>
  <c r="ER160" i="7"/>
  <c r="ER331" i="7"/>
  <c r="ER299" i="7"/>
  <c r="EK652" i="7"/>
  <c r="EK650" i="7"/>
  <c r="EK648" i="7"/>
  <c r="EK646" i="7"/>
  <c r="EK653" i="7"/>
  <c r="EK651" i="7"/>
  <c r="EK649" i="7"/>
  <c r="EK647" i="7"/>
  <c r="EK645" i="7"/>
  <c r="EK644" i="7"/>
  <c r="EK643" i="7"/>
  <c r="EK642" i="7"/>
  <c r="EK641" i="7"/>
  <c r="EK640" i="7"/>
  <c r="EK639" i="7"/>
  <c r="EK638" i="7"/>
  <c r="EK637" i="7"/>
  <c r="EK636" i="7"/>
  <c r="EK635" i="7"/>
  <c r="EK634" i="7"/>
  <c r="EK633" i="7"/>
  <c r="EK632" i="7"/>
  <c r="EK631" i="7"/>
  <c r="EK630" i="7"/>
  <c r="EK629" i="7"/>
  <c r="EK628" i="7"/>
  <c r="EK627" i="7"/>
  <c r="EK626" i="7"/>
  <c r="EK625" i="7"/>
  <c r="EK624" i="7"/>
  <c r="EK623" i="7"/>
  <c r="EK622" i="7"/>
  <c r="EK621" i="7"/>
  <c r="EK620" i="7"/>
  <c r="EK619" i="7"/>
  <c r="EK599" i="7"/>
  <c r="EK598" i="7"/>
  <c r="EK597" i="7"/>
  <c r="EK596" i="7"/>
  <c r="EK595" i="7"/>
  <c r="EK594" i="7"/>
  <c r="EK593" i="7"/>
  <c r="EK592" i="7"/>
  <c r="EK591" i="7"/>
  <c r="EK590" i="7"/>
  <c r="EK589" i="7"/>
  <c r="EK588" i="7"/>
  <c r="EK587" i="7"/>
  <c r="EK618" i="7"/>
  <c r="EK616" i="7"/>
  <c r="EK614" i="7"/>
  <c r="EK612" i="7"/>
  <c r="EK610" i="7"/>
  <c r="EK608" i="7"/>
  <c r="EK606" i="7"/>
  <c r="EK604" i="7"/>
  <c r="EK602" i="7"/>
  <c r="EK600" i="7"/>
  <c r="EK615" i="7"/>
  <c r="EK607" i="7"/>
  <c r="EK613" i="7"/>
  <c r="EK605" i="7"/>
  <c r="EK611" i="7"/>
  <c r="EK603" i="7"/>
  <c r="EK617" i="7"/>
  <c r="EK537" i="7"/>
  <c r="EK536" i="7"/>
  <c r="EK535" i="7"/>
  <c r="EK534" i="7"/>
  <c r="EK533" i="7"/>
  <c r="EK532" i="7"/>
  <c r="EK531" i="7"/>
  <c r="EK530" i="7"/>
  <c r="EK529" i="7"/>
  <c r="EK528" i="7"/>
  <c r="EK527" i="7"/>
  <c r="EK526" i="7"/>
  <c r="EK525" i="7"/>
  <c r="EK524" i="7"/>
  <c r="EK523" i="7"/>
  <c r="EK522" i="7"/>
  <c r="EK521" i="7"/>
  <c r="EK520" i="7"/>
  <c r="EK519" i="7"/>
  <c r="EK518" i="7"/>
  <c r="EK517" i="7"/>
  <c r="EK516" i="7"/>
  <c r="EK515" i="7"/>
  <c r="EK514" i="7"/>
  <c r="EK513" i="7"/>
  <c r="EK512" i="7"/>
  <c r="EK511" i="7"/>
  <c r="EK510" i="7"/>
  <c r="EK509" i="7"/>
  <c r="EK508" i="7"/>
  <c r="EK507" i="7"/>
  <c r="EK506" i="7"/>
  <c r="EK505" i="7"/>
  <c r="EK504" i="7"/>
  <c r="EK609" i="7"/>
  <c r="EK585" i="7"/>
  <c r="EK583" i="7"/>
  <c r="EK581" i="7"/>
  <c r="EK579" i="7"/>
  <c r="EK577" i="7"/>
  <c r="EK575" i="7"/>
  <c r="EK573" i="7"/>
  <c r="EK571" i="7"/>
  <c r="EK569" i="7"/>
  <c r="EK567" i="7"/>
  <c r="EK565" i="7"/>
  <c r="EK563" i="7"/>
  <c r="EK561" i="7"/>
  <c r="EK559" i="7"/>
  <c r="EK557" i="7"/>
  <c r="EK554" i="7"/>
  <c r="EK552" i="7"/>
  <c r="EK550" i="7"/>
  <c r="EK548" i="7"/>
  <c r="EK546" i="7"/>
  <c r="EK544" i="7"/>
  <c r="EK542" i="7"/>
  <c r="EK540" i="7"/>
  <c r="EK538" i="7"/>
  <c r="EK601" i="7"/>
  <c r="EK580" i="7"/>
  <c r="EK572" i="7"/>
  <c r="EK564" i="7"/>
  <c r="EK556" i="7"/>
  <c r="EK553" i="7"/>
  <c r="EK545" i="7"/>
  <c r="EK503" i="7"/>
  <c r="EK502" i="7"/>
  <c r="EK501" i="7"/>
  <c r="EK500" i="7"/>
  <c r="EK499" i="7"/>
  <c r="EK498" i="7"/>
  <c r="EK497" i="7"/>
  <c r="EK496" i="7"/>
  <c r="EK495" i="7"/>
  <c r="EK494" i="7"/>
  <c r="EK493" i="7"/>
  <c r="EK492" i="7"/>
  <c r="EK491" i="7"/>
  <c r="EK490" i="7"/>
  <c r="EK489" i="7"/>
  <c r="EK488" i="7"/>
  <c r="EK487" i="7"/>
  <c r="EK486" i="7"/>
  <c r="EK485" i="7"/>
  <c r="EK484" i="7"/>
  <c r="EK483" i="7"/>
  <c r="EK482" i="7"/>
  <c r="EK481" i="7"/>
  <c r="EK480" i="7"/>
  <c r="EK479" i="7"/>
  <c r="EK478" i="7"/>
  <c r="EK477" i="7"/>
  <c r="EK476" i="7"/>
  <c r="EK475" i="7"/>
  <c r="EK474" i="7"/>
  <c r="EK473" i="7"/>
  <c r="EK472" i="7"/>
  <c r="EK471" i="7"/>
  <c r="EK470" i="7"/>
  <c r="EK469" i="7"/>
  <c r="EK468" i="7"/>
  <c r="EK467" i="7"/>
  <c r="EK466" i="7"/>
  <c r="EK465" i="7"/>
  <c r="EK464" i="7"/>
  <c r="EK463" i="7"/>
  <c r="EK462" i="7"/>
  <c r="EK461" i="7"/>
  <c r="EK582" i="7"/>
  <c r="EK574" i="7"/>
  <c r="EK566" i="7"/>
  <c r="EK558" i="7"/>
  <c r="EK551" i="7"/>
  <c r="EK543" i="7"/>
  <c r="EK584" i="7"/>
  <c r="EK576" i="7"/>
  <c r="EK568" i="7"/>
  <c r="EK560" i="7"/>
  <c r="EK549" i="7"/>
  <c r="EK541" i="7"/>
  <c r="EK570" i="7"/>
  <c r="EK539" i="7"/>
  <c r="EK459" i="7"/>
  <c r="EK457" i="7"/>
  <c r="EK456" i="7"/>
  <c r="EK455" i="7"/>
  <c r="EK454" i="7"/>
  <c r="EK453" i="7"/>
  <c r="EK452" i="7"/>
  <c r="EK451" i="7"/>
  <c r="EK450" i="7"/>
  <c r="EK449" i="7"/>
  <c r="EK448" i="7"/>
  <c r="EK447" i="7"/>
  <c r="EK446" i="7"/>
  <c r="EK445" i="7"/>
  <c r="EK444" i="7"/>
  <c r="EK443" i="7"/>
  <c r="EK442" i="7"/>
  <c r="EK441" i="7"/>
  <c r="EK440" i="7"/>
  <c r="EK439" i="7"/>
  <c r="EK438" i="7"/>
  <c r="EK437" i="7"/>
  <c r="EK436" i="7"/>
  <c r="EK435" i="7"/>
  <c r="EK434" i="7"/>
  <c r="EK433" i="7"/>
  <c r="EK432" i="7"/>
  <c r="EK431" i="7"/>
  <c r="EK430" i="7"/>
  <c r="EK429" i="7"/>
  <c r="EK428" i="7"/>
  <c r="EK427" i="7"/>
  <c r="EK426" i="7"/>
  <c r="EK425" i="7"/>
  <c r="EK424" i="7"/>
  <c r="EK423" i="7"/>
  <c r="EK422" i="7"/>
  <c r="EK421" i="7"/>
  <c r="EK420" i="7"/>
  <c r="EK419" i="7"/>
  <c r="EK418" i="7"/>
  <c r="EK417" i="7"/>
  <c r="EK416" i="7"/>
  <c r="EK415" i="7"/>
  <c r="EK414" i="7"/>
  <c r="EK413" i="7"/>
  <c r="EK412" i="7"/>
  <c r="EK411" i="7"/>
  <c r="EK410" i="7"/>
  <c r="EK409" i="7"/>
  <c r="EK408" i="7"/>
  <c r="EK407" i="7"/>
  <c r="EK406" i="7"/>
  <c r="EK405" i="7"/>
  <c r="EK404" i="7"/>
  <c r="EK403" i="7"/>
  <c r="EK402" i="7"/>
  <c r="EK401" i="7"/>
  <c r="EK400" i="7"/>
  <c r="EK399" i="7"/>
  <c r="EK398" i="7"/>
  <c r="EK397" i="7"/>
  <c r="EK396" i="7"/>
  <c r="EK395" i="7"/>
  <c r="EK394" i="7"/>
  <c r="EK393" i="7"/>
  <c r="EK392" i="7"/>
  <c r="EK391" i="7"/>
  <c r="EK390" i="7"/>
  <c r="EK389" i="7"/>
  <c r="EK388" i="7"/>
  <c r="EK387" i="7"/>
  <c r="EK386" i="7"/>
  <c r="EK385" i="7"/>
  <c r="EK384" i="7"/>
  <c r="EK383" i="7"/>
  <c r="EK382" i="7"/>
  <c r="EK381" i="7"/>
  <c r="EK380" i="7"/>
  <c r="EK379" i="7"/>
  <c r="EK378" i="7"/>
  <c r="EK377" i="7"/>
  <c r="EK376" i="7"/>
  <c r="EK375" i="7"/>
  <c r="EK374" i="7"/>
  <c r="EK373" i="7"/>
  <c r="EK372" i="7"/>
  <c r="EK371" i="7"/>
  <c r="EK370" i="7"/>
  <c r="EK369" i="7"/>
  <c r="EK368" i="7"/>
  <c r="EK367" i="7"/>
  <c r="EK366" i="7"/>
  <c r="EK365" i="7"/>
  <c r="EK364" i="7"/>
  <c r="EK363" i="7"/>
  <c r="EK362" i="7"/>
  <c r="EK361" i="7"/>
  <c r="EK578" i="7"/>
  <c r="EK586" i="7"/>
  <c r="EK555" i="7"/>
  <c r="EK460" i="7"/>
  <c r="EK458" i="7"/>
  <c r="EK547" i="7"/>
  <c r="EK562" i="7"/>
  <c r="EK360" i="7"/>
  <c r="EK359" i="7"/>
  <c r="EK358" i="7"/>
  <c r="EK357" i="7"/>
  <c r="EK356" i="7"/>
  <c r="EK355" i="7"/>
  <c r="EK354" i="7"/>
  <c r="EK353" i="7"/>
  <c r="EK352" i="7"/>
  <c r="EK351" i="7"/>
  <c r="EK350" i="7"/>
  <c r="EK349" i="7"/>
  <c r="EK348" i="7"/>
  <c r="EK347" i="7"/>
  <c r="EK346" i="7"/>
  <c r="EK345" i="7"/>
  <c r="EK344" i="7"/>
  <c r="EK343" i="7"/>
  <c r="EK342" i="7"/>
  <c r="EK341" i="7"/>
  <c r="EK340" i="7"/>
  <c r="EK339" i="7"/>
  <c r="EK338" i="7"/>
  <c r="EK337" i="7"/>
  <c r="EK336" i="7"/>
  <c r="EK335" i="7"/>
  <c r="EK334" i="7"/>
  <c r="EK333" i="7"/>
  <c r="EK332" i="7"/>
  <c r="EK331" i="7"/>
  <c r="EK330" i="7"/>
  <c r="EK329" i="7"/>
  <c r="EK328" i="7"/>
  <c r="EK327" i="7"/>
  <c r="EK326" i="7"/>
  <c r="EK325" i="7"/>
  <c r="EK324" i="7"/>
  <c r="EK323" i="7"/>
  <c r="EK322" i="7"/>
  <c r="EK321" i="7"/>
  <c r="EK320" i="7"/>
  <c r="EK319" i="7"/>
  <c r="EK318" i="7"/>
  <c r="EK317" i="7"/>
  <c r="EK316" i="7"/>
  <c r="EK315" i="7"/>
  <c r="EK314" i="7"/>
  <c r="EK313" i="7"/>
  <c r="EK312" i="7"/>
  <c r="EK311" i="7"/>
  <c r="EK310" i="7"/>
  <c r="EK309" i="7"/>
  <c r="EK308" i="7"/>
  <c r="EK307" i="7"/>
  <c r="EK306" i="7"/>
  <c r="EK305" i="7"/>
  <c r="EK304" i="7"/>
  <c r="EK303" i="7"/>
  <c r="EK302" i="7"/>
  <c r="EK301" i="7"/>
  <c r="EK300" i="7"/>
  <c r="EK299" i="7"/>
  <c r="EK298" i="7"/>
  <c r="EK297" i="7"/>
  <c r="EK296" i="7"/>
  <c r="EK295" i="7"/>
  <c r="EK294" i="7"/>
  <c r="EK293" i="7"/>
  <c r="EK292" i="7"/>
  <c r="EK291" i="7"/>
  <c r="EK290" i="7"/>
  <c r="EK289" i="7"/>
  <c r="EK288" i="7"/>
  <c r="EK287" i="7"/>
  <c r="EK286" i="7"/>
  <c r="EK285" i="7"/>
  <c r="EK284" i="7"/>
  <c r="EK283" i="7"/>
  <c r="EK282" i="7"/>
  <c r="EK281" i="7"/>
  <c r="EK280" i="7"/>
  <c r="EK279" i="7"/>
  <c r="EK278" i="7"/>
  <c r="EK277" i="7"/>
  <c r="EK276" i="7"/>
  <c r="EK275" i="7"/>
  <c r="EK274" i="7"/>
  <c r="EK273" i="7"/>
  <c r="EK272" i="7"/>
  <c r="EK271" i="7"/>
  <c r="EK270" i="7"/>
  <c r="EK269" i="7"/>
  <c r="EK268" i="7"/>
  <c r="EK267" i="7"/>
  <c r="EK266" i="7"/>
  <c r="EK265" i="7"/>
  <c r="EK264" i="7"/>
  <c r="EK263" i="7"/>
  <c r="EK262" i="7"/>
  <c r="EK261" i="7"/>
  <c r="EK260" i="7"/>
  <c r="EK259" i="7"/>
  <c r="EK258" i="7"/>
  <c r="EK257" i="7"/>
  <c r="EK256" i="7"/>
  <c r="EK255" i="7"/>
  <c r="EK254" i="7"/>
  <c r="EK253" i="7"/>
  <c r="EK252" i="7"/>
  <c r="EK251" i="7"/>
  <c r="EK250" i="7"/>
  <c r="EK249" i="7"/>
  <c r="EK248" i="7"/>
  <c r="EK247" i="7"/>
  <c r="EK246" i="7"/>
  <c r="EK245" i="7"/>
  <c r="EK244" i="7"/>
  <c r="EK243" i="7"/>
  <c r="EK242" i="7"/>
  <c r="EK241" i="7"/>
  <c r="EK240" i="7"/>
  <c r="EK239" i="7"/>
  <c r="EK238" i="7"/>
  <c r="EK237" i="7"/>
  <c r="EK236" i="7"/>
  <c r="EK235" i="7"/>
  <c r="EK234" i="7"/>
  <c r="EK233" i="7"/>
  <c r="EK232" i="7"/>
  <c r="EK231" i="7"/>
  <c r="EK230" i="7"/>
  <c r="EK229" i="7"/>
  <c r="EK228" i="7"/>
  <c r="EK227" i="7"/>
  <c r="EK226" i="7"/>
  <c r="EK225" i="7"/>
  <c r="EK224" i="7"/>
  <c r="EK223" i="7"/>
  <c r="EK222" i="7"/>
  <c r="EK221" i="7"/>
  <c r="EK220" i="7"/>
  <c r="EK219" i="7"/>
  <c r="EK218" i="7"/>
  <c r="EK217" i="7"/>
  <c r="EK216" i="7"/>
  <c r="EK215" i="7"/>
  <c r="EK214" i="7"/>
  <c r="EK213" i="7"/>
  <c r="EK212" i="7"/>
  <c r="EK211" i="7"/>
  <c r="EK210" i="7"/>
  <c r="EK209" i="7"/>
  <c r="EK208" i="7"/>
  <c r="EK207" i="7"/>
  <c r="EK206" i="7"/>
  <c r="EK205" i="7"/>
  <c r="EK204" i="7"/>
  <c r="EK203" i="7"/>
  <c r="EK202" i="7"/>
  <c r="EK201" i="7"/>
  <c r="EK200" i="7"/>
  <c r="EK199" i="7"/>
  <c r="EK198" i="7"/>
  <c r="EK197" i="7"/>
  <c r="EK196" i="7"/>
  <c r="EK195" i="7"/>
  <c r="EK194" i="7"/>
  <c r="EK193" i="7"/>
  <c r="EK192" i="7"/>
  <c r="EK191" i="7"/>
  <c r="EK190" i="7"/>
  <c r="EK189" i="7"/>
  <c r="EK188" i="7"/>
  <c r="EK187" i="7"/>
  <c r="EK186" i="7"/>
  <c r="EK185" i="7"/>
  <c r="EK184" i="7"/>
  <c r="EK183" i="7"/>
  <c r="EK182" i="7"/>
  <c r="EK181" i="7"/>
  <c r="EK180" i="7"/>
  <c r="EK179" i="7"/>
  <c r="EK178" i="7"/>
  <c r="EK177" i="7"/>
  <c r="EK176" i="7"/>
  <c r="EK175" i="7"/>
  <c r="EK174" i="7"/>
  <c r="EK173" i="7"/>
  <c r="EK172" i="7"/>
  <c r="EK171" i="7"/>
  <c r="EK170" i="7"/>
  <c r="EK169" i="7"/>
  <c r="EK168" i="7"/>
  <c r="EK167" i="7"/>
  <c r="EK166" i="7"/>
  <c r="EK165" i="7"/>
  <c r="EK164" i="7"/>
  <c r="EK163" i="7"/>
  <c r="EK162" i="7"/>
  <c r="EK161" i="7"/>
  <c r="EK160" i="7"/>
  <c r="EK159" i="7"/>
  <c r="F177" i="3"/>
  <c r="F175" i="3"/>
  <c r="F172" i="3"/>
  <c r="F169" i="3"/>
  <c r="F174" i="3"/>
  <c r="F173" i="3"/>
  <c r="EH439" i="7" l="1"/>
  <c r="ER293" i="7"/>
  <c r="ER325" i="7"/>
  <c r="ER357" i="7"/>
  <c r="ER173" i="7"/>
  <c r="ER189" i="7"/>
  <c r="ER205" i="7"/>
  <c r="ER221" i="7"/>
  <c r="ER237" i="7"/>
  <c r="ER253" i="7"/>
  <c r="ER269" i="7"/>
  <c r="ER296" i="7"/>
  <c r="ER328" i="7"/>
  <c r="ER360" i="7"/>
  <c r="ER375" i="7"/>
  <c r="ER391" i="7"/>
  <c r="ER407" i="7"/>
  <c r="ER423" i="7"/>
  <c r="ER439" i="7"/>
  <c r="ER455" i="7"/>
  <c r="ER472" i="7"/>
  <c r="ER488" i="7"/>
  <c r="ER537" i="7"/>
  <c r="ER510" i="7"/>
  <c r="ER526" i="7"/>
  <c r="ER548" i="7"/>
  <c r="ER568" i="7"/>
  <c r="ER584" i="7"/>
  <c r="ER600" i="7"/>
  <c r="ER616" i="7"/>
  <c r="ER644" i="7"/>
  <c r="ER648" i="7"/>
  <c r="EI170" i="7"/>
  <c r="EI186" i="7"/>
  <c r="EI202" i="7"/>
  <c r="EI218" i="7"/>
  <c r="EI234" i="7"/>
  <c r="EI250" i="7"/>
  <c r="EI266" i="7"/>
  <c r="EI281" i="7"/>
  <c r="EI297" i="7"/>
  <c r="EI313" i="7"/>
  <c r="EI329" i="7"/>
  <c r="EI345" i="7"/>
  <c r="EI361" i="7"/>
  <c r="EI377" i="7"/>
  <c r="EI393" i="7"/>
  <c r="EI409" i="7"/>
  <c r="EI425" i="7"/>
  <c r="EI441" i="7"/>
  <c r="EI457" i="7"/>
  <c r="EI472" i="7"/>
  <c r="EI488" i="7"/>
  <c r="EI542" i="7"/>
  <c r="EI513" i="7"/>
  <c r="EI529" i="7"/>
  <c r="EI553" i="7"/>
  <c r="EI570" i="7"/>
  <c r="EI586" i="7"/>
  <c r="EI602" i="7"/>
  <c r="EI613" i="7"/>
  <c r="EI634" i="7"/>
  <c r="EI650" i="7"/>
  <c r="ER295" i="7"/>
  <c r="ER327" i="7"/>
  <c r="ER359" i="7"/>
  <c r="ER174" i="7"/>
  <c r="ER190" i="7"/>
  <c r="ER206" i="7"/>
  <c r="ER222" i="7"/>
  <c r="ER238" i="7"/>
  <c r="ER254" i="7"/>
  <c r="ER270" i="7"/>
  <c r="ER298" i="7"/>
  <c r="ER330" i="7"/>
  <c r="ER459" i="7"/>
  <c r="ER376" i="7"/>
  <c r="ER392" i="7"/>
  <c r="ER408" i="7"/>
  <c r="ER424" i="7"/>
  <c r="ER440" i="7"/>
  <c r="ER456" i="7"/>
  <c r="ER473" i="7"/>
  <c r="ER489" i="7"/>
  <c r="ER539" i="7"/>
  <c r="ER511" i="7"/>
  <c r="ER527" i="7"/>
  <c r="ER550" i="7"/>
  <c r="ER569" i="7"/>
  <c r="ER585" i="7"/>
  <c r="ER601" i="7"/>
  <c r="ER617" i="7"/>
  <c r="ER621" i="7"/>
  <c r="ER649" i="7"/>
  <c r="EI171" i="7"/>
  <c r="EI187" i="7"/>
  <c r="EI203" i="7"/>
  <c r="EI219" i="7"/>
  <c r="EI235" i="7"/>
  <c r="EI251" i="7"/>
  <c r="EI267" i="7"/>
  <c r="EI282" i="7"/>
  <c r="EI298" i="7"/>
  <c r="EI314" i="7"/>
  <c r="EI330" i="7"/>
  <c r="EI346" i="7"/>
  <c r="EI362" i="7"/>
  <c r="EI378" i="7"/>
  <c r="EI394" i="7"/>
  <c r="EI410" i="7"/>
  <c r="EI426" i="7"/>
  <c r="EI442" i="7"/>
  <c r="EI548" i="7"/>
  <c r="EI473" i="7"/>
  <c r="EI489" i="7"/>
  <c r="EI550" i="7"/>
  <c r="EI514" i="7"/>
  <c r="EI530" i="7"/>
  <c r="EI555" i="7"/>
  <c r="EI571" i="7"/>
  <c r="EI619" i="7"/>
  <c r="EI604" i="7"/>
  <c r="EI615" i="7"/>
  <c r="EI635" i="7"/>
  <c r="EI651" i="7"/>
  <c r="ER297" i="7"/>
  <c r="ER329" i="7"/>
  <c r="ER159" i="7"/>
  <c r="ER175" i="7"/>
  <c r="ER191" i="7"/>
  <c r="ER207" i="7"/>
  <c r="ER223" i="7"/>
  <c r="ER239" i="7"/>
  <c r="ER255" i="7"/>
  <c r="ER271" i="7"/>
  <c r="ER300" i="7"/>
  <c r="ER332" i="7"/>
  <c r="ER361" i="7"/>
  <c r="ER377" i="7"/>
  <c r="ER393" i="7"/>
  <c r="ER409" i="7"/>
  <c r="ER425" i="7"/>
  <c r="ER441" i="7"/>
  <c r="ER457" i="7"/>
  <c r="ER474" i="7"/>
  <c r="ER490" i="7"/>
  <c r="ER541" i="7"/>
  <c r="ER512" i="7"/>
  <c r="ER528" i="7"/>
  <c r="ER552" i="7"/>
  <c r="ER570" i="7"/>
  <c r="ER586" i="7"/>
  <c r="ER602" i="7"/>
  <c r="ER618" i="7"/>
  <c r="ER623" i="7"/>
  <c r="ER650" i="7"/>
  <c r="EI172" i="7"/>
  <c r="EI188" i="7"/>
  <c r="EI204" i="7"/>
  <c r="EI220" i="7"/>
  <c r="EI236" i="7"/>
  <c r="EI252" i="7"/>
  <c r="EI268" i="7"/>
  <c r="EI283" i="7"/>
  <c r="EI299" i="7"/>
  <c r="EI315" i="7"/>
  <c r="EI331" i="7"/>
  <c r="EI347" i="7"/>
  <c r="EI363" i="7"/>
  <c r="EI379" i="7"/>
  <c r="EI395" i="7"/>
  <c r="EI411" i="7"/>
  <c r="EI427" i="7"/>
  <c r="EI443" i="7"/>
  <c r="EI458" i="7"/>
  <c r="EI474" i="7"/>
  <c r="EI490" i="7"/>
  <c r="EI544" i="7"/>
  <c r="EI515" i="7"/>
  <c r="EI531" i="7"/>
  <c r="EI556" i="7"/>
  <c r="EI572" i="7"/>
  <c r="EI587" i="7"/>
  <c r="EI606" i="7"/>
  <c r="EI617" i="7"/>
  <c r="EI636" i="7"/>
  <c r="EI652" i="7"/>
  <c r="ER301" i="7"/>
  <c r="ER333" i="7"/>
  <c r="ER161" i="7"/>
  <c r="ER177" i="7"/>
  <c r="ER193" i="7"/>
  <c r="ER209" i="7"/>
  <c r="ER225" i="7"/>
  <c r="ER241" i="7"/>
  <c r="ER257" i="7"/>
  <c r="ER273" i="7"/>
  <c r="ER304" i="7"/>
  <c r="ER336" i="7"/>
  <c r="ER363" i="7"/>
  <c r="ER379" i="7"/>
  <c r="ER395" i="7"/>
  <c r="ER411" i="7"/>
  <c r="ER427" i="7"/>
  <c r="ER443" i="7"/>
  <c r="ER460" i="7"/>
  <c r="ER476" i="7"/>
  <c r="ER492" i="7"/>
  <c r="ER545" i="7"/>
  <c r="ER514" i="7"/>
  <c r="ER530" i="7"/>
  <c r="ER556" i="7"/>
  <c r="ER572" i="7"/>
  <c r="ER588" i="7"/>
  <c r="ER604" i="7"/>
  <c r="ER620" i="7"/>
  <c r="ER627" i="7"/>
  <c r="ER652" i="7"/>
  <c r="EI174" i="7"/>
  <c r="EI190" i="7"/>
  <c r="EI206" i="7"/>
  <c r="EI222" i="7"/>
  <c r="EI238" i="7"/>
  <c r="EI254" i="7"/>
  <c r="EI270" i="7"/>
  <c r="EI285" i="7"/>
  <c r="EI301" i="7"/>
  <c r="EI317" i="7"/>
  <c r="EI333" i="7"/>
  <c r="EI349" i="7"/>
  <c r="EI365" i="7"/>
  <c r="EI381" i="7"/>
  <c r="EI397" i="7"/>
  <c r="EI413" i="7"/>
  <c r="EI429" i="7"/>
  <c r="EI445" i="7"/>
  <c r="EI460" i="7"/>
  <c r="EI476" i="7"/>
  <c r="EI492" i="7"/>
  <c r="EI538" i="7"/>
  <c r="EI517" i="7"/>
  <c r="EI533" i="7"/>
  <c r="EI558" i="7"/>
  <c r="EI574" i="7"/>
  <c r="EI589" i="7"/>
  <c r="EI610" i="7"/>
  <c r="EI622" i="7"/>
  <c r="EI638" i="7"/>
  <c r="ER303" i="7"/>
  <c r="ER335" i="7"/>
  <c r="ER162" i="7"/>
  <c r="ER178" i="7"/>
  <c r="ER194" i="7"/>
  <c r="ER210" i="7"/>
  <c r="ER226" i="7"/>
  <c r="ER242" i="7"/>
  <c r="ER258" i="7"/>
  <c r="ER274" i="7"/>
  <c r="ER306" i="7"/>
  <c r="ER338" i="7"/>
  <c r="ER364" i="7"/>
  <c r="ER380" i="7"/>
  <c r="ER396" i="7"/>
  <c r="ER412" i="7"/>
  <c r="ER428" i="7"/>
  <c r="ER444" i="7"/>
  <c r="ER461" i="7"/>
  <c r="ER477" i="7"/>
  <c r="ER493" i="7"/>
  <c r="ER547" i="7"/>
  <c r="ER515" i="7"/>
  <c r="ER531" i="7"/>
  <c r="ER557" i="7"/>
  <c r="ER573" i="7"/>
  <c r="ER589" i="7"/>
  <c r="ER605" i="7"/>
  <c r="ER622" i="7"/>
  <c r="ER629" i="7"/>
  <c r="ER653" i="7"/>
  <c r="EI159" i="7"/>
  <c r="EI175" i="7"/>
  <c r="EI191" i="7"/>
  <c r="EI207" i="7"/>
  <c r="EI223" i="7"/>
  <c r="EI239" i="7"/>
  <c r="EI255" i="7"/>
  <c r="EI271" i="7"/>
  <c r="EI286" i="7"/>
  <c r="EI302" i="7"/>
  <c r="EI318" i="7"/>
  <c r="EI334" i="7"/>
  <c r="EI350" i="7"/>
  <c r="EI366" i="7"/>
  <c r="EI382" i="7"/>
  <c r="EI398" i="7"/>
  <c r="EI414" i="7"/>
  <c r="EI430" i="7"/>
  <c r="EI446" i="7"/>
  <c r="EI461" i="7"/>
  <c r="EI477" i="7"/>
  <c r="EI493" i="7"/>
  <c r="EI546" i="7"/>
  <c r="EI518" i="7"/>
  <c r="EI534" i="7"/>
  <c r="EI559" i="7"/>
  <c r="EI575" i="7"/>
  <c r="EI590" i="7"/>
  <c r="EI612" i="7"/>
  <c r="EI623" i="7"/>
  <c r="EI639" i="7"/>
  <c r="ER305" i="7"/>
  <c r="ER337" i="7"/>
  <c r="ER163" i="7"/>
  <c r="ER179" i="7"/>
  <c r="ER195" i="7"/>
  <c r="ER211" i="7"/>
  <c r="ER227" i="7"/>
  <c r="ER243" i="7"/>
  <c r="ER259" i="7"/>
  <c r="ER276" i="7"/>
  <c r="ER308" i="7"/>
  <c r="ER340" i="7"/>
  <c r="ER365" i="7"/>
  <c r="ER381" i="7"/>
  <c r="ER397" i="7"/>
  <c r="ER413" i="7"/>
  <c r="ER429" i="7"/>
  <c r="ER445" i="7"/>
  <c r="ER462" i="7"/>
  <c r="ER478" i="7"/>
  <c r="ER494" i="7"/>
  <c r="ER549" i="7"/>
  <c r="ER516" i="7"/>
  <c r="ER532" i="7"/>
  <c r="ER558" i="7"/>
  <c r="ER574" i="7"/>
  <c r="ER590" i="7"/>
  <c r="ER606" i="7"/>
  <c r="ER624" i="7"/>
  <c r="ER631" i="7"/>
  <c r="EI160" i="7"/>
  <c r="EI176" i="7"/>
  <c r="EI192" i="7"/>
  <c r="EI208" i="7"/>
  <c r="EI224" i="7"/>
  <c r="EI240" i="7"/>
  <c r="EI256" i="7"/>
  <c r="EI272" i="7"/>
  <c r="EI287" i="7"/>
  <c r="EI303" i="7"/>
  <c r="EI319" i="7"/>
  <c r="EI335" i="7"/>
  <c r="EI351" i="7"/>
  <c r="EI367" i="7"/>
  <c r="EI383" i="7"/>
  <c r="EI399" i="7"/>
  <c r="EI415" i="7"/>
  <c r="EI431" i="7"/>
  <c r="EI447" i="7"/>
  <c r="EI462" i="7"/>
  <c r="EI478" i="7"/>
  <c r="EI494" i="7"/>
  <c r="EI554" i="7"/>
  <c r="EI519" i="7"/>
  <c r="EI535" i="7"/>
  <c r="EI560" i="7"/>
  <c r="EI576" i="7"/>
  <c r="EI591" i="7"/>
  <c r="EI614" i="7"/>
  <c r="EI624" i="7"/>
  <c r="EI640" i="7"/>
  <c r="ER275" i="7"/>
  <c r="ER307" i="7"/>
  <c r="ER339" i="7"/>
  <c r="ER164" i="7"/>
  <c r="ER180" i="7"/>
  <c r="ER196" i="7"/>
  <c r="ER212" i="7"/>
  <c r="ER228" i="7"/>
  <c r="ER244" i="7"/>
  <c r="ER260" i="7"/>
  <c r="ER278" i="7"/>
  <c r="ER310" i="7"/>
  <c r="ER342" i="7"/>
  <c r="ER366" i="7"/>
  <c r="ER382" i="7"/>
  <c r="ER398" i="7"/>
  <c r="ER414" i="7"/>
  <c r="ER430" i="7"/>
  <c r="ER446" i="7"/>
  <c r="ER463" i="7"/>
  <c r="ER479" i="7"/>
  <c r="ER495" i="7"/>
  <c r="ER551" i="7"/>
  <c r="ER517" i="7"/>
  <c r="ER533" i="7"/>
  <c r="ER559" i="7"/>
  <c r="ER575" i="7"/>
  <c r="ER591" i="7"/>
  <c r="ER607" i="7"/>
  <c r="ER626" i="7"/>
  <c r="ER633" i="7"/>
  <c r="EI161" i="7"/>
  <c r="EI177" i="7"/>
  <c r="EI193" i="7"/>
  <c r="EI209" i="7"/>
  <c r="EI225" i="7"/>
  <c r="EI241" i="7"/>
  <c r="EI257" i="7"/>
  <c r="EI273" i="7"/>
  <c r="EI288" i="7"/>
  <c r="EI304" i="7"/>
  <c r="EI320" i="7"/>
  <c r="EI336" i="7"/>
  <c r="EI352" i="7"/>
  <c r="EI368" i="7"/>
  <c r="EI384" i="7"/>
  <c r="EI400" i="7"/>
  <c r="EI416" i="7"/>
  <c r="EI432" i="7"/>
  <c r="EI448" i="7"/>
  <c r="EI463" i="7"/>
  <c r="EI479" i="7"/>
  <c r="EI495" i="7"/>
  <c r="EI504" i="7"/>
  <c r="EI520" i="7"/>
  <c r="EI536" i="7"/>
  <c r="EI561" i="7"/>
  <c r="EI577" i="7"/>
  <c r="EI592" i="7"/>
  <c r="EI616" i="7"/>
  <c r="EI625" i="7"/>
  <c r="EI641" i="7"/>
  <c r="ER277" i="7"/>
  <c r="ER309" i="7"/>
  <c r="ER341" i="7"/>
  <c r="ER165" i="7"/>
  <c r="ER181" i="7"/>
  <c r="ER197" i="7"/>
  <c r="ER213" i="7"/>
  <c r="ER229" i="7"/>
  <c r="ER245" i="7"/>
  <c r="ER261" i="7"/>
  <c r="ER280" i="7"/>
  <c r="ER312" i="7"/>
  <c r="ER344" i="7"/>
  <c r="ER367" i="7"/>
  <c r="ER383" i="7"/>
  <c r="ER399" i="7"/>
  <c r="ER415" i="7"/>
  <c r="ER431" i="7"/>
  <c r="ER447" i="7"/>
  <c r="ER464" i="7"/>
  <c r="ER480" i="7"/>
  <c r="ER496" i="7"/>
  <c r="ER553" i="7"/>
  <c r="ER518" i="7"/>
  <c r="ER534" i="7"/>
  <c r="ER560" i="7"/>
  <c r="ER576" i="7"/>
  <c r="ER592" i="7"/>
  <c r="ER608" i="7"/>
  <c r="ER628" i="7"/>
  <c r="ER635" i="7"/>
  <c r="EI162" i="7"/>
  <c r="EI178" i="7"/>
  <c r="EI194" i="7"/>
  <c r="EI210" i="7"/>
  <c r="EI226" i="7"/>
  <c r="EI242" i="7"/>
  <c r="EI258" i="7"/>
  <c r="EI274" i="7"/>
  <c r="EI289" i="7"/>
  <c r="EI305" i="7"/>
  <c r="EI321" i="7"/>
  <c r="EI337" i="7"/>
  <c r="EI353" i="7"/>
  <c r="EI369" i="7"/>
  <c r="EI385" i="7"/>
  <c r="EI401" i="7"/>
  <c r="EI417" i="7"/>
  <c r="EI433" i="7"/>
  <c r="EI449" i="7"/>
  <c r="EI464" i="7"/>
  <c r="EI480" i="7"/>
  <c r="EI496" i="7"/>
  <c r="EI505" i="7"/>
  <c r="EI521" i="7"/>
  <c r="EI537" i="7"/>
  <c r="EI562" i="7"/>
  <c r="EI578" i="7"/>
  <c r="EI593" i="7"/>
  <c r="EI618" i="7"/>
  <c r="EI626" i="7"/>
  <c r="EI642" i="7"/>
  <c r="ER279" i="7"/>
  <c r="ER311" i="7"/>
  <c r="ER343" i="7"/>
  <c r="ER166" i="7"/>
  <c r="ER182" i="7"/>
  <c r="ER198" i="7"/>
  <c r="ER214" i="7"/>
  <c r="ER230" i="7"/>
  <c r="ER246" i="7"/>
  <c r="ER262" i="7"/>
  <c r="ER282" i="7"/>
  <c r="ER314" i="7"/>
  <c r="ER346" i="7"/>
  <c r="ER368" i="7"/>
  <c r="ER384" i="7"/>
  <c r="ER400" i="7"/>
  <c r="ER416" i="7"/>
  <c r="ER432" i="7"/>
  <c r="ER448" i="7"/>
  <c r="ER465" i="7"/>
  <c r="ER481" i="7"/>
  <c r="ER497" i="7"/>
  <c r="ER555" i="7"/>
  <c r="ER519" i="7"/>
  <c r="ER535" i="7"/>
  <c r="ER561" i="7"/>
  <c r="ER577" i="7"/>
  <c r="ER593" i="7"/>
  <c r="ER609" i="7"/>
  <c r="ER630" i="7"/>
  <c r="ER637" i="7"/>
  <c r="EI163" i="7"/>
  <c r="EI179" i="7"/>
  <c r="EI195" i="7"/>
  <c r="EI211" i="7"/>
  <c r="EI227" i="7"/>
  <c r="EI243" i="7"/>
  <c r="EI259" i="7"/>
  <c r="EI275" i="7"/>
  <c r="EI290" i="7"/>
  <c r="EI306" i="7"/>
  <c r="EI322" i="7"/>
  <c r="EI338" i="7"/>
  <c r="EI354" i="7"/>
  <c r="EI370" i="7"/>
  <c r="EI386" i="7"/>
  <c r="EI402" i="7"/>
  <c r="EI418" i="7"/>
  <c r="EI434" i="7"/>
  <c r="EI450" i="7"/>
  <c r="EI465" i="7"/>
  <c r="EI481" i="7"/>
  <c r="EI497" i="7"/>
  <c r="EI506" i="7"/>
  <c r="EI522" i="7"/>
  <c r="EI539" i="7"/>
  <c r="EI563" i="7"/>
  <c r="EI579" i="7"/>
  <c r="EI594" i="7"/>
  <c r="EI620" i="7"/>
  <c r="EI627" i="7"/>
  <c r="EI643" i="7"/>
  <c r="ER281" i="7"/>
  <c r="ER313" i="7"/>
  <c r="ER345" i="7"/>
  <c r="ER167" i="7"/>
  <c r="ER183" i="7"/>
  <c r="ER199" i="7"/>
  <c r="ER215" i="7"/>
  <c r="ER231" i="7"/>
  <c r="ER247" i="7"/>
  <c r="ER263" i="7"/>
  <c r="ER284" i="7"/>
  <c r="ER316" i="7"/>
  <c r="ER348" i="7"/>
  <c r="ER369" i="7"/>
  <c r="ER385" i="7"/>
  <c r="ER401" i="7"/>
  <c r="ER417" i="7"/>
  <c r="ER433" i="7"/>
  <c r="ER449" i="7"/>
  <c r="ER466" i="7"/>
  <c r="ER482" i="7"/>
  <c r="ER498" i="7"/>
  <c r="ER504" i="7"/>
  <c r="ER520" i="7"/>
  <c r="ER536" i="7"/>
  <c r="ER562" i="7"/>
  <c r="ER578" i="7"/>
  <c r="ER594" i="7"/>
  <c r="ER610" i="7"/>
  <c r="ER632" i="7"/>
  <c r="ER639" i="7"/>
  <c r="EI164" i="7"/>
  <c r="EI180" i="7"/>
  <c r="EI196" i="7"/>
  <c r="EI212" i="7"/>
  <c r="EI228" i="7"/>
  <c r="EI244" i="7"/>
  <c r="EI260" i="7"/>
  <c r="EI540" i="7"/>
  <c r="EI291" i="7"/>
  <c r="EI307" i="7"/>
  <c r="EI323" i="7"/>
  <c r="EI339" i="7"/>
  <c r="EI355" i="7"/>
  <c r="EI371" i="7"/>
  <c r="EI387" i="7"/>
  <c r="EI403" i="7"/>
  <c r="EI419" i="7"/>
  <c r="EI435" i="7"/>
  <c r="EI451" i="7"/>
  <c r="EI466" i="7"/>
  <c r="EI482" i="7"/>
  <c r="EI498" i="7"/>
  <c r="EI507" i="7"/>
  <c r="EI523" i="7"/>
  <c r="EI541" i="7"/>
  <c r="EI564" i="7"/>
  <c r="EI580" i="7"/>
  <c r="EI595" i="7"/>
  <c r="EI601" i="7"/>
  <c r="EI628" i="7"/>
  <c r="EI644" i="7"/>
  <c r="ER283" i="7"/>
  <c r="ER315" i="7"/>
  <c r="ER347" i="7"/>
  <c r="ER168" i="7"/>
  <c r="ER184" i="7"/>
  <c r="ER200" i="7"/>
  <c r="ER216" i="7"/>
  <c r="ER232" i="7"/>
  <c r="ER248" i="7"/>
  <c r="ER264" i="7"/>
  <c r="ER286" i="7"/>
  <c r="ER318" i="7"/>
  <c r="ER350" i="7"/>
  <c r="ER370" i="7"/>
  <c r="ER386" i="7"/>
  <c r="ER402" i="7"/>
  <c r="ER418" i="7"/>
  <c r="ER434" i="7"/>
  <c r="ER450" i="7"/>
  <c r="ER467" i="7"/>
  <c r="ER483" i="7"/>
  <c r="ER499" i="7"/>
  <c r="ER505" i="7"/>
  <c r="ER521" i="7"/>
  <c r="ER538" i="7"/>
  <c r="ER563" i="7"/>
  <c r="ER579" i="7"/>
  <c r="ER595" i="7"/>
  <c r="ER611" i="7"/>
  <c r="ER634" i="7"/>
  <c r="ER641" i="7"/>
  <c r="EI165" i="7"/>
  <c r="EI181" i="7"/>
  <c r="EI197" i="7"/>
  <c r="EI213" i="7"/>
  <c r="EI229" i="7"/>
  <c r="EI245" i="7"/>
  <c r="EI261" i="7"/>
  <c r="EI276" i="7"/>
  <c r="EI292" i="7"/>
  <c r="EI308" i="7"/>
  <c r="EI324" i="7"/>
  <c r="EI340" i="7"/>
  <c r="EI356" i="7"/>
  <c r="EI372" i="7"/>
  <c r="EI388" i="7"/>
  <c r="EI404" i="7"/>
  <c r="EI420" i="7"/>
  <c r="EI436" i="7"/>
  <c r="EI452" i="7"/>
  <c r="EI467" i="7"/>
  <c r="EI483" i="7"/>
  <c r="EI499" i="7"/>
  <c r="EI508" i="7"/>
  <c r="EI524" i="7"/>
  <c r="EI543" i="7"/>
  <c r="EI565" i="7"/>
  <c r="EI581" i="7"/>
  <c r="EI596" i="7"/>
  <c r="EI603" i="7"/>
  <c r="EI629" i="7"/>
  <c r="EI645" i="7"/>
  <c r="ER285" i="7"/>
  <c r="ER317" i="7"/>
  <c r="ER349" i="7"/>
  <c r="ER169" i="7"/>
  <c r="ER185" i="7"/>
  <c r="ER201" i="7"/>
  <c r="ER217" i="7"/>
  <c r="ER233" i="7"/>
  <c r="ER249" i="7"/>
  <c r="ER265" i="7"/>
  <c r="ER288" i="7"/>
  <c r="ER320" i="7"/>
  <c r="ER352" i="7"/>
  <c r="ER371" i="7"/>
  <c r="ER387" i="7"/>
  <c r="ER403" i="7"/>
  <c r="ER419" i="7"/>
  <c r="ER435" i="7"/>
  <c r="ER451" i="7"/>
  <c r="ER468" i="7"/>
  <c r="ER484" i="7"/>
  <c r="ER500" i="7"/>
  <c r="ER506" i="7"/>
  <c r="ER522" i="7"/>
  <c r="ER540" i="7"/>
  <c r="ER564" i="7"/>
  <c r="ER580" i="7"/>
  <c r="ER596" i="7"/>
  <c r="ER612" i="7"/>
  <c r="ER636" i="7"/>
  <c r="ER643" i="7"/>
  <c r="EI166" i="7"/>
  <c r="EI182" i="7"/>
  <c r="EI198" i="7"/>
  <c r="EI214" i="7"/>
  <c r="EI230" i="7"/>
  <c r="EI246" i="7"/>
  <c r="EI262" i="7"/>
  <c r="EI277" i="7"/>
  <c r="EI293" i="7"/>
  <c r="EI309" i="7"/>
  <c r="EI325" i="7"/>
  <c r="EI341" i="7"/>
  <c r="EI357" i="7"/>
  <c r="EI373" i="7"/>
  <c r="EI389" i="7"/>
  <c r="EI405" i="7"/>
  <c r="EI421" i="7"/>
  <c r="EI437" i="7"/>
  <c r="EI453" i="7"/>
  <c r="EI468" i="7"/>
  <c r="EI484" i="7"/>
  <c r="EI500" i="7"/>
  <c r="EI509" i="7"/>
  <c r="EI525" i="7"/>
  <c r="EI545" i="7"/>
  <c r="EI566" i="7"/>
  <c r="EI582" i="7"/>
  <c r="EI597" i="7"/>
  <c r="EI605" i="7"/>
  <c r="EI630" i="7"/>
  <c r="EI646" i="7"/>
  <c r="ER287" i="7"/>
  <c r="ER319" i="7"/>
  <c r="ER351" i="7"/>
  <c r="ER170" i="7"/>
  <c r="ER186" i="7"/>
  <c r="ER202" i="7"/>
  <c r="ER218" i="7"/>
  <c r="ER234" i="7"/>
  <c r="ER250" i="7"/>
  <c r="ER266" i="7"/>
  <c r="ER290" i="7"/>
  <c r="ER322" i="7"/>
  <c r="ER354" i="7"/>
  <c r="ER372" i="7"/>
  <c r="ER388" i="7"/>
  <c r="ER404" i="7"/>
  <c r="ER420" i="7"/>
  <c r="ER436" i="7"/>
  <c r="ER452" i="7"/>
  <c r="ER469" i="7"/>
  <c r="ER485" i="7"/>
  <c r="ER501" i="7"/>
  <c r="ER507" i="7"/>
  <c r="ER523" i="7"/>
  <c r="ER542" i="7"/>
  <c r="ER565" i="7"/>
  <c r="ER581" i="7"/>
  <c r="ER597" i="7"/>
  <c r="ER613" i="7"/>
  <c r="ER638" i="7"/>
  <c r="ER645" i="7"/>
  <c r="EI167" i="7"/>
  <c r="EI183" i="7"/>
  <c r="EI199" i="7"/>
  <c r="EI215" i="7"/>
  <c r="EI231" i="7"/>
  <c r="EI247" i="7"/>
  <c r="EI263" i="7"/>
  <c r="EI278" i="7"/>
  <c r="EI294" i="7"/>
  <c r="EI310" i="7"/>
  <c r="EI326" i="7"/>
  <c r="EI342" i="7"/>
  <c r="EI358" i="7"/>
  <c r="EI374" i="7"/>
  <c r="EI390" i="7"/>
  <c r="EI406" i="7"/>
  <c r="EI422" i="7"/>
  <c r="EI438" i="7"/>
  <c r="EI454" i="7"/>
  <c r="EI469" i="7"/>
  <c r="EI485" i="7"/>
  <c r="EI501" i="7"/>
  <c r="EI510" i="7"/>
  <c r="EI526" i="7"/>
  <c r="EI547" i="7"/>
  <c r="EI567" i="7"/>
  <c r="EI583" i="7"/>
  <c r="EI598" i="7"/>
  <c r="EI607" i="7"/>
  <c r="EI631" i="7"/>
  <c r="EI647" i="7"/>
  <c r="ER289" i="7"/>
  <c r="ER321" i="7"/>
  <c r="ER353" i="7"/>
  <c r="ER171" i="7"/>
  <c r="ER187" i="7"/>
  <c r="ER203" i="7"/>
  <c r="ER219" i="7"/>
  <c r="ER235" i="7"/>
  <c r="ER251" i="7"/>
  <c r="ER267" i="7"/>
  <c r="ER292" i="7"/>
  <c r="ER324" i="7"/>
  <c r="ER356" i="7"/>
  <c r="ER373" i="7"/>
  <c r="ER389" i="7"/>
  <c r="ER405" i="7"/>
  <c r="ER421" i="7"/>
  <c r="ER437" i="7"/>
  <c r="ER453" i="7"/>
  <c r="ER470" i="7"/>
  <c r="ER486" i="7"/>
  <c r="ER502" i="7"/>
  <c r="ER508" i="7"/>
  <c r="ER524" i="7"/>
  <c r="ER544" i="7"/>
  <c r="ER566" i="7"/>
  <c r="ER582" i="7"/>
  <c r="ER598" i="7"/>
  <c r="ER614" i="7"/>
  <c r="ER640" i="7"/>
  <c r="ER646" i="7"/>
  <c r="EI168" i="7"/>
  <c r="EI184" i="7"/>
  <c r="EI200" i="7"/>
  <c r="EI216" i="7"/>
  <c r="EI232" i="7"/>
  <c r="EI248" i="7"/>
  <c r="EI264" i="7"/>
  <c r="EI279" i="7"/>
  <c r="EI295" i="7"/>
  <c r="EI311" i="7"/>
  <c r="EI327" i="7"/>
  <c r="EI343" i="7"/>
  <c r="EI359" i="7"/>
  <c r="EI375" i="7"/>
  <c r="EI391" i="7"/>
  <c r="EI407" i="7"/>
  <c r="EI423" i="7"/>
  <c r="EI439" i="7"/>
  <c r="EI455" i="7"/>
  <c r="EI470" i="7"/>
  <c r="EI486" i="7"/>
  <c r="EI502" i="7"/>
  <c r="EI511" i="7"/>
  <c r="EI527" i="7"/>
  <c r="EI549" i="7"/>
  <c r="EI568" i="7"/>
  <c r="EI584" i="7"/>
  <c r="EI599" i="7"/>
  <c r="EI609" i="7"/>
  <c r="EI632" i="7"/>
  <c r="EI648" i="7"/>
  <c r="ER291" i="7"/>
  <c r="ER323" i="7"/>
  <c r="ER355" i="7"/>
  <c r="ER172" i="7"/>
  <c r="ER188" i="7"/>
  <c r="ER204" i="7"/>
  <c r="ER220" i="7"/>
  <c r="ER236" i="7"/>
  <c r="ER252" i="7"/>
  <c r="ER268" i="7"/>
  <c r="ER294" i="7"/>
  <c r="ER326" i="7"/>
  <c r="ER358" i="7"/>
  <c r="ER374" i="7"/>
  <c r="ER390" i="7"/>
  <c r="ER406" i="7"/>
  <c r="ER422" i="7"/>
  <c r="ER438" i="7"/>
  <c r="ER454" i="7"/>
  <c r="ER471" i="7"/>
  <c r="ER487" i="7"/>
  <c r="ER503" i="7"/>
  <c r="ER509" i="7"/>
  <c r="ER525" i="7"/>
  <c r="ER546" i="7"/>
  <c r="ER567" i="7"/>
  <c r="ER583" i="7"/>
  <c r="ER599" i="7"/>
  <c r="ER615" i="7"/>
  <c r="ER642" i="7"/>
  <c r="EI169" i="7"/>
  <c r="EI185" i="7"/>
  <c r="EI201" i="7"/>
  <c r="EI217" i="7"/>
  <c r="EI233" i="7"/>
  <c r="EI249" i="7"/>
  <c r="EI265" i="7"/>
  <c r="EI280" i="7"/>
  <c r="EI296" i="7"/>
  <c r="EI312" i="7"/>
  <c r="EI328" i="7"/>
  <c r="EI344" i="7"/>
  <c r="EI360" i="7"/>
  <c r="EI376" i="7"/>
  <c r="EI392" i="7"/>
  <c r="EI408" i="7"/>
  <c r="EI424" i="7"/>
  <c r="EI440" i="7"/>
  <c r="EI456" i="7"/>
  <c r="EI471" i="7"/>
  <c r="EI487" i="7"/>
  <c r="EI503" i="7"/>
  <c r="EI512" i="7"/>
  <c r="EI528" i="7"/>
  <c r="EI551" i="7"/>
  <c r="EI569" i="7"/>
  <c r="EI585" i="7"/>
  <c r="EI600" i="7"/>
  <c r="EI611" i="7"/>
  <c r="EI633" i="7"/>
  <c r="EQ296" i="7"/>
  <c r="EQ548" i="7"/>
  <c r="EH264" i="7"/>
  <c r="EL216" i="7"/>
  <c r="EL246" i="7"/>
  <c r="EL331" i="7"/>
  <c r="EL346" i="7"/>
  <c r="EL512" i="7"/>
  <c r="EL507" i="7"/>
  <c r="EL636" i="7"/>
  <c r="EL651" i="7"/>
  <c r="EH177" i="7"/>
  <c r="EH459" i="7"/>
  <c r="EQ312" i="7"/>
  <c r="EQ567" i="7"/>
  <c r="EH209" i="7"/>
  <c r="EH483" i="7"/>
  <c r="EQ328" i="7"/>
  <c r="EQ583" i="7"/>
  <c r="EH241" i="7"/>
  <c r="EH460" i="7"/>
  <c r="EQ344" i="7"/>
  <c r="EQ599" i="7"/>
  <c r="EH273" i="7"/>
  <c r="EH525" i="7"/>
  <c r="EQ360" i="7"/>
  <c r="EQ610" i="7"/>
  <c r="EH378" i="7"/>
  <c r="EH538" i="7"/>
  <c r="EQ376" i="7"/>
  <c r="EQ631" i="7"/>
  <c r="EH410" i="7"/>
  <c r="EH554" i="7"/>
  <c r="EQ392" i="7"/>
  <c r="EQ648" i="7"/>
  <c r="EH442" i="7"/>
  <c r="EH570" i="7"/>
  <c r="EQ408" i="7"/>
  <c r="EH278" i="7"/>
  <c r="EH586" i="7"/>
  <c r="EQ168" i="7"/>
  <c r="EQ424" i="7"/>
  <c r="EH294" i="7"/>
  <c r="EH603" i="7"/>
  <c r="EQ184" i="7"/>
  <c r="EQ440" i="7"/>
  <c r="EH310" i="7"/>
  <c r="EH627" i="7"/>
  <c r="EQ200" i="7"/>
  <c r="ET200" i="7" s="1"/>
  <c r="EQ456" i="7"/>
  <c r="EH326" i="7"/>
  <c r="EH643" i="7"/>
  <c r="EQ216" i="7"/>
  <c r="EQ469" i="7"/>
  <c r="EH342" i="7"/>
  <c r="EQ232" i="7"/>
  <c r="EQ485" i="7"/>
  <c r="EH168" i="7"/>
  <c r="EH358" i="7"/>
  <c r="EQ248" i="7"/>
  <c r="EQ501" i="7"/>
  <c r="EH200" i="7"/>
  <c r="EH375" i="7"/>
  <c r="EQ264" i="7"/>
  <c r="EQ510" i="7"/>
  <c r="EH232" i="7"/>
  <c r="EH407" i="7"/>
  <c r="EQ280" i="7"/>
  <c r="EQ526" i="7"/>
  <c r="EH170" i="7"/>
  <c r="EH202" i="7"/>
  <c r="EH234" i="7"/>
  <c r="EH266" i="7"/>
  <c r="EH179" i="7"/>
  <c r="EH211" i="7"/>
  <c r="EH243" i="7"/>
  <c r="EH275" i="7"/>
  <c r="EH380" i="7"/>
  <c r="EH412" i="7"/>
  <c r="EH444" i="7"/>
  <c r="EH279" i="7"/>
  <c r="EH295" i="7"/>
  <c r="EH311" i="7"/>
  <c r="EH327" i="7"/>
  <c r="EH343" i="7"/>
  <c r="EH359" i="7"/>
  <c r="EH377" i="7"/>
  <c r="EH409" i="7"/>
  <c r="EH441" i="7"/>
  <c r="EH461" i="7"/>
  <c r="EH485" i="7"/>
  <c r="EH504" i="7"/>
  <c r="EH527" i="7"/>
  <c r="EH539" i="7"/>
  <c r="EH555" i="7"/>
  <c r="EH571" i="7"/>
  <c r="EH604" i="7"/>
  <c r="EH605" i="7"/>
  <c r="EH628" i="7"/>
  <c r="EH644" i="7"/>
  <c r="EQ169" i="7"/>
  <c r="EQ185" i="7"/>
  <c r="EQ201" i="7"/>
  <c r="EQ217" i="7"/>
  <c r="EQ233" i="7"/>
  <c r="EQ249" i="7"/>
  <c r="EQ265" i="7"/>
  <c r="EQ281" i="7"/>
  <c r="EQ297" i="7"/>
  <c r="EQ313" i="7"/>
  <c r="EQ329" i="7"/>
  <c r="EQ345" i="7"/>
  <c r="EQ361" i="7"/>
  <c r="EQ377" i="7"/>
  <c r="EQ393" i="7"/>
  <c r="EQ409" i="7"/>
  <c r="EQ425" i="7"/>
  <c r="EQ441" i="7"/>
  <c r="EQ457" i="7"/>
  <c r="EQ470" i="7"/>
  <c r="EQ486" i="7"/>
  <c r="EQ502" i="7"/>
  <c r="EQ511" i="7"/>
  <c r="EQ527" i="7"/>
  <c r="EQ550" i="7"/>
  <c r="EQ568" i="7"/>
  <c r="EQ584" i="7"/>
  <c r="EQ601" i="7"/>
  <c r="EQ612" i="7"/>
  <c r="EQ632" i="7"/>
  <c r="EQ649" i="7"/>
  <c r="EH172" i="7"/>
  <c r="EH204" i="7"/>
  <c r="EH236" i="7"/>
  <c r="EH268" i="7"/>
  <c r="EH181" i="7"/>
  <c r="EH213" i="7"/>
  <c r="EH245" i="7"/>
  <c r="EH518" i="7"/>
  <c r="EH382" i="7"/>
  <c r="EH414" i="7"/>
  <c r="EH446" i="7"/>
  <c r="EH280" i="7"/>
  <c r="EH296" i="7"/>
  <c r="EH312" i="7"/>
  <c r="EH328" i="7"/>
  <c r="EH344" i="7"/>
  <c r="EH360" i="7"/>
  <c r="EH379" i="7"/>
  <c r="EH411" i="7"/>
  <c r="EH443" i="7"/>
  <c r="EH508" i="7"/>
  <c r="EH487" i="7"/>
  <c r="EH512" i="7"/>
  <c r="EH529" i="7"/>
  <c r="EH540" i="7"/>
  <c r="EH556" i="7"/>
  <c r="EH572" i="7"/>
  <c r="EH612" i="7"/>
  <c r="EH607" i="7"/>
  <c r="EH629" i="7"/>
  <c r="EH645" i="7"/>
  <c r="EQ170" i="7"/>
  <c r="EQ186" i="7"/>
  <c r="EQ202" i="7"/>
  <c r="EQ218" i="7"/>
  <c r="EQ234" i="7"/>
  <c r="EQ250" i="7"/>
  <c r="EQ266" i="7"/>
  <c r="EQ282" i="7"/>
  <c r="EQ298" i="7"/>
  <c r="EQ314" i="7"/>
  <c r="EQ330" i="7"/>
  <c r="EQ346" i="7"/>
  <c r="EQ362" i="7"/>
  <c r="EQ378" i="7"/>
  <c r="EQ394" i="7"/>
  <c r="EQ410" i="7"/>
  <c r="EQ426" i="7"/>
  <c r="EQ442" i="7"/>
  <c r="EQ537" i="7"/>
  <c r="EQ471" i="7"/>
  <c r="EQ487" i="7"/>
  <c r="EQ503" i="7"/>
  <c r="EQ512" i="7"/>
  <c r="EQ528" i="7"/>
  <c r="EQ552" i="7"/>
  <c r="EQ569" i="7"/>
  <c r="EQ585" i="7"/>
  <c r="EQ603" i="7"/>
  <c r="EQ614" i="7"/>
  <c r="EQ633" i="7"/>
  <c r="EQ650" i="7"/>
  <c r="EH174" i="7"/>
  <c r="EH206" i="7"/>
  <c r="EH238" i="7"/>
  <c r="EH270" i="7"/>
  <c r="EH183" i="7"/>
  <c r="EH215" i="7"/>
  <c r="EH247" i="7"/>
  <c r="EH478" i="7"/>
  <c r="EH384" i="7"/>
  <c r="EH416" i="7"/>
  <c r="EH448" i="7"/>
  <c r="EH281" i="7"/>
  <c r="EH297" i="7"/>
  <c r="EH313" i="7"/>
  <c r="EH329" i="7"/>
  <c r="EH345" i="7"/>
  <c r="EH466" i="7"/>
  <c r="EH381" i="7"/>
  <c r="EH413" i="7"/>
  <c r="EH445" i="7"/>
  <c r="EH516" i="7"/>
  <c r="EH489" i="7"/>
  <c r="EH520" i="7"/>
  <c r="EH531" i="7"/>
  <c r="EH541" i="7"/>
  <c r="EH557" i="7"/>
  <c r="EH573" i="7"/>
  <c r="EH587" i="7"/>
  <c r="EH609" i="7"/>
  <c r="EH630" i="7"/>
  <c r="EH646" i="7"/>
  <c r="EQ171" i="7"/>
  <c r="EQ187" i="7"/>
  <c r="EQ203" i="7"/>
  <c r="EQ219" i="7"/>
  <c r="EQ235" i="7"/>
  <c r="EQ251" i="7"/>
  <c r="EQ267" i="7"/>
  <c r="EQ283" i="7"/>
  <c r="EQ299" i="7"/>
  <c r="EQ315" i="7"/>
  <c r="EQ331" i="7"/>
  <c r="EQ347" i="7"/>
  <c r="EQ363" i="7"/>
  <c r="EQ379" i="7"/>
  <c r="EQ395" i="7"/>
  <c r="EQ411" i="7"/>
  <c r="EQ427" i="7"/>
  <c r="EQ443" i="7"/>
  <c r="EQ545" i="7"/>
  <c r="EQ472" i="7"/>
  <c r="EQ488" i="7"/>
  <c r="EQ539" i="7"/>
  <c r="EQ513" i="7"/>
  <c r="EQ529" i="7"/>
  <c r="EQ554" i="7"/>
  <c r="EQ570" i="7"/>
  <c r="EQ586" i="7"/>
  <c r="EQ605" i="7"/>
  <c r="EQ616" i="7"/>
  <c r="EQ634" i="7"/>
  <c r="EQ651" i="7"/>
  <c r="EH176" i="7"/>
  <c r="EH208" i="7"/>
  <c r="EH240" i="7"/>
  <c r="EH272" i="7"/>
  <c r="EH185" i="7"/>
  <c r="EH217" i="7"/>
  <c r="EH249" i="7"/>
  <c r="EH470" i="7"/>
  <c r="EH386" i="7"/>
  <c r="EH418" i="7"/>
  <c r="EH450" i="7"/>
  <c r="EH282" i="7"/>
  <c r="EH298" i="7"/>
  <c r="EH314" i="7"/>
  <c r="EH330" i="7"/>
  <c r="EH346" i="7"/>
  <c r="EH474" i="7"/>
  <c r="EH383" i="7"/>
  <c r="EH415" i="7"/>
  <c r="EH447" i="7"/>
  <c r="EH524" i="7"/>
  <c r="EH491" i="7"/>
  <c r="EH528" i="7"/>
  <c r="EH533" i="7"/>
  <c r="EH542" i="7"/>
  <c r="EH558" i="7"/>
  <c r="EH574" i="7"/>
  <c r="EH589" i="7"/>
  <c r="EH611" i="7"/>
  <c r="EH631" i="7"/>
  <c r="EH647" i="7"/>
  <c r="EQ172" i="7"/>
  <c r="EQ188" i="7"/>
  <c r="EQ204" i="7"/>
  <c r="EQ220" i="7"/>
  <c r="EQ236" i="7"/>
  <c r="EQ252" i="7"/>
  <c r="EQ268" i="7"/>
  <c r="EQ284" i="7"/>
  <c r="EQ300" i="7"/>
  <c r="EQ316" i="7"/>
  <c r="EQ332" i="7"/>
  <c r="EQ348" i="7"/>
  <c r="EQ364" i="7"/>
  <c r="EQ380" i="7"/>
  <c r="EQ396" i="7"/>
  <c r="EQ412" i="7"/>
  <c r="EQ428" i="7"/>
  <c r="EQ444" i="7"/>
  <c r="EQ553" i="7"/>
  <c r="EQ473" i="7"/>
  <c r="EQ489" i="7"/>
  <c r="EQ547" i="7"/>
  <c r="EQ514" i="7"/>
  <c r="EQ530" i="7"/>
  <c r="EQ620" i="7"/>
  <c r="EQ571" i="7"/>
  <c r="EQ587" i="7"/>
  <c r="EQ607" i="7"/>
  <c r="EQ618" i="7"/>
  <c r="EQ635" i="7"/>
  <c r="EQ652" i="7"/>
  <c r="EH178" i="7"/>
  <c r="EH210" i="7"/>
  <c r="EH242" i="7"/>
  <c r="EH274" i="7"/>
  <c r="EH187" i="7"/>
  <c r="EH219" i="7"/>
  <c r="EH251" i="7"/>
  <c r="EH502" i="7"/>
  <c r="EH388" i="7"/>
  <c r="EH420" i="7"/>
  <c r="EH452" i="7"/>
  <c r="EH283" i="7"/>
  <c r="EH299" i="7"/>
  <c r="EH315" i="7"/>
  <c r="EH331" i="7"/>
  <c r="EH347" i="7"/>
  <c r="EH482" i="7"/>
  <c r="EH385" i="7"/>
  <c r="EH417" i="7"/>
  <c r="EH449" i="7"/>
  <c r="EH532" i="7"/>
  <c r="EH493" i="7"/>
  <c r="EH536" i="7"/>
  <c r="EH535" i="7"/>
  <c r="EH543" i="7"/>
  <c r="EH559" i="7"/>
  <c r="EH575" i="7"/>
  <c r="EH591" i="7"/>
  <c r="EH613" i="7"/>
  <c r="EH632" i="7"/>
  <c r="EH648" i="7"/>
  <c r="EQ173" i="7"/>
  <c r="EQ189" i="7"/>
  <c r="EQ205" i="7"/>
  <c r="EQ221" i="7"/>
  <c r="EQ237" i="7"/>
  <c r="EQ253" i="7"/>
  <c r="EQ269" i="7"/>
  <c r="EQ285" i="7"/>
  <c r="EQ301" i="7"/>
  <c r="EQ317" i="7"/>
  <c r="EQ333" i="7"/>
  <c r="EQ349" i="7"/>
  <c r="EQ365" i="7"/>
  <c r="EQ381" i="7"/>
  <c r="EQ397" i="7"/>
  <c r="EQ413" i="7"/>
  <c r="EQ429" i="7"/>
  <c r="EQ445" i="7"/>
  <c r="EQ458" i="7"/>
  <c r="EQ474" i="7"/>
  <c r="EQ490" i="7"/>
  <c r="EQ555" i="7"/>
  <c r="EQ515" i="7"/>
  <c r="EQ531" i="7"/>
  <c r="EQ556" i="7"/>
  <c r="EQ572" i="7"/>
  <c r="EQ588" i="7"/>
  <c r="EQ609" i="7"/>
  <c r="EQ645" i="7"/>
  <c r="EQ636" i="7"/>
  <c r="EQ653" i="7"/>
  <c r="EH180" i="7"/>
  <c r="EH212" i="7"/>
  <c r="EH244" i="7"/>
  <c r="EH486" i="7"/>
  <c r="EH189" i="7"/>
  <c r="EH221" i="7"/>
  <c r="EH253" i="7"/>
  <c r="EH462" i="7"/>
  <c r="EH390" i="7"/>
  <c r="EH422" i="7"/>
  <c r="EH454" i="7"/>
  <c r="EH284" i="7"/>
  <c r="EH300" i="7"/>
  <c r="EH316" i="7"/>
  <c r="EH332" i="7"/>
  <c r="EH348" i="7"/>
  <c r="EH490" i="7"/>
  <c r="EH387" i="7"/>
  <c r="EH419" i="7"/>
  <c r="EH451" i="7"/>
  <c r="EH463" i="7"/>
  <c r="EH495" i="7"/>
  <c r="EH505" i="7"/>
  <c r="EH537" i="7"/>
  <c r="EH544" i="7"/>
  <c r="EH560" i="7"/>
  <c r="EH576" i="7"/>
  <c r="EH593" i="7"/>
  <c r="EH615" i="7"/>
  <c r="EH633" i="7"/>
  <c r="EH649" i="7"/>
  <c r="EQ174" i="7"/>
  <c r="EQ190" i="7"/>
  <c r="EQ206" i="7"/>
  <c r="EQ222" i="7"/>
  <c r="EQ238" i="7"/>
  <c r="EQ254" i="7"/>
  <c r="EQ270" i="7"/>
  <c r="EQ286" i="7"/>
  <c r="EQ302" i="7"/>
  <c r="EQ318" i="7"/>
  <c r="EQ334" i="7"/>
  <c r="EQ350" i="7"/>
  <c r="EQ366" i="7"/>
  <c r="EQ382" i="7"/>
  <c r="EQ398" i="7"/>
  <c r="EQ414" i="7"/>
  <c r="EQ430" i="7"/>
  <c r="EQ446" i="7"/>
  <c r="EQ459" i="7"/>
  <c r="EQ475" i="7"/>
  <c r="EQ491" i="7"/>
  <c r="EQ541" i="7"/>
  <c r="EQ516" i="7"/>
  <c r="EQ532" i="7"/>
  <c r="EQ557" i="7"/>
  <c r="EQ573" i="7"/>
  <c r="EQ589" i="7"/>
  <c r="EQ611" i="7"/>
  <c r="EQ621" i="7"/>
  <c r="EQ637" i="7"/>
  <c r="EH182" i="7"/>
  <c r="EH214" i="7"/>
  <c r="EH246" i="7"/>
  <c r="EH159" i="7"/>
  <c r="EH191" i="7"/>
  <c r="EH223" i="7"/>
  <c r="EH255" i="7"/>
  <c r="EH494" i="7"/>
  <c r="EH392" i="7"/>
  <c r="EH424" i="7"/>
  <c r="EH456" i="7"/>
  <c r="EH285" i="7"/>
  <c r="EH301" i="7"/>
  <c r="EH317" i="7"/>
  <c r="EH333" i="7"/>
  <c r="EH349" i="7"/>
  <c r="EH498" i="7"/>
  <c r="EH389" i="7"/>
  <c r="EH421" i="7"/>
  <c r="EH453" i="7"/>
  <c r="EH465" i="7"/>
  <c r="EH497" i="7"/>
  <c r="EH507" i="7"/>
  <c r="EH592" i="7"/>
  <c r="EH545" i="7"/>
  <c r="EH561" i="7"/>
  <c r="EH577" i="7"/>
  <c r="EH595" i="7"/>
  <c r="EH617" i="7"/>
  <c r="EH634" i="7"/>
  <c r="EH650" i="7"/>
  <c r="EQ159" i="7"/>
  <c r="EQ175" i="7"/>
  <c r="EQ191" i="7"/>
  <c r="EQ207" i="7"/>
  <c r="EQ223" i="7"/>
  <c r="EQ239" i="7"/>
  <c r="EQ255" i="7"/>
  <c r="EQ271" i="7"/>
  <c r="EQ287" i="7"/>
  <c r="EQ303" i="7"/>
  <c r="EQ319" i="7"/>
  <c r="EQ335" i="7"/>
  <c r="EQ351" i="7"/>
  <c r="EQ367" i="7"/>
  <c r="EQ383" i="7"/>
  <c r="EQ399" i="7"/>
  <c r="EQ415" i="7"/>
  <c r="EQ431" i="7"/>
  <c r="EQ447" i="7"/>
  <c r="EQ460" i="7"/>
  <c r="EQ476" i="7"/>
  <c r="EQ492" i="7"/>
  <c r="EQ549" i="7"/>
  <c r="EQ517" i="7"/>
  <c r="EQ533" i="7"/>
  <c r="EQ558" i="7"/>
  <c r="EQ574" i="7"/>
  <c r="EQ590" i="7"/>
  <c r="EQ613" i="7"/>
  <c r="EQ622" i="7"/>
  <c r="EQ638" i="7"/>
  <c r="EH184" i="7"/>
  <c r="EH216" i="7"/>
  <c r="EH248" i="7"/>
  <c r="EH161" i="7"/>
  <c r="EH193" i="7"/>
  <c r="EH225" i="7"/>
  <c r="EH257" i="7"/>
  <c r="EH362" i="7"/>
  <c r="EH394" i="7"/>
  <c r="EH426" i="7"/>
  <c r="EH468" i="7"/>
  <c r="EH286" i="7"/>
  <c r="EH302" i="7"/>
  <c r="EH318" i="7"/>
  <c r="EH334" i="7"/>
  <c r="EH350" i="7"/>
  <c r="EH534" i="7"/>
  <c r="EH391" i="7"/>
  <c r="EH423" i="7"/>
  <c r="EH455" i="7"/>
  <c r="EH467" i="7"/>
  <c r="EH499" i="7"/>
  <c r="EH509" i="7"/>
  <c r="EH618" i="7"/>
  <c r="EH546" i="7"/>
  <c r="EH562" i="7"/>
  <c r="EH578" i="7"/>
  <c r="EH597" i="7"/>
  <c r="EH619" i="7"/>
  <c r="EH635" i="7"/>
  <c r="EH651" i="7"/>
  <c r="EQ160" i="7"/>
  <c r="EQ176" i="7"/>
  <c r="EQ192" i="7"/>
  <c r="EQ208" i="7"/>
  <c r="EQ224" i="7"/>
  <c r="EQ240" i="7"/>
  <c r="EQ256" i="7"/>
  <c r="EQ272" i="7"/>
  <c r="EQ288" i="7"/>
  <c r="EQ304" i="7"/>
  <c r="EQ320" i="7"/>
  <c r="EQ336" i="7"/>
  <c r="EQ352" i="7"/>
  <c r="EQ368" i="7"/>
  <c r="EQ384" i="7"/>
  <c r="EQ400" i="7"/>
  <c r="EQ416" i="7"/>
  <c r="EQ432" i="7"/>
  <c r="EQ448" i="7"/>
  <c r="EQ461" i="7"/>
  <c r="EQ477" i="7"/>
  <c r="EQ493" i="7"/>
  <c r="EQ543" i="7"/>
  <c r="EQ518" i="7"/>
  <c r="EQ534" i="7"/>
  <c r="EQ559" i="7"/>
  <c r="EQ575" i="7"/>
  <c r="EQ591" i="7"/>
  <c r="EQ615" i="7"/>
  <c r="EQ623" i="7"/>
  <c r="EQ639" i="7"/>
  <c r="EH186" i="7"/>
  <c r="EH218" i="7"/>
  <c r="EH250" i="7"/>
  <c r="EH163" i="7"/>
  <c r="EH195" i="7"/>
  <c r="EH227" i="7"/>
  <c r="EH259" i="7"/>
  <c r="EH364" i="7"/>
  <c r="EH396" i="7"/>
  <c r="EH428" i="7"/>
  <c r="EH476" i="7"/>
  <c r="EH287" i="7"/>
  <c r="EH303" i="7"/>
  <c r="EH319" i="7"/>
  <c r="EH335" i="7"/>
  <c r="EH351" i="7"/>
  <c r="EH361" i="7"/>
  <c r="EH393" i="7"/>
  <c r="EH425" i="7"/>
  <c r="EH457" i="7"/>
  <c r="EH469" i="7"/>
  <c r="EH501" i="7"/>
  <c r="EH511" i="7"/>
  <c r="EH590" i="7"/>
  <c r="EH547" i="7"/>
  <c r="EH563" i="7"/>
  <c r="EH579" i="7"/>
  <c r="EH599" i="7"/>
  <c r="EH620" i="7"/>
  <c r="EH636" i="7"/>
  <c r="EH652" i="7"/>
  <c r="EQ161" i="7"/>
  <c r="EQ177" i="7"/>
  <c r="EQ193" i="7"/>
  <c r="EQ209" i="7"/>
  <c r="EQ225" i="7"/>
  <c r="EQ241" i="7"/>
  <c r="EQ257" i="7"/>
  <c r="EQ273" i="7"/>
  <c r="EQ289" i="7"/>
  <c r="EQ305" i="7"/>
  <c r="EQ321" i="7"/>
  <c r="EQ337" i="7"/>
  <c r="EQ353" i="7"/>
  <c r="EQ369" i="7"/>
  <c r="EQ385" i="7"/>
  <c r="EQ401" i="7"/>
  <c r="EQ417" i="7"/>
  <c r="EQ433" i="7"/>
  <c r="EQ449" i="7"/>
  <c r="EQ462" i="7"/>
  <c r="EQ478" i="7"/>
  <c r="EQ494" i="7"/>
  <c r="EQ551" i="7"/>
  <c r="EQ519" i="7"/>
  <c r="EQ535" i="7"/>
  <c r="EQ560" i="7"/>
  <c r="EQ576" i="7"/>
  <c r="EQ592" i="7"/>
  <c r="EQ617" i="7"/>
  <c r="EQ624" i="7"/>
  <c r="EQ640" i="7"/>
  <c r="EH188" i="7"/>
  <c r="EH220" i="7"/>
  <c r="EH252" i="7"/>
  <c r="EH165" i="7"/>
  <c r="EH197" i="7"/>
  <c r="EH229" i="7"/>
  <c r="EH261" i="7"/>
  <c r="EH366" i="7"/>
  <c r="EH398" i="7"/>
  <c r="EH430" i="7"/>
  <c r="EH484" i="7"/>
  <c r="EH288" i="7"/>
  <c r="EH304" i="7"/>
  <c r="EH320" i="7"/>
  <c r="EH336" i="7"/>
  <c r="EH352" i="7"/>
  <c r="EH363" i="7"/>
  <c r="EH395" i="7"/>
  <c r="EH427" i="7"/>
  <c r="EH464" i="7"/>
  <c r="EH471" i="7"/>
  <c r="EH503" i="7"/>
  <c r="EH513" i="7"/>
  <c r="EH598" i="7"/>
  <c r="EH548" i="7"/>
  <c r="EH564" i="7"/>
  <c r="EH580" i="7"/>
  <c r="EH606" i="7"/>
  <c r="EH621" i="7"/>
  <c r="EH637" i="7"/>
  <c r="EH653" i="7"/>
  <c r="EQ162" i="7"/>
  <c r="EQ178" i="7"/>
  <c r="EQ194" i="7"/>
  <c r="EQ210" i="7"/>
  <c r="EQ226" i="7"/>
  <c r="EQ242" i="7"/>
  <c r="EQ258" i="7"/>
  <c r="EQ274" i="7"/>
  <c r="EQ290" i="7"/>
  <c r="EQ306" i="7"/>
  <c r="EQ322" i="7"/>
  <c r="EQ338" i="7"/>
  <c r="EQ354" i="7"/>
  <c r="EQ370" i="7"/>
  <c r="EQ386" i="7"/>
  <c r="EQ402" i="7"/>
  <c r="EQ418" i="7"/>
  <c r="EQ434" i="7"/>
  <c r="EQ450" i="7"/>
  <c r="EQ463" i="7"/>
  <c r="EQ479" i="7"/>
  <c r="EQ495" i="7"/>
  <c r="EQ504" i="7"/>
  <c r="EQ520" i="7"/>
  <c r="EQ536" i="7"/>
  <c r="EQ561" i="7"/>
  <c r="EQ577" i="7"/>
  <c r="EQ593" i="7"/>
  <c r="EQ619" i="7"/>
  <c r="EQ625" i="7"/>
  <c r="EQ641" i="7"/>
  <c r="EH190" i="7"/>
  <c r="EH222" i="7"/>
  <c r="EH254" i="7"/>
  <c r="EH167" i="7"/>
  <c r="EH199" i="7"/>
  <c r="EH231" i="7"/>
  <c r="EH263" i="7"/>
  <c r="EH368" i="7"/>
  <c r="EH400" i="7"/>
  <c r="EH432" i="7"/>
  <c r="EH492" i="7"/>
  <c r="EH289" i="7"/>
  <c r="EH305" i="7"/>
  <c r="EH321" i="7"/>
  <c r="EH337" i="7"/>
  <c r="EH353" i="7"/>
  <c r="EH365" i="7"/>
  <c r="EH397" i="7"/>
  <c r="EH429" i="7"/>
  <c r="EH472" i="7"/>
  <c r="EH473" i="7"/>
  <c r="EH506" i="7"/>
  <c r="EH515" i="7"/>
  <c r="EH588" i="7"/>
  <c r="EH549" i="7"/>
  <c r="EH565" i="7"/>
  <c r="EH581" i="7"/>
  <c r="EH614" i="7"/>
  <c r="EH622" i="7"/>
  <c r="EH638" i="7"/>
  <c r="EQ163" i="7"/>
  <c r="EQ179" i="7"/>
  <c r="EQ195" i="7"/>
  <c r="EQ211" i="7"/>
  <c r="EQ227" i="7"/>
  <c r="EQ243" i="7"/>
  <c r="EQ259" i="7"/>
  <c r="EQ275" i="7"/>
  <c r="EQ291" i="7"/>
  <c r="EQ307" i="7"/>
  <c r="EQ323" i="7"/>
  <c r="EQ339" i="7"/>
  <c r="EQ355" i="7"/>
  <c r="EQ371" i="7"/>
  <c r="EQ387" i="7"/>
  <c r="EQ403" i="7"/>
  <c r="EQ419" i="7"/>
  <c r="EQ435" i="7"/>
  <c r="EQ451" i="7"/>
  <c r="EQ464" i="7"/>
  <c r="EQ480" i="7"/>
  <c r="EQ496" i="7"/>
  <c r="EQ505" i="7"/>
  <c r="EQ521" i="7"/>
  <c r="EQ538" i="7"/>
  <c r="EQ562" i="7"/>
  <c r="EQ578" i="7"/>
  <c r="EQ594" i="7"/>
  <c r="EQ600" i="7"/>
  <c r="EQ626" i="7"/>
  <c r="EQ642" i="7"/>
  <c r="AK288" i="7"/>
  <c r="EH160" i="7"/>
  <c r="EH192" i="7"/>
  <c r="EH224" i="7"/>
  <c r="EH256" i="7"/>
  <c r="EH169" i="7"/>
  <c r="EH201" i="7"/>
  <c r="EH233" i="7"/>
  <c r="EH265" i="7"/>
  <c r="EH370" i="7"/>
  <c r="EH402" i="7"/>
  <c r="EH434" i="7"/>
  <c r="EH500" i="7"/>
  <c r="EH290" i="7"/>
  <c r="EH306" i="7"/>
  <c r="EH322" i="7"/>
  <c r="EH338" i="7"/>
  <c r="EH354" i="7"/>
  <c r="EH367" i="7"/>
  <c r="EH399" i="7"/>
  <c r="EH431" i="7"/>
  <c r="EH480" i="7"/>
  <c r="EH475" i="7"/>
  <c r="EH514" i="7"/>
  <c r="EH517" i="7"/>
  <c r="EH596" i="7"/>
  <c r="EH550" i="7"/>
  <c r="EH566" i="7"/>
  <c r="EH582" i="7"/>
  <c r="EH600" i="7"/>
  <c r="EH623" i="7"/>
  <c r="EH639" i="7"/>
  <c r="EQ164" i="7"/>
  <c r="EQ180" i="7"/>
  <c r="EQ196" i="7"/>
  <c r="EQ212" i="7"/>
  <c r="EQ228" i="7"/>
  <c r="EQ244" i="7"/>
  <c r="EQ260" i="7"/>
  <c r="EQ276" i="7"/>
  <c r="EQ292" i="7"/>
  <c r="EQ308" i="7"/>
  <c r="EQ324" i="7"/>
  <c r="EQ340" i="7"/>
  <c r="EQ356" i="7"/>
  <c r="EQ372" i="7"/>
  <c r="EQ388" i="7"/>
  <c r="EQ404" i="7"/>
  <c r="EQ420" i="7"/>
  <c r="EQ436" i="7"/>
  <c r="EQ452" i="7"/>
  <c r="EQ465" i="7"/>
  <c r="EQ481" i="7"/>
  <c r="EQ497" i="7"/>
  <c r="EQ506" i="7"/>
  <c r="EQ522" i="7"/>
  <c r="EQ540" i="7"/>
  <c r="EQ563" i="7"/>
  <c r="EQ579" i="7"/>
  <c r="EQ595" i="7"/>
  <c r="EQ602" i="7"/>
  <c r="EQ627" i="7"/>
  <c r="EQ643" i="7"/>
  <c r="EH162" i="7"/>
  <c r="EH194" i="7"/>
  <c r="EH226" i="7"/>
  <c r="EH258" i="7"/>
  <c r="EH171" i="7"/>
  <c r="EH203" i="7"/>
  <c r="EH235" i="7"/>
  <c r="EH267" i="7"/>
  <c r="EH372" i="7"/>
  <c r="EH404" i="7"/>
  <c r="EH436" i="7"/>
  <c r="EH510" i="7"/>
  <c r="EH291" i="7"/>
  <c r="EH307" i="7"/>
  <c r="EH323" i="7"/>
  <c r="EH339" i="7"/>
  <c r="EH355" i="7"/>
  <c r="EH369" i="7"/>
  <c r="EH401" i="7"/>
  <c r="EH433" i="7"/>
  <c r="EH488" i="7"/>
  <c r="EH477" i="7"/>
  <c r="EH522" i="7"/>
  <c r="EH519" i="7"/>
  <c r="EH602" i="7"/>
  <c r="EH551" i="7"/>
  <c r="EH567" i="7"/>
  <c r="EH583" i="7"/>
  <c r="EH608" i="7"/>
  <c r="EH624" i="7"/>
  <c r="EH640" i="7"/>
  <c r="EQ165" i="7"/>
  <c r="EQ181" i="7"/>
  <c r="EQ197" i="7"/>
  <c r="EQ213" i="7"/>
  <c r="EQ229" i="7"/>
  <c r="EQ245" i="7"/>
  <c r="EQ261" i="7"/>
  <c r="EQ277" i="7"/>
  <c r="EQ293" i="7"/>
  <c r="EQ309" i="7"/>
  <c r="EQ325" i="7"/>
  <c r="EQ341" i="7"/>
  <c r="EQ357" i="7"/>
  <c r="EQ373" i="7"/>
  <c r="EQ389" i="7"/>
  <c r="EQ405" i="7"/>
  <c r="EQ421" i="7"/>
  <c r="EQ437" i="7"/>
  <c r="EQ453" i="7"/>
  <c r="EQ466" i="7"/>
  <c r="EQ482" i="7"/>
  <c r="EQ498" i="7"/>
  <c r="EQ507" i="7"/>
  <c r="EQ523" i="7"/>
  <c r="EQ542" i="7"/>
  <c r="EQ564" i="7"/>
  <c r="EQ580" i="7"/>
  <c r="EQ596" i="7"/>
  <c r="EQ604" i="7"/>
  <c r="EQ628" i="7"/>
  <c r="EQ644" i="7"/>
  <c r="EH164" i="7"/>
  <c r="EH196" i="7"/>
  <c r="EH228" i="7"/>
  <c r="EH260" i="7"/>
  <c r="EH173" i="7"/>
  <c r="EH205" i="7"/>
  <c r="EH237" i="7"/>
  <c r="EH269" i="7"/>
  <c r="EH374" i="7"/>
  <c r="EH406" i="7"/>
  <c r="EH438" i="7"/>
  <c r="EH276" i="7"/>
  <c r="EH292" i="7"/>
  <c r="EH308" i="7"/>
  <c r="EH324" i="7"/>
  <c r="EH340" i="7"/>
  <c r="EH356" i="7"/>
  <c r="EH371" i="7"/>
  <c r="EH403" i="7"/>
  <c r="EH435" i="7"/>
  <c r="EH496" i="7"/>
  <c r="EH479" i="7"/>
  <c r="EH530" i="7"/>
  <c r="EH521" i="7"/>
  <c r="EH594" i="7"/>
  <c r="EH552" i="7"/>
  <c r="EH568" i="7"/>
  <c r="EH584" i="7"/>
  <c r="EH616" i="7"/>
  <c r="EH625" i="7"/>
  <c r="EH641" i="7"/>
  <c r="EQ166" i="7"/>
  <c r="EQ182" i="7"/>
  <c r="EQ198" i="7"/>
  <c r="EQ214" i="7"/>
  <c r="EQ230" i="7"/>
  <c r="EQ246" i="7"/>
  <c r="EQ262" i="7"/>
  <c r="EQ278" i="7"/>
  <c r="EQ294" i="7"/>
  <c r="EQ310" i="7"/>
  <c r="EQ326" i="7"/>
  <c r="EQ342" i="7"/>
  <c r="EQ358" i="7"/>
  <c r="EQ374" i="7"/>
  <c r="EQ390" i="7"/>
  <c r="EQ406" i="7"/>
  <c r="EQ422" i="7"/>
  <c r="EQ438" i="7"/>
  <c r="EQ454" i="7"/>
  <c r="EQ467" i="7"/>
  <c r="EQ483" i="7"/>
  <c r="EQ499" i="7"/>
  <c r="EQ508" i="7"/>
  <c r="EQ524" i="7"/>
  <c r="EQ544" i="7"/>
  <c r="EQ565" i="7"/>
  <c r="EQ581" i="7"/>
  <c r="EQ597" i="7"/>
  <c r="EQ606" i="7"/>
  <c r="EQ629" i="7"/>
  <c r="EQ646" i="7"/>
  <c r="EH166" i="7"/>
  <c r="EH198" i="7"/>
  <c r="EH230" i="7"/>
  <c r="EH262" i="7"/>
  <c r="EH175" i="7"/>
  <c r="EH207" i="7"/>
  <c r="EH239" i="7"/>
  <c r="EH271" i="7"/>
  <c r="EH376" i="7"/>
  <c r="EH408" i="7"/>
  <c r="EH440" i="7"/>
  <c r="EH277" i="7"/>
  <c r="EH293" i="7"/>
  <c r="EH309" i="7"/>
  <c r="EH325" i="7"/>
  <c r="EH341" i="7"/>
  <c r="EH357" i="7"/>
  <c r="EH373" i="7"/>
  <c r="EH405" i="7"/>
  <c r="EH437" i="7"/>
  <c r="EH526" i="7"/>
  <c r="EH481" i="7"/>
  <c r="EH458" i="7"/>
  <c r="EH523" i="7"/>
  <c r="EH610" i="7"/>
  <c r="EH553" i="7"/>
  <c r="EH569" i="7"/>
  <c r="EH585" i="7"/>
  <c r="EH601" i="7"/>
  <c r="EH626" i="7"/>
  <c r="EQ167" i="7"/>
  <c r="EQ183" i="7"/>
  <c r="EQ199" i="7"/>
  <c r="EQ215" i="7"/>
  <c r="EQ231" i="7"/>
  <c r="EQ247" i="7"/>
  <c r="EQ263" i="7"/>
  <c r="EQ279" i="7"/>
  <c r="EQ295" i="7"/>
  <c r="EQ311" i="7"/>
  <c r="EQ327" i="7"/>
  <c r="EQ343" i="7"/>
  <c r="EQ359" i="7"/>
  <c r="EQ375" i="7"/>
  <c r="EQ391" i="7"/>
  <c r="EQ407" i="7"/>
  <c r="EQ423" i="7"/>
  <c r="EQ439" i="7"/>
  <c r="EQ455" i="7"/>
  <c r="EQ468" i="7"/>
  <c r="EQ484" i="7"/>
  <c r="EQ500" i="7"/>
  <c r="EQ509" i="7"/>
  <c r="EQ525" i="7"/>
  <c r="EQ546" i="7"/>
  <c r="EQ566" i="7"/>
  <c r="EQ582" i="7"/>
  <c r="EQ598" i="7"/>
  <c r="EQ608" i="7"/>
  <c r="EQ630" i="7"/>
  <c r="AK334" i="7"/>
  <c r="AK342" i="7"/>
  <c r="AK306" i="7"/>
  <c r="AK314" i="7"/>
  <c r="AK193" i="7"/>
  <c r="AK194" i="7"/>
  <c r="AK195" i="7"/>
  <c r="AK228" i="7"/>
  <c r="AK229" i="7"/>
  <c r="AK230" i="7"/>
  <c r="AK259" i="7"/>
  <c r="AK280" i="7"/>
  <c r="AK260" i="7"/>
  <c r="AK350" i="7"/>
  <c r="AK273" i="7"/>
  <c r="AK358" i="7"/>
  <c r="AK349" i="7"/>
  <c r="AK276" i="7"/>
  <c r="AK284" i="7"/>
  <c r="AK290" i="7"/>
  <c r="AK298" i="7"/>
  <c r="AK296" i="7"/>
  <c r="AK177" i="7"/>
  <c r="AK351" i="7"/>
  <c r="AK304" i="7"/>
  <c r="AK178" i="7"/>
  <c r="AK361" i="7"/>
  <c r="AK312" i="7"/>
  <c r="AK179" i="7"/>
  <c r="AK320" i="7"/>
  <c r="AK180" i="7"/>
  <c r="AK328" i="7"/>
  <c r="AK184" i="7"/>
  <c r="AK336" i="7"/>
  <c r="AK192" i="7"/>
  <c r="AK196" i="7"/>
  <c r="AK377" i="7"/>
  <c r="AK352" i="7"/>
  <c r="AK322" i="7"/>
  <c r="AK214" i="7"/>
  <c r="AK398" i="7"/>
  <c r="AK278" i="7"/>
  <c r="AK330" i="7"/>
  <c r="AK215" i="7"/>
  <c r="AK399" i="7"/>
  <c r="AK302" i="7"/>
  <c r="AK338" i="7"/>
  <c r="AK216" i="7"/>
  <c r="AK310" i="7"/>
  <c r="AK346" i="7"/>
  <c r="AK217" i="7"/>
  <c r="AK318" i="7"/>
  <c r="AK354" i="7"/>
  <c r="AK226" i="7"/>
  <c r="AK326" i="7"/>
  <c r="AK163" i="7"/>
  <c r="AK227" i="7"/>
  <c r="AK231" i="7"/>
  <c r="AK400" i="7"/>
  <c r="AK344" i="7"/>
  <c r="AK292" i="7"/>
  <c r="AK166" i="7"/>
  <c r="AK197" i="7"/>
  <c r="AK248" i="7"/>
  <c r="AK418" i="7"/>
  <c r="AK300" i="7"/>
  <c r="AK167" i="7"/>
  <c r="AK198" i="7"/>
  <c r="AK250" i="7"/>
  <c r="AK424" i="7"/>
  <c r="AK360" i="7"/>
  <c r="AK308" i="7"/>
  <c r="AK168" i="7"/>
  <c r="AK199" i="7"/>
  <c r="AK255" i="7"/>
  <c r="AK324" i="7"/>
  <c r="AK169" i="7"/>
  <c r="AK200" i="7"/>
  <c r="AK256" i="7"/>
  <c r="AK286" i="7"/>
  <c r="AK340" i="7"/>
  <c r="AK171" i="7"/>
  <c r="AK201" i="7"/>
  <c r="AK257" i="7"/>
  <c r="AK294" i="7"/>
  <c r="AK282" i="7"/>
  <c r="AK176" i="7"/>
  <c r="AK211" i="7"/>
  <c r="AK258" i="7"/>
  <c r="AK275" i="7"/>
  <c r="AK455" i="7"/>
  <c r="AK316" i="7"/>
  <c r="AK160" i="7"/>
  <c r="AK181" i="7"/>
  <c r="AK208" i="7"/>
  <c r="AK232" i="7"/>
  <c r="AK285" i="7"/>
  <c r="AK457" i="7"/>
  <c r="AK161" i="7"/>
  <c r="AK182" i="7"/>
  <c r="AK209" i="7"/>
  <c r="AK234" i="7"/>
  <c r="AK295" i="7"/>
  <c r="AK478" i="7"/>
  <c r="AK332" i="7"/>
  <c r="AK162" i="7"/>
  <c r="AK183" i="7"/>
  <c r="AK210" i="7"/>
  <c r="AK237" i="7"/>
  <c r="AK297" i="7"/>
  <c r="AK239" i="7"/>
  <c r="AK299" i="7"/>
  <c r="AK348" i="7"/>
  <c r="AK164" i="7"/>
  <c r="AK185" i="7"/>
  <c r="AK212" i="7"/>
  <c r="AK246" i="7"/>
  <c r="AK301" i="7"/>
  <c r="AK356" i="7"/>
  <c r="AK165" i="7"/>
  <c r="AK187" i="7"/>
  <c r="AK213" i="7"/>
  <c r="AK247" i="7"/>
  <c r="AK303" i="7"/>
  <c r="AK170" i="7"/>
  <c r="AK186" i="7"/>
  <c r="AK202" i="7"/>
  <c r="AK218" i="7"/>
  <c r="AK240" i="7"/>
  <c r="AK261" i="7"/>
  <c r="AK353" i="7"/>
  <c r="AK488" i="7"/>
  <c r="AK203" i="7"/>
  <c r="AK219" i="7"/>
  <c r="AK241" i="7"/>
  <c r="AK262" i="7"/>
  <c r="AK355" i="7"/>
  <c r="AK539" i="7"/>
  <c r="AK172" i="7"/>
  <c r="AK188" i="7"/>
  <c r="AK204" i="7"/>
  <c r="AK221" i="7"/>
  <c r="AK242" i="7"/>
  <c r="AK263" i="7"/>
  <c r="AK357" i="7"/>
  <c r="AK173" i="7"/>
  <c r="AK189" i="7"/>
  <c r="AK205" i="7"/>
  <c r="AK223" i="7"/>
  <c r="AK243" i="7"/>
  <c r="AK264" i="7"/>
  <c r="AK359" i="7"/>
  <c r="AK174" i="7"/>
  <c r="AK190" i="7"/>
  <c r="AK206" i="7"/>
  <c r="AK224" i="7"/>
  <c r="AK244" i="7"/>
  <c r="AK271" i="7"/>
  <c r="AK460" i="7"/>
  <c r="AK159" i="7"/>
  <c r="AK175" i="7"/>
  <c r="AK191" i="7"/>
  <c r="AK207" i="7"/>
  <c r="AK225" i="7"/>
  <c r="AK245" i="7"/>
  <c r="AK272" i="7"/>
  <c r="AK541" i="7"/>
  <c r="AK233" i="7"/>
  <c r="AK249" i="7"/>
  <c r="AK265" i="7"/>
  <c r="AK307" i="7"/>
  <c r="AK378" i="7"/>
  <c r="AK504" i="7"/>
  <c r="AK266" i="7"/>
  <c r="AK317" i="7"/>
  <c r="AK379" i="7"/>
  <c r="AK509" i="7"/>
  <c r="AK235" i="7"/>
  <c r="AK251" i="7"/>
  <c r="AK267" i="7"/>
  <c r="AK319" i="7"/>
  <c r="AK380" i="7"/>
  <c r="AK220" i="7"/>
  <c r="AK236" i="7"/>
  <c r="AK252" i="7"/>
  <c r="AK268" i="7"/>
  <c r="AK321" i="7"/>
  <c r="AK381" i="7"/>
  <c r="AK253" i="7"/>
  <c r="AK269" i="7"/>
  <c r="AK323" i="7"/>
  <c r="AK383" i="7"/>
  <c r="AK222" i="7"/>
  <c r="AK238" i="7"/>
  <c r="AK254" i="7"/>
  <c r="AK270" i="7"/>
  <c r="AK339" i="7"/>
  <c r="AK391" i="7"/>
  <c r="AK510" i="7"/>
  <c r="AK325" i="7"/>
  <c r="AK362" i="7"/>
  <c r="AK402" i="7"/>
  <c r="AK544" i="7"/>
  <c r="AK327" i="7"/>
  <c r="AK364" i="7"/>
  <c r="AK403" i="7"/>
  <c r="AK639" i="7"/>
  <c r="AK287" i="7"/>
  <c r="AK329" i="7"/>
  <c r="AK372" i="7"/>
  <c r="AK408" i="7"/>
  <c r="AK289" i="7"/>
  <c r="AK331" i="7"/>
  <c r="AK373" i="7"/>
  <c r="AK412" i="7"/>
  <c r="AK291" i="7"/>
  <c r="AK333" i="7"/>
  <c r="AK375" i="7"/>
  <c r="AK415" i="7"/>
  <c r="AK293" i="7"/>
  <c r="AK335" i="7"/>
  <c r="AK376" i="7"/>
  <c r="AK416" i="7"/>
  <c r="AK552" i="7"/>
  <c r="AK274" i="7"/>
  <c r="AK305" i="7"/>
  <c r="AK337" i="7"/>
  <c r="AK363" i="7"/>
  <c r="AK385" i="7"/>
  <c r="AK423" i="7"/>
  <c r="AK566" i="7"/>
  <c r="AK277" i="7"/>
  <c r="AK309" i="7"/>
  <c r="AK341" i="7"/>
  <c r="AK366" i="7"/>
  <c r="AK394" i="7"/>
  <c r="AK425" i="7"/>
  <c r="AK279" i="7"/>
  <c r="AK311" i="7"/>
  <c r="AK343" i="7"/>
  <c r="AK368" i="7"/>
  <c r="AK395" i="7"/>
  <c r="AK434" i="7"/>
  <c r="AK281" i="7"/>
  <c r="AK313" i="7"/>
  <c r="AK345" i="7"/>
  <c r="AK369" i="7"/>
  <c r="AK396" i="7"/>
  <c r="AK447" i="7"/>
  <c r="AK283" i="7"/>
  <c r="AK315" i="7"/>
  <c r="AK347" i="7"/>
  <c r="AK371" i="7"/>
  <c r="AK397" i="7"/>
  <c r="AK448" i="7"/>
  <c r="AK365" i="7"/>
  <c r="AK382" i="7"/>
  <c r="AK404" i="7"/>
  <c r="AK456" i="7"/>
  <c r="AK589" i="7"/>
  <c r="AK621" i="7"/>
  <c r="AK367" i="7"/>
  <c r="AK384" i="7"/>
  <c r="AK411" i="7"/>
  <c r="AK549" i="7"/>
  <c r="AK461" i="7"/>
  <c r="AK386" i="7"/>
  <c r="AK413" i="7"/>
  <c r="AK476" i="7"/>
  <c r="AK370" i="7"/>
  <c r="AK387" i="7"/>
  <c r="AK414" i="7"/>
  <c r="AK477" i="7"/>
  <c r="EL214" i="7"/>
  <c r="EL330" i="7"/>
  <c r="EL510" i="7"/>
  <c r="EL635" i="7"/>
  <c r="EL248" i="7"/>
  <c r="EL347" i="7"/>
  <c r="EL509" i="7"/>
  <c r="EL652" i="7"/>
  <c r="EL405" i="7"/>
  <c r="EL364" i="7"/>
  <c r="EL538" i="7"/>
  <c r="EL437" i="7"/>
  <c r="EL366" i="7"/>
  <c r="EL539" i="7"/>
  <c r="EL181" i="7"/>
  <c r="EL451" i="7"/>
  <c r="EL396" i="7"/>
  <c r="EL554" i="7"/>
  <c r="EL189" i="7"/>
  <c r="EL361" i="7"/>
  <c r="EL398" i="7"/>
  <c r="EL555" i="7"/>
  <c r="EL215" i="7"/>
  <c r="EL383" i="7"/>
  <c r="EL428" i="7"/>
  <c r="EL570" i="7"/>
  <c r="EL217" i="7"/>
  <c r="EL391" i="7"/>
  <c r="EL430" i="7"/>
  <c r="EL571" i="7"/>
  <c r="EL247" i="7"/>
  <c r="EL282" i="7"/>
  <c r="EL462" i="7"/>
  <c r="EL586" i="7"/>
  <c r="AK388" i="7"/>
  <c r="AK405" i="7"/>
  <c r="AK427" i="7"/>
  <c r="AK479" i="7"/>
  <c r="AK637" i="7"/>
  <c r="EL249" i="7"/>
  <c r="EL283" i="7"/>
  <c r="EL464" i="7"/>
  <c r="EL588" i="7"/>
  <c r="AK389" i="7"/>
  <c r="AK406" i="7"/>
  <c r="AK429" i="7"/>
  <c r="AK486" i="7"/>
  <c r="AK605" i="7"/>
  <c r="EL421" i="7"/>
  <c r="EL298" i="7"/>
  <c r="EL494" i="7"/>
  <c r="EL607" i="7"/>
  <c r="AK458" i="7"/>
  <c r="AK374" i="7"/>
  <c r="AK390" i="7"/>
  <c r="AK407" i="7"/>
  <c r="AK432" i="7"/>
  <c r="AK487" i="7"/>
  <c r="EL453" i="7"/>
  <c r="EL299" i="7"/>
  <c r="EL496" i="7"/>
  <c r="EL609" i="7"/>
  <c r="EL182" i="7"/>
  <c r="EL314" i="7"/>
  <c r="EL479" i="7"/>
  <c r="EL619" i="7"/>
  <c r="AK392" i="7"/>
  <c r="AK409" i="7"/>
  <c r="AK439" i="7"/>
  <c r="AK489" i="7"/>
  <c r="EL184" i="7"/>
  <c r="EL315" i="7"/>
  <c r="EL481" i="7"/>
  <c r="EL620" i="7"/>
  <c r="AK393" i="7"/>
  <c r="AK410" i="7"/>
  <c r="AK440" i="7"/>
  <c r="AK553" i="7"/>
  <c r="AK426" i="7"/>
  <c r="AK459" i="7"/>
  <c r="AK555" i="7"/>
  <c r="AK613" i="7"/>
  <c r="AK614" i="7"/>
  <c r="AK428" i="7"/>
  <c r="AK543" i="7"/>
  <c r="AK505" i="7"/>
  <c r="AK551" i="7"/>
  <c r="AK506" i="7"/>
  <c r="AK430" i="7"/>
  <c r="AK474" i="7"/>
  <c r="AK507" i="7"/>
  <c r="AK431" i="7"/>
  <c r="AK475" i="7"/>
  <c r="AK508" i="7"/>
  <c r="AK441" i="7"/>
  <c r="AK462" i="7"/>
  <c r="AK490" i="7"/>
  <c r="AK529" i="7"/>
  <c r="AK615" i="7"/>
  <c r="AK442" i="7"/>
  <c r="AK463" i="7"/>
  <c r="AK491" i="7"/>
  <c r="AK532" i="7"/>
  <c r="AK649" i="7"/>
  <c r="AK443" i="7"/>
  <c r="AK470" i="7"/>
  <c r="AK492" i="7"/>
  <c r="AK533" i="7"/>
  <c r="AK444" i="7"/>
  <c r="AK471" i="7"/>
  <c r="AK493" i="7"/>
  <c r="AK535" i="7"/>
  <c r="AK445" i="7"/>
  <c r="AK472" i="7"/>
  <c r="AK494" i="7"/>
  <c r="AK536" i="7"/>
  <c r="AK446" i="7"/>
  <c r="AK473" i="7"/>
  <c r="AK495" i="7"/>
  <c r="AK542" i="7"/>
  <c r="AK567" i="7"/>
  <c r="AK650" i="7"/>
  <c r="AK401" i="7"/>
  <c r="AK417" i="7"/>
  <c r="AK433" i="7"/>
  <c r="AK449" i="7"/>
  <c r="AK464" i="7"/>
  <c r="AK480" i="7"/>
  <c r="AK496" i="7"/>
  <c r="AK511" i="7"/>
  <c r="AK570" i="7"/>
  <c r="AK651" i="7"/>
  <c r="AK450" i="7"/>
  <c r="AK465" i="7"/>
  <c r="AK481" i="7"/>
  <c r="AK497" i="7"/>
  <c r="AK512" i="7"/>
  <c r="AK571" i="7"/>
  <c r="AK653" i="7"/>
  <c r="AK419" i="7"/>
  <c r="AK435" i="7"/>
  <c r="AK451" i="7"/>
  <c r="AK466" i="7"/>
  <c r="AK482" i="7"/>
  <c r="AK498" i="7"/>
  <c r="AK517" i="7"/>
  <c r="AK572" i="7"/>
  <c r="AK420" i="7"/>
  <c r="AK436" i="7"/>
  <c r="AK452" i="7"/>
  <c r="AK467" i="7"/>
  <c r="AK483" i="7"/>
  <c r="AK499" i="7"/>
  <c r="AK525" i="7"/>
  <c r="AK573" i="7"/>
  <c r="AK421" i="7"/>
  <c r="AK437" i="7"/>
  <c r="AK453" i="7"/>
  <c r="AK468" i="7"/>
  <c r="AK484" i="7"/>
  <c r="AK500" i="7"/>
  <c r="AK527" i="7"/>
  <c r="AK574" i="7"/>
  <c r="AK422" i="7"/>
  <c r="AK438" i="7"/>
  <c r="AK454" i="7"/>
  <c r="AK469" i="7"/>
  <c r="AK485" i="7"/>
  <c r="AK501" i="7"/>
  <c r="AK528" i="7"/>
  <c r="AK575" i="7"/>
  <c r="AK516" i="7"/>
  <c r="AK548" i="7"/>
  <c r="AK590" i="7"/>
  <c r="AB181" i="7"/>
  <c r="AK591" i="7"/>
  <c r="AB205" i="7"/>
  <c r="AK502" i="7"/>
  <c r="AK521" i="7"/>
  <c r="AK556" i="7"/>
  <c r="AK592" i="7"/>
  <c r="AK522" i="7"/>
  <c r="AK557" i="7"/>
  <c r="AK594" i="7"/>
  <c r="AK523" i="7"/>
  <c r="AK558" i="7"/>
  <c r="AK596" i="7"/>
  <c r="AK547" i="7"/>
  <c r="AK524" i="7"/>
  <c r="AK560" i="7"/>
  <c r="AK599" i="7"/>
  <c r="EL173" i="7"/>
  <c r="EL213" i="7"/>
  <c r="EL245" i="7"/>
  <c r="EL389" i="7"/>
  <c r="EL180" i="7"/>
  <c r="EL212" i="7"/>
  <c r="EL244" i="7"/>
  <c r="EL373" i="7"/>
  <c r="EL443" i="7"/>
  <c r="EL375" i="7"/>
  <c r="EL281" i="7"/>
  <c r="EL297" i="7"/>
  <c r="EL313" i="7"/>
  <c r="EL329" i="7"/>
  <c r="EL345" i="7"/>
  <c r="EL362" i="7"/>
  <c r="EL394" i="7"/>
  <c r="EL426" i="7"/>
  <c r="EL459" i="7"/>
  <c r="EL492" i="7"/>
  <c r="EL477" i="7"/>
  <c r="EL508" i="7"/>
  <c r="EL505" i="7"/>
  <c r="EL537" i="7"/>
  <c r="EL553" i="7"/>
  <c r="EL569" i="7"/>
  <c r="EL585" i="7"/>
  <c r="EL605" i="7"/>
  <c r="EL618" i="7"/>
  <c r="EL634" i="7"/>
  <c r="EL650" i="7"/>
  <c r="EL197" i="7"/>
  <c r="EL219" i="7"/>
  <c r="EL251" i="7"/>
  <c r="EL381" i="7"/>
  <c r="EL186" i="7"/>
  <c r="EL218" i="7"/>
  <c r="EL250" i="7"/>
  <c r="EL365" i="7"/>
  <c r="EL369" i="7"/>
  <c r="EL399" i="7"/>
  <c r="EL284" i="7"/>
  <c r="EL300" i="7"/>
  <c r="EL316" i="7"/>
  <c r="EL332" i="7"/>
  <c r="EL348" i="7"/>
  <c r="EL368" i="7"/>
  <c r="EL400" i="7"/>
  <c r="EL432" i="7"/>
  <c r="EL466" i="7"/>
  <c r="EL498" i="7"/>
  <c r="EL483" i="7"/>
  <c r="EL514" i="7"/>
  <c r="EL511" i="7"/>
  <c r="EL540" i="7"/>
  <c r="EL556" i="7"/>
  <c r="EL572" i="7"/>
  <c r="EL590" i="7"/>
  <c r="EL611" i="7"/>
  <c r="EL621" i="7"/>
  <c r="EL637" i="7"/>
  <c r="EL653" i="7"/>
  <c r="EL163" i="7"/>
  <c r="EL221" i="7"/>
  <c r="EL253" i="7"/>
  <c r="EL413" i="7"/>
  <c r="EL188" i="7"/>
  <c r="EL220" i="7"/>
  <c r="EL252" i="7"/>
  <c r="EL397" i="7"/>
  <c r="EL377" i="7"/>
  <c r="EL407" i="7"/>
  <c r="EL285" i="7"/>
  <c r="EL301" i="7"/>
  <c r="EL317" i="7"/>
  <c r="EL333" i="7"/>
  <c r="EL349" i="7"/>
  <c r="EL370" i="7"/>
  <c r="EL402" i="7"/>
  <c r="EL434" i="7"/>
  <c r="EL468" i="7"/>
  <c r="EL500" i="7"/>
  <c r="EL485" i="7"/>
  <c r="EL516" i="7"/>
  <c r="EL513" i="7"/>
  <c r="EL541" i="7"/>
  <c r="EL557" i="7"/>
  <c r="EL573" i="7"/>
  <c r="EL592" i="7"/>
  <c r="EL613" i="7"/>
  <c r="EL622" i="7"/>
  <c r="EL638" i="7"/>
  <c r="EL161" i="7"/>
  <c r="EL171" i="7"/>
  <c r="EL223" i="7"/>
  <c r="EL255" i="7"/>
  <c r="EL445" i="7"/>
  <c r="EL190" i="7"/>
  <c r="EL222" i="7"/>
  <c r="EL254" i="7"/>
  <c r="EL429" i="7"/>
  <c r="EL385" i="7"/>
  <c r="EL415" i="7"/>
  <c r="EL286" i="7"/>
  <c r="EL302" i="7"/>
  <c r="EL318" i="7"/>
  <c r="EL334" i="7"/>
  <c r="EL350" i="7"/>
  <c r="EL372" i="7"/>
  <c r="EL404" i="7"/>
  <c r="EL436" i="7"/>
  <c r="EL470" i="7"/>
  <c r="EL502" i="7"/>
  <c r="EL487" i="7"/>
  <c r="EL518" i="7"/>
  <c r="EL515" i="7"/>
  <c r="EL542" i="7"/>
  <c r="EL558" i="7"/>
  <c r="EL574" i="7"/>
  <c r="EL594" i="7"/>
  <c r="EL615" i="7"/>
  <c r="EL623" i="7"/>
  <c r="EL639" i="7"/>
  <c r="EL169" i="7"/>
  <c r="EL179" i="7"/>
  <c r="EL225" i="7"/>
  <c r="EL257" i="7"/>
  <c r="EL160" i="7"/>
  <c r="EL192" i="7"/>
  <c r="EL224" i="7"/>
  <c r="EL256" i="7"/>
  <c r="EL363" i="7"/>
  <c r="EL393" i="7"/>
  <c r="EL423" i="7"/>
  <c r="EL287" i="7"/>
  <c r="EL303" i="7"/>
  <c r="EL319" i="7"/>
  <c r="EL335" i="7"/>
  <c r="EL351" i="7"/>
  <c r="EL374" i="7"/>
  <c r="EL406" i="7"/>
  <c r="EL438" i="7"/>
  <c r="EL472" i="7"/>
  <c r="EL458" i="7"/>
  <c r="EL489" i="7"/>
  <c r="EL520" i="7"/>
  <c r="EL517" i="7"/>
  <c r="EL543" i="7"/>
  <c r="EL559" i="7"/>
  <c r="EL575" i="7"/>
  <c r="EL596" i="7"/>
  <c r="EL617" i="7"/>
  <c r="EL624" i="7"/>
  <c r="EL640" i="7"/>
  <c r="EL177" i="7"/>
  <c r="EL187" i="7"/>
  <c r="EL227" i="7"/>
  <c r="EL259" i="7"/>
  <c r="EL162" i="7"/>
  <c r="EL194" i="7"/>
  <c r="EL226" i="7"/>
  <c r="EL258" i="7"/>
  <c r="EL371" i="7"/>
  <c r="EL401" i="7"/>
  <c r="EL431" i="7"/>
  <c r="EL288" i="7"/>
  <c r="EL304" i="7"/>
  <c r="EL320" i="7"/>
  <c r="EL336" i="7"/>
  <c r="EL352" i="7"/>
  <c r="EL376" i="7"/>
  <c r="EL408" i="7"/>
  <c r="EL440" i="7"/>
  <c r="EL474" i="7"/>
  <c r="EL460" i="7"/>
  <c r="EL491" i="7"/>
  <c r="EL522" i="7"/>
  <c r="EL519" i="7"/>
  <c r="EL544" i="7"/>
  <c r="EL560" i="7"/>
  <c r="EL576" i="7"/>
  <c r="EL598" i="7"/>
  <c r="EL600" i="7"/>
  <c r="EL625" i="7"/>
  <c r="EL641" i="7"/>
  <c r="EL185" i="7"/>
  <c r="EL195" i="7"/>
  <c r="EL229" i="7"/>
  <c r="EL261" i="7"/>
  <c r="EL164" i="7"/>
  <c r="EL196" i="7"/>
  <c r="EL228" i="7"/>
  <c r="EL260" i="7"/>
  <c r="EL379" i="7"/>
  <c r="EL409" i="7"/>
  <c r="EL439" i="7"/>
  <c r="EL289" i="7"/>
  <c r="EL305" i="7"/>
  <c r="EL321" i="7"/>
  <c r="EL337" i="7"/>
  <c r="EL353" i="7"/>
  <c r="EL378" i="7"/>
  <c r="EL410" i="7"/>
  <c r="EL442" i="7"/>
  <c r="EL476" i="7"/>
  <c r="EL461" i="7"/>
  <c r="EL493" i="7"/>
  <c r="EL524" i="7"/>
  <c r="EL521" i="7"/>
  <c r="EL545" i="7"/>
  <c r="EL561" i="7"/>
  <c r="EL577" i="7"/>
  <c r="EL589" i="7"/>
  <c r="EL602" i="7"/>
  <c r="EL626" i="7"/>
  <c r="EL642" i="7"/>
  <c r="AB198" i="7"/>
  <c r="EL193" i="7"/>
  <c r="EL199" i="7"/>
  <c r="EL231" i="7"/>
  <c r="EL263" i="7"/>
  <c r="EL166" i="7"/>
  <c r="EL198" i="7"/>
  <c r="EL230" i="7"/>
  <c r="EL262" i="7"/>
  <c r="EL387" i="7"/>
  <c r="EL417" i="7"/>
  <c r="EL447" i="7"/>
  <c r="EL290" i="7"/>
  <c r="EL306" i="7"/>
  <c r="EL322" i="7"/>
  <c r="EL338" i="7"/>
  <c r="EL354" i="7"/>
  <c r="EL380" i="7"/>
  <c r="EL412" i="7"/>
  <c r="EL444" i="7"/>
  <c r="EL478" i="7"/>
  <c r="EL463" i="7"/>
  <c r="EL495" i="7"/>
  <c r="EL526" i="7"/>
  <c r="EL523" i="7"/>
  <c r="EL546" i="7"/>
  <c r="EL562" i="7"/>
  <c r="EL578" i="7"/>
  <c r="EL591" i="7"/>
  <c r="EL604" i="7"/>
  <c r="EL627" i="7"/>
  <c r="EL643" i="7"/>
  <c r="EL159" i="7"/>
  <c r="EL201" i="7"/>
  <c r="EL233" i="7"/>
  <c r="EL265" i="7"/>
  <c r="EL168" i="7"/>
  <c r="EL200" i="7"/>
  <c r="EL232" i="7"/>
  <c r="EL264" i="7"/>
  <c r="EL395" i="7"/>
  <c r="EL425" i="7"/>
  <c r="EL455" i="7"/>
  <c r="EL291" i="7"/>
  <c r="EL307" i="7"/>
  <c r="EL323" i="7"/>
  <c r="EL339" i="7"/>
  <c r="EL355" i="7"/>
  <c r="EL382" i="7"/>
  <c r="EL414" i="7"/>
  <c r="EL446" i="7"/>
  <c r="EL480" i="7"/>
  <c r="EL465" i="7"/>
  <c r="EL497" i="7"/>
  <c r="EL528" i="7"/>
  <c r="EL525" i="7"/>
  <c r="EL547" i="7"/>
  <c r="EL563" i="7"/>
  <c r="EL579" i="7"/>
  <c r="EL593" i="7"/>
  <c r="EL606" i="7"/>
  <c r="EL628" i="7"/>
  <c r="EL644" i="7"/>
  <c r="AB227" i="7"/>
  <c r="EL167" i="7"/>
  <c r="EL203" i="7"/>
  <c r="EL235" i="7"/>
  <c r="EL267" i="7"/>
  <c r="EL170" i="7"/>
  <c r="EL202" i="7"/>
  <c r="EL234" i="7"/>
  <c r="EL266" i="7"/>
  <c r="EL403" i="7"/>
  <c r="EL433" i="7"/>
  <c r="EL276" i="7"/>
  <c r="EL292" i="7"/>
  <c r="EL308" i="7"/>
  <c r="EL324" i="7"/>
  <c r="EL340" i="7"/>
  <c r="EL356" i="7"/>
  <c r="EL384" i="7"/>
  <c r="EL416" i="7"/>
  <c r="EL448" i="7"/>
  <c r="EL482" i="7"/>
  <c r="EL467" i="7"/>
  <c r="EL499" i="7"/>
  <c r="EL530" i="7"/>
  <c r="EL527" i="7"/>
  <c r="EL548" i="7"/>
  <c r="EL564" i="7"/>
  <c r="EL580" i="7"/>
  <c r="EL595" i="7"/>
  <c r="EL608" i="7"/>
  <c r="EL629" i="7"/>
  <c r="EL645" i="7"/>
  <c r="AK608" i="7"/>
  <c r="AB228" i="7"/>
  <c r="EL175" i="7"/>
  <c r="EL205" i="7"/>
  <c r="EL237" i="7"/>
  <c r="EL269" i="7"/>
  <c r="EL172" i="7"/>
  <c r="EL204" i="7"/>
  <c r="EL236" i="7"/>
  <c r="EL268" i="7"/>
  <c r="EL411" i="7"/>
  <c r="EL441" i="7"/>
  <c r="EL277" i="7"/>
  <c r="EL293" i="7"/>
  <c r="EL309" i="7"/>
  <c r="EL325" i="7"/>
  <c r="EL341" i="7"/>
  <c r="EL357" i="7"/>
  <c r="EL386" i="7"/>
  <c r="EL418" i="7"/>
  <c r="EL450" i="7"/>
  <c r="EL484" i="7"/>
  <c r="EL469" i="7"/>
  <c r="EL501" i="7"/>
  <c r="EL532" i="7"/>
  <c r="EL529" i="7"/>
  <c r="EL549" i="7"/>
  <c r="EL565" i="7"/>
  <c r="EL581" i="7"/>
  <c r="EL597" i="7"/>
  <c r="EL610" i="7"/>
  <c r="EL630" i="7"/>
  <c r="EL646" i="7"/>
  <c r="AK550" i="7"/>
  <c r="AK576" i="7"/>
  <c r="AK609" i="7"/>
  <c r="EL183" i="7"/>
  <c r="EL207" i="7"/>
  <c r="EL239" i="7"/>
  <c r="EL271" i="7"/>
  <c r="EL174" i="7"/>
  <c r="EL206" i="7"/>
  <c r="EL238" i="7"/>
  <c r="EL270" i="7"/>
  <c r="EL419" i="7"/>
  <c r="EL449" i="7"/>
  <c r="EL278" i="7"/>
  <c r="EL294" i="7"/>
  <c r="EL310" i="7"/>
  <c r="EL326" i="7"/>
  <c r="EL342" i="7"/>
  <c r="EL358" i="7"/>
  <c r="EL388" i="7"/>
  <c r="EL420" i="7"/>
  <c r="EL452" i="7"/>
  <c r="EL486" i="7"/>
  <c r="EL471" i="7"/>
  <c r="EL503" i="7"/>
  <c r="EL534" i="7"/>
  <c r="EL531" i="7"/>
  <c r="EL550" i="7"/>
  <c r="EL566" i="7"/>
  <c r="EL582" i="7"/>
  <c r="EL599" i="7"/>
  <c r="EL612" i="7"/>
  <c r="EL631" i="7"/>
  <c r="EL647" i="7"/>
  <c r="AK577" i="7"/>
  <c r="AK610" i="7"/>
  <c r="EL191" i="7"/>
  <c r="EL209" i="7"/>
  <c r="EL241" i="7"/>
  <c r="EL273" i="7"/>
  <c r="EL176" i="7"/>
  <c r="EL208" i="7"/>
  <c r="EL240" i="7"/>
  <c r="EL272" i="7"/>
  <c r="EL427" i="7"/>
  <c r="EL457" i="7"/>
  <c r="EL279" i="7"/>
  <c r="EL295" i="7"/>
  <c r="EL311" i="7"/>
  <c r="EL327" i="7"/>
  <c r="EL343" i="7"/>
  <c r="EL359" i="7"/>
  <c r="EL390" i="7"/>
  <c r="EL422" i="7"/>
  <c r="EL454" i="7"/>
  <c r="EL488" i="7"/>
  <c r="EL473" i="7"/>
  <c r="EL504" i="7"/>
  <c r="EL536" i="7"/>
  <c r="EL533" i="7"/>
  <c r="EL551" i="7"/>
  <c r="EL567" i="7"/>
  <c r="EL583" i="7"/>
  <c r="EL601" i="7"/>
  <c r="EL614" i="7"/>
  <c r="EL632" i="7"/>
  <c r="EL648" i="7"/>
  <c r="AK641" i="7"/>
  <c r="AK579" i="7"/>
  <c r="AK611" i="7"/>
  <c r="EL165" i="7"/>
  <c r="EL211" i="7"/>
  <c r="EL243" i="7"/>
  <c r="EL275" i="7"/>
  <c r="EL178" i="7"/>
  <c r="EL210" i="7"/>
  <c r="EL242" i="7"/>
  <c r="EL274" i="7"/>
  <c r="EL435" i="7"/>
  <c r="EL367" i="7"/>
  <c r="EL280" i="7"/>
  <c r="EL296" i="7"/>
  <c r="EL312" i="7"/>
  <c r="EL328" i="7"/>
  <c r="EL344" i="7"/>
  <c r="EL360" i="7"/>
  <c r="EL392" i="7"/>
  <c r="EL424" i="7"/>
  <c r="EL456" i="7"/>
  <c r="EL490" i="7"/>
  <c r="EL475" i="7"/>
  <c r="EL506" i="7"/>
  <c r="EL587" i="7"/>
  <c r="EL535" i="7"/>
  <c r="EL552" i="7"/>
  <c r="EL568" i="7"/>
  <c r="EL584" i="7"/>
  <c r="EL603" i="7"/>
  <c r="EL616" i="7"/>
  <c r="EL633" i="7"/>
  <c r="AK633" i="7"/>
  <c r="AK631" i="7"/>
  <c r="AK612" i="7"/>
  <c r="AK617" i="7"/>
  <c r="AB262" i="7"/>
  <c r="AK513" i="7"/>
  <c r="AK534" i="7"/>
  <c r="AK559" i="7"/>
  <c r="AK578" i="7"/>
  <c r="AK629" i="7"/>
  <c r="AK630" i="7"/>
  <c r="AB264" i="7"/>
  <c r="AK632" i="7"/>
  <c r="AB266" i="7"/>
  <c r="AK561" i="7"/>
  <c r="AK581" i="7"/>
  <c r="AK627" i="7"/>
  <c r="AK636" i="7"/>
  <c r="AK518" i="7"/>
  <c r="AK537" i="7"/>
  <c r="AK562" i="7"/>
  <c r="AK582" i="7"/>
  <c r="AK643" i="7"/>
  <c r="AK640" i="7"/>
  <c r="AK519" i="7"/>
  <c r="AK538" i="7"/>
  <c r="AK563" i="7"/>
  <c r="AK583" i="7"/>
  <c r="AK600" i="7"/>
  <c r="AK642" i="7"/>
  <c r="AK520" i="7"/>
  <c r="AK540" i="7"/>
  <c r="AK565" i="7"/>
  <c r="AK625" i="7"/>
  <c r="AK603" i="7"/>
  <c r="AK648" i="7"/>
  <c r="AB230" i="7"/>
  <c r="AB180" i="7"/>
  <c r="AB269" i="7"/>
  <c r="AB304" i="7"/>
  <c r="AK586" i="7"/>
  <c r="AK645" i="7"/>
  <c r="AK616" i="7"/>
  <c r="AB182" i="7"/>
  <c r="AB305" i="7"/>
  <c r="AB183" i="7"/>
  <c r="AB307" i="7"/>
  <c r="AK623" i="7"/>
  <c r="AK635" i="7"/>
  <c r="AK620" i="7"/>
  <c r="AB184" i="7"/>
  <c r="AB185" i="7"/>
  <c r="AB186" i="7"/>
  <c r="AK588" i="7"/>
  <c r="AK601" i="7"/>
  <c r="AK634" i="7"/>
  <c r="AB188" i="7"/>
  <c r="AI166" i="7"/>
  <c r="AI399" i="7"/>
  <c r="AK526" i="7"/>
  <c r="AK546" i="7"/>
  <c r="AK564" i="7"/>
  <c r="AK580" i="7"/>
  <c r="AK593" i="7"/>
  <c r="AK602" i="7"/>
  <c r="AK619" i="7"/>
  <c r="AK652" i="7"/>
  <c r="AB209" i="7"/>
  <c r="AB323" i="7"/>
  <c r="AB219" i="7"/>
  <c r="AB348" i="7"/>
  <c r="AK595" i="7"/>
  <c r="AK604" i="7"/>
  <c r="AK622" i="7"/>
  <c r="AB159" i="7"/>
  <c r="AB221" i="7"/>
  <c r="AK624" i="7"/>
  <c r="AB160" i="7"/>
  <c r="AB224" i="7"/>
  <c r="AK503" i="7"/>
  <c r="AK514" i="7"/>
  <c r="AK530" i="7"/>
  <c r="AK554" i="7"/>
  <c r="AK568" i="7"/>
  <c r="AK584" i="7"/>
  <c r="AK597" i="7"/>
  <c r="AK606" i="7"/>
  <c r="AK626" i="7"/>
  <c r="AB164" i="7"/>
  <c r="AB225" i="7"/>
  <c r="AK545" i="7"/>
  <c r="AK515" i="7"/>
  <c r="AK531" i="7"/>
  <c r="AK587" i="7"/>
  <c r="AK569" i="7"/>
  <c r="AK585" i="7"/>
  <c r="AK598" i="7"/>
  <c r="AK607" i="7"/>
  <c r="AK628" i="7"/>
  <c r="AB177" i="7"/>
  <c r="AB226" i="7"/>
  <c r="AI367" i="7"/>
  <c r="AI222" i="7"/>
  <c r="AI431" i="7"/>
  <c r="AI254" i="7"/>
  <c r="AI467" i="7"/>
  <c r="AI456" i="7"/>
  <c r="AI499" i="7"/>
  <c r="AI189" i="7"/>
  <c r="AI484" i="7"/>
  <c r="AI221" i="7"/>
  <c r="AI517" i="7"/>
  <c r="EM168" i="7"/>
  <c r="AI253" i="7"/>
  <c r="AI514" i="7"/>
  <c r="EM397" i="7"/>
  <c r="AI408" i="7"/>
  <c r="AI541" i="7"/>
  <c r="AB339" i="7"/>
  <c r="AI380" i="7"/>
  <c r="AI557" i="7"/>
  <c r="AI410" i="7"/>
  <c r="AI573" i="7"/>
  <c r="AK638" i="7"/>
  <c r="AB161" i="7"/>
  <c r="AB199" i="7"/>
  <c r="AB234" i="7"/>
  <c r="AB362" i="7"/>
  <c r="AI284" i="7"/>
  <c r="AI593" i="7"/>
  <c r="AB200" i="7"/>
  <c r="AB245" i="7"/>
  <c r="AB364" i="7"/>
  <c r="AI300" i="7"/>
  <c r="AI612" i="7"/>
  <c r="AB165" i="7"/>
  <c r="AB201" i="7"/>
  <c r="AB246" i="7"/>
  <c r="AI316" i="7"/>
  <c r="AI622" i="7"/>
  <c r="AK644" i="7"/>
  <c r="AB166" i="7"/>
  <c r="AB202" i="7"/>
  <c r="AB248" i="7"/>
  <c r="AI332" i="7"/>
  <c r="AI638" i="7"/>
  <c r="AK646" i="7"/>
  <c r="AB167" i="7"/>
  <c r="AB203" i="7"/>
  <c r="AB250" i="7"/>
  <c r="AI348" i="7"/>
  <c r="AK618" i="7"/>
  <c r="AB169" i="7"/>
  <c r="AB204" i="7"/>
  <c r="AB257" i="7"/>
  <c r="AI192" i="7"/>
  <c r="AI220" i="7"/>
  <c r="AI252" i="7"/>
  <c r="AI424" i="7"/>
  <c r="AI187" i="7"/>
  <c r="AI219" i="7"/>
  <c r="AI251" i="7"/>
  <c r="AI376" i="7"/>
  <c r="AI372" i="7"/>
  <c r="AI402" i="7"/>
  <c r="AI283" i="7"/>
  <c r="AI299" i="7"/>
  <c r="AI315" i="7"/>
  <c r="AI331" i="7"/>
  <c r="AI347" i="7"/>
  <c r="AI365" i="7"/>
  <c r="AI397" i="7"/>
  <c r="AI429" i="7"/>
  <c r="AI465" i="7"/>
  <c r="AI497" i="7"/>
  <c r="AI482" i="7"/>
  <c r="AI515" i="7"/>
  <c r="AI512" i="7"/>
  <c r="AI540" i="7"/>
  <c r="AI556" i="7"/>
  <c r="AI572" i="7"/>
  <c r="AI591" i="7"/>
  <c r="AI610" i="7"/>
  <c r="AI621" i="7"/>
  <c r="AI637" i="7"/>
  <c r="AI653" i="7"/>
  <c r="EM167" i="7"/>
  <c r="EM183" i="7"/>
  <c r="EM199" i="7"/>
  <c r="EM215" i="7"/>
  <c r="EM231" i="7"/>
  <c r="EM247" i="7"/>
  <c r="EM263" i="7"/>
  <c r="EM279" i="7"/>
  <c r="EM295" i="7"/>
  <c r="EM311" i="7"/>
  <c r="EM327" i="7"/>
  <c r="EM343" i="7"/>
  <c r="EM359" i="7"/>
  <c r="EM375" i="7"/>
  <c r="EM394" i="7"/>
  <c r="EM415" i="7"/>
  <c r="EM434" i="7"/>
  <c r="EM453" i="7"/>
  <c r="EM472" i="7"/>
  <c r="EM505" i="7"/>
  <c r="EM541" i="7"/>
  <c r="EM631" i="7"/>
  <c r="EM280" i="7"/>
  <c r="EM454" i="7"/>
  <c r="AI164" i="7"/>
  <c r="AI174" i="7"/>
  <c r="AI224" i="7"/>
  <c r="AI256" i="7"/>
  <c r="AI159" i="7"/>
  <c r="AI191" i="7"/>
  <c r="AI223" i="7"/>
  <c r="AI255" i="7"/>
  <c r="AI440" i="7"/>
  <c r="AI388" i="7"/>
  <c r="AI418" i="7"/>
  <c r="AI285" i="7"/>
  <c r="AI301" i="7"/>
  <c r="AI317" i="7"/>
  <c r="AI333" i="7"/>
  <c r="AI349" i="7"/>
  <c r="AI369" i="7"/>
  <c r="AI401" i="7"/>
  <c r="AI433" i="7"/>
  <c r="AI469" i="7"/>
  <c r="AI501" i="7"/>
  <c r="AI486" i="7"/>
  <c r="AI519" i="7"/>
  <c r="AI516" i="7"/>
  <c r="AI542" i="7"/>
  <c r="AI558" i="7"/>
  <c r="AI574" i="7"/>
  <c r="AI595" i="7"/>
  <c r="AI614" i="7"/>
  <c r="AI623" i="7"/>
  <c r="AI639" i="7"/>
  <c r="EM169" i="7"/>
  <c r="EM185" i="7"/>
  <c r="EM201" i="7"/>
  <c r="EM217" i="7"/>
  <c r="EM233" i="7"/>
  <c r="EM249" i="7"/>
  <c r="EM265" i="7"/>
  <c r="EM281" i="7"/>
  <c r="EM297" i="7"/>
  <c r="EM313" i="7"/>
  <c r="EM329" i="7"/>
  <c r="EM345" i="7"/>
  <c r="EM361" i="7"/>
  <c r="EM377" i="7"/>
  <c r="EM398" i="7"/>
  <c r="EM417" i="7"/>
  <c r="EM436" i="7"/>
  <c r="EM455" i="7"/>
  <c r="EM477" i="7"/>
  <c r="EM507" i="7"/>
  <c r="EM608" i="7"/>
  <c r="AI172" i="7"/>
  <c r="AI182" i="7"/>
  <c r="AI226" i="7"/>
  <c r="AI258" i="7"/>
  <c r="AI161" i="7"/>
  <c r="AI193" i="7"/>
  <c r="AI225" i="7"/>
  <c r="AI257" i="7"/>
  <c r="AI366" i="7"/>
  <c r="AI396" i="7"/>
  <c r="AI426" i="7"/>
  <c r="AI286" i="7"/>
  <c r="AI302" i="7"/>
  <c r="AI318" i="7"/>
  <c r="AI334" i="7"/>
  <c r="AI350" i="7"/>
  <c r="AI371" i="7"/>
  <c r="AI403" i="7"/>
  <c r="AI435" i="7"/>
  <c r="AI471" i="7"/>
  <c r="AI503" i="7"/>
  <c r="AI488" i="7"/>
  <c r="AI521" i="7"/>
  <c r="AI518" i="7"/>
  <c r="AI543" i="7"/>
  <c r="AI559" i="7"/>
  <c r="AI575" i="7"/>
  <c r="AI597" i="7"/>
  <c r="AI616" i="7"/>
  <c r="AI624" i="7"/>
  <c r="AI640" i="7"/>
  <c r="EM170" i="7"/>
  <c r="EM186" i="7"/>
  <c r="EM202" i="7"/>
  <c r="EM218" i="7"/>
  <c r="EM234" i="7"/>
  <c r="EM250" i="7"/>
  <c r="EM266" i="7"/>
  <c r="EM282" i="7"/>
  <c r="EM298" i="7"/>
  <c r="EM314" i="7"/>
  <c r="EM330" i="7"/>
  <c r="EM346" i="7"/>
  <c r="EM362" i="7"/>
  <c r="EM378" i="7"/>
  <c r="EM399" i="7"/>
  <c r="EM418" i="7"/>
  <c r="EM437" i="7"/>
  <c r="EM456" i="7"/>
  <c r="EM484" i="7"/>
  <c r="EM508" i="7"/>
  <c r="EM538" i="7"/>
  <c r="EM232" i="7"/>
  <c r="EM416" i="7"/>
  <c r="AI180" i="7"/>
  <c r="AI190" i="7"/>
  <c r="AI228" i="7"/>
  <c r="AI260" i="7"/>
  <c r="AI163" i="7"/>
  <c r="AI195" i="7"/>
  <c r="AI227" i="7"/>
  <c r="AI259" i="7"/>
  <c r="AI374" i="7"/>
  <c r="AI404" i="7"/>
  <c r="AI434" i="7"/>
  <c r="AI287" i="7"/>
  <c r="AI303" i="7"/>
  <c r="AI319" i="7"/>
  <c r="AI335" i="7"/>
  <c r="AI351" i="7"/>
  <c r="AI373" i="7"/>
  <c r="AI405" i="7"/>
  <c r="AI437" i="7"/>
  <c r="AI473" i="7"/>
  <c r="AI459" i="7"/>
  <c r="AI490" i="7"/>
  <c r="AI523" i="7"/>
  <c r="AI520" i="7"/>
  <c r="AI544" i="7"/>
  <c r="AI560" i="7"/>
  <c r="AI576" i="7"/>
  <c r="AI599" i="7"/>
  <c r="AI618" i="7"/>
  <c r="AI625" i="7"/>
  <c r="AI641" i="7"/>
  <c r="EM171" i="7"/>
  <c r="EM187" i="7"/>
  <c r="EM203" i="7"/>
  <c r="EM219" i="7"/>
  <c r="EM235" i="7"/>
  <c r="EM251" i="7"/>
  <c r="EM267" i="7"/>
  <c r="EM283" i="7"/>
  <c r="EM299" i="7"/>
  <c r="EM315" i="7"/>
  <c r="EM331" i="7"/>
  <c r="EM347" i="7"/>
  <c r="EM363" i="7"/>
  <c r="EM381" i="7"/>
  <c r="EM400" i="7"/>
  <c r="EM419" i="7"/>
  <c r="EM438" i="7"/>
  <c r="EM458" i="7"/>
  <c r="EM485" i="7"/>
  <c r="EM516" i="7"/>
  <c r="EM552" i="7"/>
  <c r="EM248" i="7"/>
  <c r="EM360" i="7"/>
  <c r="AI188" i="7"/>
  <c r="AI198" i="7"/>
  <c r="AI230" i="7"/>
  <c r="AI262" i="7"/>
  <c r="AI165" i="7"/>
  <c r="AI197" i="7"/>
  <c r="AI229" i="7"/>
  <c r="AI261" i="7"/>
  <c r="AI382" i="7"/>
  <c r="AI412" i="7"/>
  <c r="AI442" i="7"/>
  <c r="AI288" i="7"/>
  <c r="AI304" i="7"/>
  <c r="AI320" i="7"/>
  <c r="AI336" i="7"/>
  <c r="AI352" i="7"/>
  <c r="AI375" i="7"/>
  <c r="AI407" i="7"/>
  <c r="AI439" i="7"/>
  <c r="AI475" i="7"/>
  <c r="AI461" i="7"/>
  <c r="AI492" i="7"/>
  <c r="AI525" i="7"/>
  <c r="AI522" i="7"/>
  <c r="AI545" i="7"/>
  <c r="AI561" i="7"/>
  <c r="AI577" i="7"/>
  <c r="AI588" i="7"/>
  <c r="AI601" i="7"/>
  <c r="AI626" i="7"/>
  <c r="AI642" i="7"/>
  <c r="EM172" i="7"/>
  <c r="EM188" i="7"/>
  <c r="EM204" i="7"/>
  <c r="EM220" i="7"/>
  <c r="EM236" i="7"/>
  <c r="EM252" i="7"/>
  <c r="EM268" i="7"/>
  <c r="EM284" i="7"/>
  <c r="EM300" i="7"/>
  <c r="EM316" i="7"/>
  <c r="EM332" i="7"/>
  <c r="EM348" i="7"/>
  <c r="EM364" i="7"/>
  <c r="EM382" i="7"/>
  <c r="EM401" i="7"/>
  <c r="EM420" i="7"/>
  <c r="EM439" i="7"/>
  <c r="EM461" i="7"/>
  <c r="EM486" i="7"/>
  <c r="EM517" i="7"/>
  <c r="EM558" i="7"/>
  <c r="EM474" i="7"/>
  <c r="AI196" i="7"/>
  <c r="AI200" i="7"/>
  <c r="AI232" i="7"/>
  <c r="AI264" i="7"/>
  <c r="AI167" i="7"/>
  <c r="AI199" i="7"/>
  <c r="AI231" i="7"/>
  <c r="AI263" i="7"/>
  <c r="AI390" i="7"/>
  <c r="AI420" i="7"/>
  <c r="AI450" i="7"/>
  <c r="AI289" i="7"/>
  <c r="AI305" i="7"/>
  <c r="AI321" i="7"/>
  <c r="AI337" i="7"/>
  <c r="AI353" i="7"/>
  <c r="AI377" i="7"/>
  <c r="AI409" i="7"/>
  <c r="AI441" i="7"/>
  <c r="AI477" i="7"/>
  <c r="AI462" i="7"/>
  <c r="AI494" i="7"/>
  <c r="AI527" i="7"/>
  <c r="AI524" i="7"/>
  <c r="AI546" i="7"/>
  <c r="AI562" i="7"/>
  <c r="AI578" i="7"/>
  <c r="AI590" i="7"/>
  <c r="AI603" i="7"/>
  <c r="AI627" i="7"/>
  <c r="AI643" i="7"/>
  <c r="EM173" i="7"/>
  <c r="EM189" i="7"/>
  <c r="EM205" i="7"/>
  <c r="EM221" i="7"/>
  <c r="EM237" i="7"/>
  <c r="EM253" i="7"/>
  <c r="EM269" i="7"/>
  <c r="EM285" i="7"/>
  <c r="EM301" i="7"/>
  <c r="EM317" i="7"/>
  <c r="EM333" i="7"/>
  <c r="EM349" i="7"/>
  <c r="EM365" i="7"/>
  <c r="EM383" i="7"/>
  <c r="EM402" i="7"/>
  <c r="EM421" i="7"/>
  <c r="EM440" i="7"/>
  <c r="EM462" i="7"/>
  <c r="EM487" i="7"/>
  <c r="EM518" i="7"/>
  <c r="EM559" i="7"/>
  <c r="EM200" i="7"/>
  <c r="EM435" i="7"/>
  <c r="AI162" i="7"/>
  <c r="AI202" i="7"/>
  <c r="AI234" i="7"/>
  <c r="AI266" i="7"/>
  <c r="AI169" i="7"/>
  <c r="AI201" i="7"/>
  <c r="AI233" i="7"/>
  <c r="AI265" i="7"/>
  <c r="AI398" i="7"/>
  <c r="AI428" i="7"/>
  <c r="AI458" i="7"/>
  <c r="AI290" i="7"/>
  <c r="AI306" i="7"/>
  <c r="AI322" i="7"/>
  <c r="AI338" i="7"/>
  <c r="AI354" i="7"/>
  <c r="AI379" i="7"/>
  <c r="AI411" i="7"/>
  <c r="AI443" i="7"/>
  <c r="AI479" i="7"/>
  <c r="AI464" i="7"/>
  <c r="AI496" i="7"/>
  <c r="AI529" i="7"/>
  <c r="AI526" i="7"/>
  <c r="AI547" i="7"/>
  <c r="AI563" i="7"/>
  <c r="AI579" i="7"/>
  <c r="AI592" i="7"/>
  <c r="AI605" i="7"/>
  <c r="AI628" i="7"/>
  <c r="AI644" i="7"/>
  <c r="EM174" i="7"/>
  <c r="EM190" i="7"/>
  <c r="EM206" i="7"/>
  <c r="EM222" i="7"/>
  <c r="EM238" i="7"/>
  <c r="EM254" i="7"/>
  <c r="EM270" i="7"/>
  <c r="EM286" i="7"/>
  <c r="EM302" i="7"/>
  <c r="EM318" i="7"/>
  <c r="EM334" i="7"/>
  <c r="EM350" i="7"/>
  <c r="EM366" i="7"/>
  <c r="EM384" i="7"/>
  <c r="EM403" i="7"/>
  <c r="EM422" i="7"/>
  <c r="EM442" i="7"/>
  <c r="EM463" i="7"/>
  <c r="EM488" i="7"/>
  <c r="EM519" i="7"/>
  <c r="EM567" i="7"/>
  <c r="EM312" i="7"/>
  <c r="AI170" i="7"/>
  <c r="AI204" i="7"/>
  <c r="AI236" i="7"/>
  <c r="AI268" i="7"/>
  <c r="AI171" i="7"/>
  <c r="AI203" i="7"/>
  <c r="AI235" i="7"/>
  <c r="AI267" i="7"/>
  <c r="AI406" i="7"/>
  <c r="AI436" i="7"/>
  <c r="AI460" i="7"/>
  <c r="AI291" i="7"/>
  <c r="AI307" i="7"/>
  <c r="AI323" i="7"/>
  <c r="AI339" i="7"/>
  <c r="AI355" i="7"/>
  <c r="AI381" i="7"/>
  <c r="AI413" i="7"/>
  <c r="AI445" i="7"/>
  <c r="AI481" i="7"/>
  <c r="AI466" i="7"/>
  <c r="AI498" i="7"/>
  <c r="AI531" i="7"/>
  <c r="AI528" i="7"/>
  <c r="AI548" i="7"/>
  <c r="AI564" i="7"/>
  <c r="AI580" i="7"/>
  <c r="AI594" i="7"/>
  <c r="AI607" i="7"/>
  <c r="AI629" i="7"/>
  <c r="AI645" i="7"/>
  <c r="EM159" i="7"/>
  <c r="EM175" i="7"/>
  <c r="EM191" i="7"/>
  <c r="EM207" i="7"/>
  <c r="EM223" i="7"/>
  <c r="EM239" i="7"/>
  <c r="EM255" i="7"/>
  <c r="EM271" i="7"/>
  <c r="EM287" i="7"/>
  <c r="EM303" i="7"/>
  <c r="EM319" i="7"/>
  <c r="EM335" i="7"/>
  <c r="EM351" i="7"/>
  <c r="EM367" i="7"/>
  <c r="EM385" i="7"/>
  <c r="EM404" i="7"/>
  <c r="EM423" i="7"/>
  <c r="EM445" i="7"/>
  <c r="EM464" i="7"/>
  <c r="EM489" i="7"/>
  <c r="EM520" i="7"/>
  <c r="EM576" i="7"/>
  <c r="AB168" i="7"/>
  <c r="AB187" i="7"/>
  <c r="AB208" i="7"/>
  <c r="AB233" i="7"/>
  <c r="AB268" i="7"/>
  <c r="AB382" i="7"/>
  <c r="AI178" i="7"/>
  <c r="AI206" i="7"/>
  <c r="AI238" i="7"/>
  <c r="AI270" i="7"/>
  <c r="AI173" i="7"/>
  <c r="AI205" i="7"/>
  <c r="AI237" i="7"/>
  <c r="AI269" i="7"/>
  <c r="AI414" i="7"/>
  <c r="AI444" i="7"/>
  <c r="AI276" i="7"/>
  <c r="AI292" i="7"/>
  <c r="AI308" i="7"/>
  <c r="AI324" i="7"/>
  <c r="AI340" i="7"/>
  <c r="AI356" i="7"/>
  <c r="AI383" i="7"/>
  <c r="AI415" i="7"/>
  <c r="AI447" i="7"/>
  <c r="AI483" i="7"/>
  <c r="AI468" i="7"/>
  <c r="AI500" i="7"/>
  <c r="AI533" i="7"/>
  <c r="AI530" i="7"/>
  <c r="AI549" i="7"/>
  <c r="AI565" i="7"/>
  <c r="AI581" i="7"/>
  <c r="AI596" i="7"/>
  <c r="AI609" i="7"/>
  <c r="AI630" i="7"/>
  <c r="AI646" i="7"/>
  <c r="EM160" i="7"/>
  <c r="EM176" i="7"/>
  <c r="EM192" i="7"/>
  <c r="EM208" i="7"/>
  <c r="EM224" i="7"/>
  <c r="EM240" i="7"/>
  <c r="EM256" i="7"/>
  <c r="EM272" i="7"/>
  <c r="EM288" i="7"/>
  <c r="EM304" i="7"/>
  <c r="EM320" i="7"/>
  <c r="EM336" i="7"/>
  <c r="EM352" i="7"/>
  <c r="EM368" i="7"/>
  <c r="EM386" i="7"/>
  <c r="EM405" i="7"/>
  <c r="EM424" i="7"/>
  <c r="EM446" i="7"/>
  <c r="EM465" i="7"/>
  <c r="EM490" i="7"/>
  <c r="EM521" i="7"/>
  <c r="EM577" i="7"/>
  <c r="AB386" i="7"/>
  <c r="EM184" i="7"/>
  <c r="EM296" i="7"/>
  <c r="EM506" i="7"/>
  <c r="AI186" i="7"/>
  <c r="AI208" i="7"/>
  <c r="AI240" i="7"/>
  <c r="AI272" i="7"/>
  <c r="AI175" i="7"/>
  <c r="AI207" i="7"/>
  <c r="AI239" i="7"/>
  <c r="AI271" i="7"/>
  <c r="AI422" i="7"/>
  <c r="AI452" i="7"/>
  <c r="AI277" i="7"/>
  <c r="AI293" i="7"/>
  <c r="AI309" i="7"/>
  <c r="AI325" i="7"/>
  <c r="AI341" i="7"/>
  <c r="AI357" i="7"/>
  <c r="AI385" i="7"/>
  <c r="AI417" i="7"/>
  <c r="AI449" i="7"/>
  <c r="AI485" i="7"/>
  <c r="AI470" i="7"/>
  <c r="AI502" i="7"/>
  <c r="AI535" i="7"/>
  <c r="AI532" i="7"/>
  <c r="AI550" i="7"/>
  <c r="AI566" i="7"/>
  <c r="AI582" i="7"/>
  <c r="AI598" i="7"/>
  <c r="AI611" i="7"/>
  <c r="AI631" i="7"/>
  <c r="AI647" i="7"/>
  <c r="EM161" i="7"/>
  <c r="EM177" i="7"/>
  <c r="EM193" i="7"/>
  <c r="EM209" i="7"/>
  <c r="EM225" i="7"/>
  <c r="EM241" i="7"/>
  <c r="EM257" i="7"/>
  <c r="EM273" i="7"/>
  <c r="EM289" i="7"/>
  <c r="EM305" i="7"/>
  <c r="EM321" i="7"/>
  <c r="EM337" i="7"/>
  <c r="EM353" i="7"/>
  <c r="EM369" i="7"/>
  <c r="EM387" i="7"/>
  <c r="EM406" i="7"/>
  <c r="EM426" i="7"/>
  <c r="EM447" i="7"/>
  <c r="EM466" i="7"/>
  <c r="EM491" i="7"/>
  <c r="EM522" i="7"/>
  <c r="EM593" i="7"/>
  <c r="AB170" i="7"/>
  <c r="AB189" i="7"/>
  <c r="AB211" i="7"/>
  <c r="AB235" i="7"/>
  <c r="AB270" i="7"/>
  <c r="AB394" i="7"/>
  <c r="AI194" i="7"/>
  <c r="AI210" i="7"/>
  <c r="AI242" i="7"/>
  <c r="AI274" i="7"/>
  <c r="AI177" i="7"/>
  <c r="AI209" i="7"/>
  <c r="AI241" i="7"/>
  <c r="AI273" i="7"/>
  <c r="AI430" i="7"/>
  <c r="AI362" i="7"/>
  <c r="AI278" i="7"/>
  <c r="AI294" i="7"/>
  <c r="AI310" i="7"/>
  <c r="AI326" i="7"/>
  <c r="AI342" i="7"/>
  <c r="AI358" i="7"/>
  <c r="AI387" i="7"/>
  <c r="AI419" i="7"/>
  <c r="AI451" i="7"/>
  <c r="AI487" i="7"/>
  <c r="AI472" i="7"/>
  <c r="AI505" i="7"/>
  <c r="AI537" i="7"/>
  <c r="AI534" i="7"/>
  <c r="AI551" i="7"/>
  <c r="AI567" i="7"/>
  <c r="AI583" i="7"/>
  <c r="AI600" i="7"/>
  <c r="AI613" i="7"/>
  <c r="AI632" i="7"/>
  <c r="AI648" i="7"/>
  <c r="EM162" i="7"/>
  <c r="EM178" i="7"/>
  <c r="EM194" i="7"/>
  <c r="EM210" i="7"/>
  <c r="EM226" i="7"/>
  <c r="EM242" i="7"/>
  <c r="EM258" i="7"/>
  <c r="EM274" i="7"/>
  <c r="EM290" i="7"/>
  <c r="EM306" i="7"/>
  <c r="EM322" i="7"/>
  <c r="EM338" i="7"/>
  <c r="EM354" i="7"/>
  <c r="EM370" i="7"/>
  <c r="EM388" i="7"/>
  <c r="EM407" i="7"/>
  <c r="EM429" i="7"/>
  <c r="EM448" i="7"/>
  <c r="EM467" i="7"/>
  <c r="EM492" i="7"/>
  <c r="EM524" i="7"/>
  <c r="EM594" i="7"/>
  <c r="AB171" i="7"/>
  <c r="AB190" i="7"/>
  <c r="AB214" i="7"/>
  <c r="AB240" i="7"/>
  <c r="AB271" i="7"/>
  <c r="AB427" i="7"/>
  <c r="EM216" i="7"/>
  <c r="EM264" i="7"/>
  <c r="EM328" i="7"/>
  <c r="EM344" i="7"/>
  <c r="EM376" i="7"/>
  <c r="EM543" i="7"/>
  <c r="AI160" i="7"/>
  <c r="AI212" i="7"/>
  <c r="AI244" i="7"/>
  <c r="AI368" i="7"/>
  <c r="AI179" i="7"/>
  <c r="AI211" i="7"/>
  <c r="AI243" i="7"/>
  <c r="AI275" i="7"/>
  <c r="AI438" i="7"/>
  <c r="AI370" i="7"/>
  <c r="AI279" i="7"/>
  <c r="AI295" i="7"/>
  <c r="AI311" i="7"/>
  <c r="AI327" i="7"/>
  <c r="AI343" i="7"/>
  <c r="AI359" i="7"/>
  <c r="AI389" i="7"/>
  <c r="AI421" i="7"/>
  <c r="AI453" i="7"/>
  <c r="AI489" i="7"/>
  <c r="AI474" i="7"/>
  <c r="AI507" i="7"/>
  <c r="AI504" i="7"/>
  <c r="AI536" i="7"/>
  <c r="AI552" i="7"/>
  <c r="AI568" i="7"/>
  <c r="AI584" i="7"/>
  <c r="AI602" i="7"/>
  <c r="AI615" i="7"/>
  <c r="AI633" i="7"/>
  <c r="AI649" i="7"/>
  <c r="EM163" i="7"/>
  <c r="EM179" i="7"/>
  <c r="EM195" i="7"/>
  <c r="EM211" i="7"/>
  <c r="EM227" i="7"/>
  <c r="EM243" i="7"/>
  <c r="EM259" i="7"/>
  <c r="EM275" i="7"/>
  <c r="EM291" i="7"/>
  <c r="EM307" i="7"/>
  <c r="EM323" i="7"/>
  <c r="EM339" i="7"/>
  <c r="EM355" i="7"/>
  <c r="EM371" i="7"/>
  <c r="ET371" i="7" s="1"/>
  <c r="EM389" i="7"/>
  <c r="EM408" i="7"/>
  <c r="EM430" i="7"/>
  <c r="EM449" i="7"/>
  <c r="EM468" i="7"/>
  <c r="EM493" i="7"/>
  <c r="EM535" i="7"/>
  <c r="EM595" i="7"/>
  <c r="AB172" i="7"/>
  <c r="AB191" i="7"/>
  <c r="AB215" i="7"/>
  <c r="AB241" i="7"/>
  <c r="AB273" i="7"/>
  <c r="AI168" i="7"/>
  <c r="AI214" i="7"/>
  <c r="AI246" i="7"/>
  <c r="AI400" i="7"/>
  <c r="AI181" i="7"/>
  <c r="AI213" i="7"/>
  <c r="AI245" i="7"/>
  <c r="AI384" i="7"/>
  <c r="AI446" i="7"/>
  <c r="AI378" i="7"/>
  <c r="AI280" i="7"/>
  <c r="AI296" i="7"/>
  <c r="AI312" i="7"/>
  <c r="AI328" i="7"/>
  <c r="AI344" i="7"/>
  <c r="AI360" i="7"/>
  <c r="AI391" i="7"/>
  <c r="AI423" i="7"/>
  <c r="AI455" i="7"/>
  <c r="AI491" i="7"/>
  <c r="AI476" i="7"/>
  <c r="AI509" i="7"/>
  <c r="AI506" i="7"/>
  <c r="AI587" i="7"/>
  <c r="AI553" i="7"/>
  <c r="AI569" i="7"/>
  <c r="AI585" i="7"/>
  <c r="AI604" i="7"/>
  <c r="AI617" i="7"/>
  <c r="AI634" i="7"/>
  <c r="AI650" i="7"/>
  <c r="EM164" i="7"/>
  <c r="EM180" i="7"/>
  <c r="EM196" i="7"/>
  <c r="EM212" i="7"/>
  <c r="EM228" i="7"/>
  <c r="EM244" i="7"/>
  <c r="EM260" i="7"/>
  <c r="EM276" i="7"/>
  <c r="EM292" i="7"/>
  <c r="EM308" i="7"/>
  <c r="EM324" i="7"/>
  <c r="EM340" i="7"/>
  <c r="EM356" i="7"/>
  <c r="EM372" i="7"/>
  <c r="EM390" i="7"/>
  <c r="EM410" i="7"/>
  <c r="EM431" i="7"/>
  <c r="EM450" i="7"/>
  <c r="EM469" i="7"/>
  <c r="EM500" i="7"/>
  <c r="EM536" i="7"/>
  <c r="EM603" i="7"/>
  <c r="AB173" i="7"/>
  <c r="AB193" i="7"/>
  <c r="AB216" i="7"/>
  <c r="AB242" i="7"/>
  <c r="AB277" i="7"/>
  <c r="AI176" i="7"/>
  <c r="AI216" i="7"/>
  <c r="AI248" i="7"/>
  <c r="AI432" i="7"/>
  <c r="AI183" i="7"/>
  <c r="AI215" i="7"/>
  <c r="AI247" i="7"/>
  <c r="AI416" i="7"/>
  <c r="AI454" i="7"/>
  <c r="AI386" i="7"/>
  <c r="AI281" i="7"/>
  <c r="AI297" i="7"/>
  <c r="AI313" i="7"/>
  <c r="AI329" i="7"/>
  <c r="AI345" i="7"/>
  <c r="AI361" i="7"/>
  <c r="AI393" i="7"/>
  <c r="AI425" i="7"/>
  <c r="AI457" i="7"/>
  <c r="AI493" i="7"/>
  <c r="AI478" i="7"/>
  <c r="AI511" i="7"/>
  <c r="AI508" i="7"/>
  <c r="AI538" i="7"/>
  <c r="AI554" i="7"/>
  <c r="AI570" i="7"/>
  <c r="AI586" i="7"/>
  <c r="AI606" i="7"/>
  <c r="AI619" i="7"/>
  <c r="AI635" i="7"/>
  <c r="AI651" i="7"/>
  <c r="EM165" i="7"/>
  <c r="EM181" i="7"/>
  <c r="EM197" i="7"/>
  <c r="EM213" i="7"/>
  <c r="EM229" i="7"/>
  <c r="EM245" i="7"/>
  <c r="EM261" i="7"/>
  <c r="EM277" i="7"/>
  <c r="EM293" i="7"/>
  <c r="EM309" i="7"/>
  <c r="EM325" i="7"/>
  <c r="EM341" i="7"/>
  <c r="ET341" i="7" s="1"/>
  <c r="EM357" i="7"/>
  <c r="EM373" i="7"/>
  <c r="EM391" i="7"/>
  <c r="EM413" i="7"/>
  <c r="EM432" i="7"/>
  <c r="EM451" i="7"/>
  <c r="EM470" i="7"/>
  <c r="EM502" i="7"/>
  <c r="EM537" i="7"/>
  <c r="EM607" i="7"/>
  <c r="AB174" i="7"/>
  <c r="AB196" i="7"/>
  <c r="AB217" i="7"/>
  <c r="AB243" i="7"/>
  <c r="AB296" i="7"/>
  <c r="AI184" i="7"/>
  <c r="AI218" i="7"/>
  <c r="AI250" i="7"/>
  <c r="AI392" i="7"/>
  <c r="AI185" i="7"/>
  <c r="AI217" i="7"/>
  <c r="AI249" i="7"/>
  <c r="AI448" i="7"/>
  <c r="AI364" i="7"/>
  <c r="AI394" i="7"/>
  <c r="AI282" i="7"/>
  <c r="AI298" i="7"/>
  <c r="AI314" i="7"/>
  <c r="AI330" i="7"/>
  <c r="AI346" i="7"/>
  <c r="AI363" i="7"/>
  <c r="AI395" i="7"/>
  <c r="AI427" i="7"/>
  <c r="AI463" i="7"/>
  <c r="AI495" i="7"/>
  <c r="AI480" i="7"/>
  <c r="AI513" i="7"/>
  <c r="AI510" i="7"/>
  <c r="AI539" i="7"/>
  <c r="AI555" i="7"/>
  <c r="AI571" i="7"/>
  <c r="AI589" i="7"/>
  <c r="AI608" i="7"/>
  <c r="AI620" i="7"/>
  <c r="AI636" i="7"/>
  <c r="EM166" i="7"/>
  <c r="EM182" i="7"/>
  <c r="EM198" i="7"/>
  <c r="EM214" i="7"/>
  <c r="EM230" i="7"/>
  <c r="EM246" i="7"/>
  <c r="EM262" i="7"/>
  <c r="EM278" i="7"/>
  <c r="EM294" i="7"/>
  <c r="EM310" i="7"/>
  <c r="EM326" i="7"/>
  <c r="EM342" i="7"/>
  <c r="EM358" i="7"/>
  <c r="EM374" i="7"/>
  <c r="EM392" i="7"/>
  <c r="EM414" i="7"/>
  <c r="EM433" i="7"/>
  <c r="EM452" i="7"/>
  <c r="EM471" i="7"/>
  <c r="EM504" i="7"/>
  <c r="EM539" i="7"/>
  <c r="EM628" i="7"/>
  <c r="AB175" i="7"/>
  <c r="AB197" i="7"/>
  <c r="AB218" i="7"/>
  <c r="AB244" i="7"/>
  <c r="AB301" i="7"/>
  <c r="EM547" i="7"/>
  <c r="EM605" i="7"/>
  <c r="EM629" i="7"/>
  <c r="AB247" i="7"/>
  <c r="AB290" i="7"/>
  <c r="AB387" i="7"/>
  <c r="EM393" i="7"/>
  <c r="EM409" i="7"/>
  <c r="EM425" i="7"/>
  <c r="EM441" i="7"/>
  <c r="EM457" i="7"/>
  <c r="EM473" i="7"/>
  <c r="EM501" i="7"/>
  <c r="EM523" i="7"/>
  <c r="EM566" i="7"/>
  <c r="AB176" i="7"/>
  <c r="AB192" i="7"/>
  <c r="AB210" i="7"/>
  <c r="AB229" i="7"/>
  <c r="AB249" i="7"/>
  <c r="AB300" i="7"/>
  <c r="AB426" i="7"/>
  <c r="EM379" i="7"/>
  <c r="EM395" i="7"/>
  <c r="EM411" i="7"/>
  <c r="EM427" i="7"/>
  <c r="EM443" i="7"/>
  <c r="EM459" i="7"/>
  <c r="EM475" i="7"/>
  <c r="EM503" i="7"/>
  <c r="EM525" i="7"/>
  <c r="EM574" i="7"/>
  <c r="AB162" i="7"/>
  <c r="AB178" i="7"/>
  <c r="AB194" i="7"/>
  <c r="AB212" i="7"/>
  <c r="AB231" i="7"/>
  <c r="AB251" i="7"/>
  <c r="AB302" i="7"/>
  <c r="EM380" i="7"/>
  <c r="EM396" i="7"/>
  <c r="ET396" i="7" s="1"/>
  <c r="EM412" i="7"/>
  <c r="EM428" i="7"/>
  <c r="EM444" i="7"/>
  <c r="EM460" i="7"/>
  <c r="EM476" i="7"/>
  <c r="EM600" i="7"/>
  <c r="EM534" i="7"/>
  <c r="EM575" i="7"/>
  <c r="AB163" i="7"/>
  <c r="AB179" i="7"/>
  <c r="AB195" i="7"/>
  <c r="AB213" i="7"/>
  <c r="AB232" i="7"/>
  <c r="AB256" i="7"/>
  <c r="AB303" i="7"/>
  <c r="EM578" i="7"/>
  <c r="EM635" i="7"/>
  <c r="EM478" i="7"/>
  <c r="EM494" i="7"/>
  <c r="EM509" i="7"/>
  <c r="EM526" i="7"/>
  <c r="EM540" i="7"/>
  <c r="EM579" i="7"/>
  <c r="EM636" i="7"/>
  <c r="AB276" i="7"/>
  <c r="AB324" i="7"/>
  <c r="AB429" i="7"/>
  <c r="EM479" i="7"/>
  <c r="EM495" i="7"/>
  <c r="EM510" i="7"/>
  <c r="EM527" i="7"/>
  <c r="EM542" i="7"/>
  <c r="EM580" i="7"/>
  <c r="EM637" i="7"/>
  <c r="AB326" i="7"/>
  <c r="AB446" i="7"/>
  <c r="EM480" i="7"/>
  <c r="EM496" i="7"/>
  <c r="EM511" i="7"/>
  <c r="EM528" i="7"/>
  <c r="EM544" i="7"/>
  <c r="EM581" i="7"/>
  <c r="EM638" i="7"/>
  <c r="AB220" i="7"/>
  <c r="AB236" i="7"/>
  <c r="AB252" i="7"/>
  <c r="AB278" i="7"/>
  <c r="AB330" i="7"/>
  <c r="AB459" i="7"/>
  <c r="EM481" i="7"/>
  <c r="EM497" i="7"/>
  <c r="EM512" i="7"/>
  <c r="EM531" i="7"/>
  <c r="EM546" i="7"/>
  <c r="EM590" i="7"/>
  <c r="EM639" i="7"/>
  <c r="AB237" i="7"/>
  <c r="AB253" i="7"/>
  <c r="AB280" i="7"/>
  <c r="AB336" i="7"/>
  <c r="AB460" i="7"/>
  <c r="EM482" i="7"/>
  <c r="EM498" i="7"/>
  <c r="EM513" i="7"/>
  <c r="EM532" i="7"/>
  <c r="EM548" i="7"/>
  <c r="EM591" i="7"/>
  <c r="EM640" i="7"/>
  <c r="AB206" i="7"/>
  <c r="AB222" i="7"/>
  <c r="AB238" i="7"/>
  <c r="AB254" i="7"/>
  <c r="AB287" i="7"/>
  <c r="AB337" i="7"/>
  <c r="EM483" i="7"/>
  <c r="EM499" i="7"/>
  <c r="EM515" i="7"/>
  <c r="EM533" i="7"/>
  <c r="EM550" i="7"/>
  <c r="EM592" i="7"/>
  <c r="AB207" i="7"/>
  <c r="AB223" i="7"/>
  <c r="AB239" i="7"/>
  <c r="AB255" i="7"/>
  <c r="AB288" i="7"/>
  <c r="AB338" i="7"/>
  <c r="EM609" i="7"/>
  <c r="EM560" i="7"/>
  <c r="EM582" i="7"/>
  <c r="EM611" i="7"/>
  <c r="AB306" i="7"/>
  <c r="AB363" i="7"/>
  <c r="AB467" i="7"/>
  <c r="EM561" i="7"/>
  <c r="EM583" i="7"/>
  <c r="EM613" i="7"/>
  <c r="AB482" i="7"/>
  <c r="EM562" i="7"/>
  <c r="EM614" i="7"/>
  <c r="EM615" i="7"/>
  <c r="AB258" i="7"/>
  <c r="AB282" i="7"/>
  <c r="AB308" i="7"/>
  <c r="AB365" i="7"/>
  <c r="AB496" i="7"/>
  <c r="EM563" i="7"/>
  <c r="EM587" i="7"/>
  <c r="EM617" i="7"/>
  <c r="AB259" i="7"/>
  <c r="AB284" i="7"/>
  <c r="AB310" i="7"/>
  <c r="AB366" i="7"/>
  <c r="AB498" i="7"/>
  <c r="EM564" i="7"/>
  <c r="EM588" i="7"/>
  <c r="EM620" i="7"/>
  <c r="AB260" i="7"/>
  <c r="AB285" i="7"/>
  <c r="AB321" i="7"/>
  <c r="AB367" i="7"/>
  <c r="EM616" i="7"/>
  <c r="EM565" i="7"/>
  <c r="EM589" i="7"/>
  <c r="EM621" i="7"/>
  <c r="AB261" i="7"/>
  <c r="AB286" i="7"/>
  <c r="AB322" i="7"/>
  <c r="AB369" i="7"/>
  <c r="EM641" i="7"/>
  <c r="EM545" i="7"/>
  <c r="EM554" i="7"/>
  <c r="EM568" i="7"/>
  <c r="EM584" i="7"/>
  <c r="EM596" i="7"/>
  <c r="EM622" i="7"/>
  <c r="EM642" i="7"/>
  <c r="AB289" i="7"/>
  <c r="AB309" i="7"/>
  <c r="AB340" i="7"/>
  <c r="AB388" i="7"/>
  <c r="AB500" i="7"/>
  <c r="EM602" i="7"/>
  <c r="EM569" i="7"/>
  <c r="EM585" i="7"/>
  <c r="EM597" i="7"/>
  <c r="EM623" i="7"/>
  <c r="EM643" i="7"/>
  <c r="AB522" i="7"/>
  <c r="EM549" i="7"/>
  <c r="EM610" i="7"/>
  <c r="EM570" i="7"/>
  <c r="EM586" i="7"/>
  <c r="EM598" i="7"/>
  <c r="EM624" i="7"/>
  <c r="EM644" i="7"/>
  <c r="AB272" i="7"/>
  <c r="AB291" i="7"/>
  <c r="AB312" i="7"/>
  <c r="AB349" i="7"/>
  <c r="AB395" i="7"/>
  <c r="AB524" i="7"/>
  <c r="EM551" i="7"/>
  <c r="EM618" i="7"/>
  <c r="EM571" i="7"/>
  <c r="EM604" i="7"/>
  <c r="EM599" i="7"/>
  <c r="EM625" i="7"/>
  <c r="EM645" i="7"/>
  <c r="AB292" i="7"/>
  <c r="AB317" i="7"/>
  <c r="AB350" i="7"/>
  <c r="AB396" i="7"/>
  <c r="AB525" i="7"/>
  <c r="EM529" i="7"/>
  <c r="EM553" i="7"/>
  <c r="EM556" i="7"/>
  <c r="EM572" i="7"/>
  <c r="EM612" i="7"/>
  <c r="EM619" i="7"/>
  <c r="EM626" i="7"/>
  <c r="AB274" i="7"/>
  <c r="AB293" i="7"/>
  <c r="AB319" i="7"/>
  <c r="AB356" i="7"/>
  <c r="AB397" i="7"/>
  <c r="EM514" i="7"/>
  <c r="EM530" i="7"/>
  <c r="EM555" i="7"/>
  <c r="EM557" i="7"/>
  <c r="EM573" i="7"/>
  <c r="EM606" i="7"/>
  <c r="EM601" i="7"/>
  <c r="EM627" i="7"/>
  <c r="AB275" i="7"/>
  <c r="AB294" i="7"/>
  <c r="AB320" i="7"/>
  <c r="AB358" i="7"/>
  <c r="AB398" i="7"/>
  <c r="EM630" i="7"/>
  <c r="EM651" i="7"/>
  <c r="AB368" i="7"/>
  <c r="AB428" i="7"/>
  <c r="AB526" i="7"/>
  <c r="EM652" i="7"/>
  <c r="AB539" i="7"/>
  <c r="EM632" i="7"/>
  <c r="EM653" i="7"/>
  <c r="AB316" i="7"/>
  <c r="AB342" i="7"/>
  <c r="AB370" i="7"/>
  <c r="AB430" i="7"/>
  <c r="AB544" i="7"/>
  <c r="EM633" i="7"/>
  <c r="AB346" i="7"/>
  <c r="AB380" i="7"/>
  <c r="AB431" i="7"/>
  <c r="AB556" i="7"/>
  <c r="EM634" i="7"/>
  <c r="AB318" i="7"/>
  <c r="AB347" i="7"/>
  <c r="AB381" i="7"/>
  <c r="AB432" i="7"/>
  <c r="EM646" i="7"/>
  <c r="AB263" i="7"/>
  <c r="AB279" i="7"/>
  <c r="AB295" i="7"/>
  <c r="AB311" i="7"/>
  <c r="AB331" i="7"/>
  <c r="AB351" i="7"/>
  <c r="AB371" i="7"/>
  <c r="AB399" i="7"/>
  <c r="AB468" i="7"/>
  <c r="AB600" i="7"/>
  <c r="EM647" i="7"/>
  <c r="AB332" i="7"/>
  <c r="AB352" i="7"/>
  <c r="AB372" i="7"/>
  <c r="AB404" i="7"/>
  <c r="AB474" i="7"/>
  <c r="AB561" i="7"/>
  <c r="EM648" i="7"/>
  <c r="AB265" i="7"/>
  <c r="AB281" i="7"/>
  <c r="AB297" i="7"/>
  <c r="AB313" i="7"/>
  <c r="AB333" i="7"/>
  <c r="AB353" i="7"/>
  <c r="AB374" i="7"/>
  <c r="AB418" i="7"/>
  <c r="AB475" i="7"/>
  <c r="AB572" i="7"/>
  <c r="EM649" i="7"/>
  <c r="AB298" i="7"/>
  <c r="AB314" i="7"/>
  <c r="AB334" i="7"/>
  <c r="AB354" i="7"/>
  <c r="AB378" i="7"/>
  <c r="AB419" i="7"/>
  <c r="AB476" i="7"/>
  <c r="AB576" i="7"/>
  <c r="AB267" i="7"/>
  <c r="AB283" i="7"/>
  <c r="AB299" i="7"/>
  <c r="AB315" i="7"/>
  <c r="AB335" i="7"/>
  <c r="AB355" i="7"/>
  <c r="AB379" i="7"/>
  <c r="AB420" i="7"/>
  <c r="AB478" i="7"/>
  <c r="AB444" i="7"/>
  <c r="AB499" i="7"/>
  <c r="AB577" i="7"/>
  <c r="AB588" i="7"/>
  <c r="AB400" i="7"/>
  <c r="AB451" i="7"/>
  <c r="AB506" i="7"/>
  <c r="AB589" i="7"/>
  <c r="AB402" i="7"/>
  <c r="AB452" i="7"/>
  <c r="AB507" i="7"/>
  <c r="AB590" i="7"/>
  <c r="AB403" i="7"/>
  <c r="AB458" i="7"/>
  <c r="AB509" i="7"/>
  <c r="AB445" i="7"/>
  <c r="AB480" i="7"/>
  <c r="AB527" i="7"/>
  <c r="AB591" i="7"/>
  <c r="AB528" i="7"/>
  <c r="AB598" i="7"/>
  <c r="AB383" i="7"/>
  <c r="AB410" i="7"/>
  <c r="AB447" i="7"/>
  <c r="AB483" i="7"/>
  <c r="AB530" i="7"/>
  <c r="AB611" i="7"/>
  <c r="AB384" i="7"/>
  <c r="AB412" i="7"/>
  <c r="AB448" i="7"/>
  <c r="AB494" i="7"/>
  <c r="AB531" i="7"/>
  <c r="AB613" i="7"/>
  <c r="AB385" i="7"/>
  <c r="AB416" i="7"/>
  <c r="AB450" i="7"/>
  <c r="AB495" i="7"/>
  <c r="AB532" i="7"/>
  <c r="AB508" i="7"/>
  <c r="AB614" i="7"/>
  <c r="AB615" i="7"/>
  <c r="AB617" i="7"/>
  <c r="AB477" i="7"/>
  <c r="AB510" i="7"/>
  <c r="AB608" i="7"/>
  <c r="AB620" i="7"/>
  <c r="AB616" i="7"/>
  <c r="AB622" i="7"/>
  <c r="AB479" i="7"/>
  <c r="AB523" i="7"/>
  <c r="AB560" i="7"/>
  <c r="AB411" i="7"/>
  <c r="AB434" i="7"/>
  <c r="AB461" i="7"/>
  <c r="AB484" i="7"/>
  <c r="AB511" i="7"/>
  <c r="AB547" i="7"/>
  <c r="AB578" i="7"/>
  <c r="AB631" i="7"/>
  <c r="AB435" i="7"/>
  <c r="AB462" i="7"/>
  <c r="AB490" i="7"/>
  <c r="AB512" i="7"/>
  <c r="AB549" i="7"/>
  <c r="AB579" i="7"/>
  <c r="AB637" i="7"/>
  <c r="AB413" i="7"/>
  <c r="AB436" i="7"/>
  <c r="AB463" i="7"/>
  <c r="AB491" i="7"/>
  <c r="AB514" i="7"/>
  <c r="AB551" i="7"/>
  <c r="AB580" i="7"/>
  <c r="AB638" i="7"/>
  <c r="AB414" i="7"/>
  <c r="AB442" i="7"/>
  <c r="AB464" i="7"/>
  <c r="AB492" i="7"/>
  <c r="AB515" i="7"/>
  <c r="AB540" i="7"/>
  <c r="AB582" i="7"/>
  <c r="AB639" i="7"/>
  <c r="AB415" i="7"/>
  <c r="AB443" i="7"/>
  <c r="AB466" i="7"/>
  <c r="AB493" i="7"/>
  <c r="AB516" i="7"/>
  <c r="AB542" i="7"/>
  <c r="AB584" i="7"/>
  <c r="AE181" i="7"/>
  <c r="AE493" i="7"/>
  <c r="AB641" i="7"/>
  <c r="AB592" i="7"/>
  <c r="AB645" i="7"/>
  <c r="AB541" i="7"/>
  <c r="AB563" i="7"/>
  <c r="AB593" i="7"/>
  <c r="AB646" i="7"/>
  <c r="AB543" i="7"/>
  <c r="AB565" i="7"/>
  <c r="AB594" i="7"/>
  <c r="AB651" i="7"/>
  <c r="AB545" i="7"/>
  <c r="AB571" i="7"/>
  <c r="AB596" i="7"/>
  <c r="AE349" i="7"/>
  <c r="AE213" i="7"/>
  <c r="AE388" i="7"/>
  <c r="AE245" i="7"/>
  <c r="AE420" i="7"/>
  <c r="AE497" i="7"/>
  <c r="AE452" i="7"/>
  <c r="AE190" i="7"/>
  <c r="AE462" i="7"/>
  <c r="AE222" i="7"/>
  <c r="AE494" i="7"/>
  <c r="AB623" i="7"/>
  <c r="AB647" i="7"/>
  <c r="AE254" i="7"/>
  <c r="AE531" i="7"/>
  <c r="AB401" i="7"/>
  <c r="AB417" i="7"/>
  <c r="AB433" i="7"/>
  <c r="AB449" i="7"/>
  <c r="AB465" i="7"/>
  <c r="AB481" i="7"/>
  <c r="AB497" i="7"/>
  <c r="AB513" i="7"/>
  <c r="AB529" i="7"/>
  <c r="AB553" i="7"/>
  <c r="AB562" i="7"/>
  <c r="AB581" i="7"/>
  <c r="AB595" i="7"/>
  <c r="AB625" i="7"/>
  <c r="AB648" i="7"/>
  <c r="AE363" i="7"/>
  <c r="AE536" i="7"/>
  <c r="AB629" i="7"/>
  <c r="AB649" i="7"/>
  <c r="AE395" i="7"/>
  <c r="AE546" i="7"/>
  <c r="AB564" i="7"/>
  <c r="AB583" i="7"/>
  <c r="AB597" i="7"/>
  <c r="AB630" i="7"/>
  <c r="AB650" i="7"/>
  <c r="AE427" i="7"/>
  <c r="AE562" i="7"/>
  <c r="AE463" i="7"/>
  <c r="AE578" i="7"/>
  <c r="AB325" i="7"/>
  <c r="AB341" i="7"/>
  <c r="AB357" i="7"/>
  <c r="AB373" i="7"/>
  <c r="AB389" i="7"/>
  <c r="AB405" i="7"/>
  <c r="AB421" i="7"/>
  <c r="AB437" i="7"/>
  <c r="AB453" i="7"/>
  <c r="AB469" i="7"/>
  <c r="AB485" i="7"/>
  <c r="AB501" i="7"/>
  <c r="AB517" i="7"/>
  <c r="AB533" i="7"/>
  <c r="AB546" i="7"/>
  <c r="AB566" i="7"/>
  <c r="AB585" i="7"/>
  <c r="AB599" i="7"/>
  <c r="AB632" i="7"/>
  <c r="AB652" i="7"/>
  <c r="AE285" i="7"/>
  <c r="AE596" i="7"/>
  <c r="AB390" i="7"/>
  <c r="AB406" i="7"/>
  <c r="AB422" i="7"/>
  <c r="AB438" i="7"/>
  <c r="AB454" i="7"/>
  <c r="AB470" i="7"/>
  <c r="AB486" i="7"/>
  <c r="AB502" i="7"/>
  <c r="AB518" i="7"/>
  <c r="AB534" i="7"/>
  <c r="AB548" i="7"/>
  <c r="AB567" i="7"/>
  <c r="AB586" i="7"/>
  <c r="AB603" i="7"/>
  <c r="AB633" i="7"/>
  <c r="AB653" i="7"/>
  <c r="AE301" i="7"/>
  <c r="AE618" i="7"/>
  <c r="AB327" i="7"/>
  <c r="AB343" i="7"/>
  <c r="AB359" i="7"/>
  <c r="AB375" i="7"/>
  <c r="AB391" i="7"/>
  <c r="AB407" i="7"/>
  <c r="AB423" i="7"/>
  <c r="AB439" i="7"/>
  <c r="AB455" i="7"/>
  <c r="AB471" i="7"/>
  <c r="AB487" i="7"/>
  <c r="AB503" i="7"/>
  <c r="AB519" i="7"/>
  <c r="AB535" i="7"/>
  <c r="AB550" i="7"/>
  <c r="AB568" i="7"/>
  <c r="AB602" i="7"/>
  <c r="AB605" i="7"/>
  <c r="AB634" i="7"/>
  <c r="AA261" i="7"/>
  <c r="AE317" i="7"/>
  <c r="AE634" i="7"/>
  <c r="AB328" i="7"/>
  <c r="AB344" i="7"/>
  <c r="AB360" i="7"/>
  <c r="AB376" i="7"/>
  <c r="AB392" i="7"/>
  <c r="AB408" i="7"/>
  <c r="AB424" i="7"/>
  <c r="AB440" i="7"/>
  <c r="AB456" i="7"/>
  <c r="AB472" i="7"/>
  <c r="AB488" i="7"/>
  <c r="AB504" i="7"/>
  <c r="AB520" i="7"/>
  <c r="AB536" i="7"/>
  <c r="AB552" i="7"/>
  <c r="AB569" i="7"/>
  <c r="AB610" i="7"/>
  <c r="AB607" i="7"/>
  <c r="AB635" i="7"/>
  <c r="AA265" i="7"/>
  <c r="AE333" i="7"/>
  <c r="AE650" i="7"/>
  <c r="AB329" i="7"/>
  <c r="AB345" i="7"/>
  <c r="AB361" i="7"/>
  <c r="AB377" i="7"/>
  <c r="AB393" i="7"/>
  <c r="AB409" i="7"/>
  <c r="AB425" i="7"/>
  <c r="AB441" i="7"/>
  <c r="AB457" i="7"/>
  <c r="AB473" i="7"/>
  <c r="AB489" i="7"/>
  <c r="AB505" i="7"/>
  <c r="AB521" i="7"/>
  <c r="AB537" i="7"/>
  <c r="AB554" i="7"/>
  <c r="AB570" i="7"/>
  <c r="AB587" i="7"/>
  <c r="AB609" i="7"/>
  <c r="AB636" i="7"/>
  <c r="AE179" i="7"/>
  <c r="AE211" i="7"/>
  <c r="AE243" i="7"/>
  <c r="AE275" i="7"/>
  <c r="AE188" i="7"/>
  <c r="AE220" i="7"/>
  <c r="AE252" i="7"/>
  <c r="AE473" i="7"/>
  <c r="AE393" i="7"/>
  <c r="AE425" i="7"/>
  <c r="AE457" i="7"/>
  <c r="AE284" i="7"/>
  <c r="AE300" i="7"/>
  <c r="AE316" i="7"/>
  <c r="AE332" i="7"/>
  <c r="AE348" i="7"/>
  <c r="AE485" i="7"/>
  <c r="AE386" i="7"/>
  <c r="AE418" i="7"/>
  <c r="AE450" i="7"/>
  <c r="AE535" i="7"/>
  <c r="AE492" i="7"/>
  <c r="AE523" i="7"/>
  <c r="AE534" i="7"/>
  <c r="AE545" i="7"/>
  <c r="AE561" i="7"/>
  <c r="AE577" i="7"/>
  <c r="AE594" i="7"/>
  <c r="AE616" i="7"/>
  <c r="AE633" i="7"/>
  <c r="AE649" i="7"/>
  <c r="AA245" i="7"/>
  <c r="AE183" i="7"/>
  <c r="AE215" i="7"/>
  <c r="AE247" i="7"/>
  <c r="AE160" i="7"/>
  <c r="AE192" i="7"/>
  <c r="AE224" i="7"/>
  <c r="AE256" i="7"/>
  <c r="AE365" i="7"/>
  <c r="AE397" i="7"/>
  <c r="AE429" i="7"/>
  <c r="AE471" i="7"/>
  <c r="AE286" i="7"/>
  <c r="AE302" i="7"/>
  <c r="AE318" i="7"/>
  <c r="AE334" i="7"/>
  <c r="AE350" i="7"/>
  <c r="AE501" i="7"/>
  <c r="AE390" i="7"/>
  <c r="AE422" i="7"/>
  <c r="AE454" i="7"/>
  <c r="AE464" i="7"/>
  <c r="AE496" i="7"/>
  <c r="AE506" i="7"/>
  <c r="AE593" i="7"/>
  <c r="AE547" i="7"/>
  <c r="AE563" i="7"/>
  <c r="AE579" i="7"/>
  <c r="AE598" i="7"/>
  <c r="AE621" i="7"/>
  <c r="AE635" i="7"/>
  <c r="AE651" i="7"/>
  <c r="AE185" i="7"/>
  <c r="AE217" i="7"/>
  <c r="AE249" i="7"/>
  <c r="AE162" i="7"/>
  <c r="AE194" i="7"/>
  <c r="AE226" i="7"/>
  <c r="AE258" i="7"/>
  <c r="AE367" i="7"/>
  <c r="AE399" i="7"/>
  <c r="AE431" i="7"/>
  <c r="AE479" i="7"/>
  <c r="AE287" i="7"/>
  <c r="AE303" i="7"/>
  <c r="AE319" i="7"/>
  <c r="AE335" i="7"/>
  <c r="AE351" i="7"/>
  <c r="AE513" i="7"/>
  <c r="AE392" i="7"/>
  <c r="AE424" i="7"/>
  <c r="AE456" i="7"/>
  <c r="AE466" i="7"/>
  <c r="AE498" i="7"/>
  <c r="AE508" i="7"/>
  <c r="AE605" i="7"/>
  <c r="AE548" i="7"/>
  <c r="AE564" i="7"/>
  <c r="AE580" i="7"/>
  <c r="AE601" i="7"/>
  <c r="AE619" i="7"/>
  <c r="AE636" i="7"/>
  <c r="AE652" i="7"/>
  <c r="AA180" i="7"/>
  <c r="AE187" i="7"/>
  <c r="AE219" i="7"/>
  <c r="AE251" i="7"/>
  <c r="AE164" i="7"/>
  <c r="AE196" i="7"/>
  <c r="AE228" i="7"/>
  <c r="AE260" i="7"/>
  <c r="AE369" i="7"/>
  <c r="AE401" i="7"/>
  <c r="AE433" i="7"/>
  <c r="AE487" i="7"/>
  <c r="AE288" i="7"/>
  <c r="AE304" i="7"/>
  <c r="AE320" i="7"/>
  <c r="AE336" i="7"/>
  <c r="AE352" i="7"/>
  <c r="AE362" i="7"/>
  <c r="AE394" i="7"/>
  <c r="AE426" i="7"/>
  <c r="AE458" i="7"/>
  <c r="AE468" i="7"/>
  <c r="AE500" i="7"/>
  <c r="AE510" i="7"/>
  <c r="AE591" i="7"/>
  <c r="AE549" i="7"/>
  <c r="AE565" i="7"/>
  <c r="AE581" i="7"/>
  <c r="AE609" i="7"/>
  <c r="AE620" i="7"/>
  <c r="AE637" i="7"/>
  <c r="AE653" i="7"/>
  <c r="AA196" i="7"/>
  <c r="AE189" i="7"/>
  <c r="AE221" i="7"/>
  <c r="AE253" i="7"/>
  <c r="AE166" i="7"/>
  <c r="AE198" i="7"/>
  <c r="AE230" i="7"/>
  <c r="AE262" i="7"/>
  <c r="AE371" i="7"/>
  <c r="AE403" i="7"/>
  <c r="AE435" i="7"/>
  <c r="AE495" i="7"/>
  <c r="AE289" i="7"/>
  <c r="AE305" i="7"/>
  <c r="AE321" i="7"/>
  <c r="AE337" i="7"/>
  <c r="AE353" i="7"/>
  <c r="AE364" i="7"/>
  <c r="AE396" i="7"/>
  <c r="AE428" i="7"/>
  <c r="AE467" i="7"/>
  <c r="AE470" i="7"/>
  <c r="AE502" i="7"/>
  <c r="AE512" i="7"/>
  <c r="AE599" i="7"/>
  <c r="AE550" i="7"/>
  <c r="AE566" i="7"/>
  <c r="AE582" i="7"/>
  <c r="AE617" i="7"/>
  <c r="AE622" i="7"/>
  <c r="AE638" i="7"/>
  <c r="AA198" i="7"/>
  <c r="AE159" i="7"/>
  <c r="AE191" i="7"/>
  <c r="AE223" i="7"/>
  <c r="AE255" i="7"/>
  <c r="AE168" i="7"/>
  <c r="AE200" i="7"/>
  <c r="AE232" i="7"/>
  <c r="AE264" i="7"/>
  <c r="AE373" i="7"/>
  <c r="AE405" i="7"/>
  <c r="AE437" i="7"/>
  <c r="AE503" i="7"/>
  <c r="AE290" i="7"/>
  <c r="AE306" i="7"/>
  <c r="AE322" i="7"/>
  <c r="AE338" i="7"/>
  <c r="AE354" i="7"/>
  <c r="AE366" i="7"/>
  <c r="AE398" i="7"/>
  <c r="AE430" i="7"/>
  <c r="AE475" i="7"/>
  <c r="AE472" i="7"/>
  <c r="AE504" i="7"/>
  <c r="AE514" i="7"/>
  <c r="AE613" i="7"/>
  <c r="AE551" i="7"/>
  <c r="AE567" i="7"/>
  <c r="AE583" i="7"/>
  <c r="AE603" i="7"/>
  <c r="AE623" i="7"/>
  <c r="AE639" i="7"/>
  <c r="AA200" i="7"/>
  <c r="AE161" i="7"/>
  <c r="AE193" i="7"/>
  <c r="AE225" i="7"/>
  <c r="AE257" i="7"/>
  <c r="AE170" i="7"/>
  <c r="AE202" i="7"/>
  <c r="AE234" i="7"/>
  <c r="AE266" i="7"/>
  <c r="AE375" i="7"/>
  <c r="AE407" i="7"/>
  <c r="AE439" i="7"/>
  <c r="AE521" i="7"/>
  <c r="AE291" i="7"/>
  <c r="AE307" i="7"/>
  <c r="AE323" i="7"/>
  <c r="AE339" i="7"/>
  <c r="AE355" i="7"/>
  <c r="AE368" i="7"/>
  <c r="AE400" i="7"/>
  <c r="AE432" i="7"/>
  <c r="AE483" i="7"/>
  <c r="AE474" i="7"/>
  <c r="AE509" i="7"/>
  <c r="AE516" i="7"/>
  <c r="AE589" i="7"/>
  <c r="AE552" i="7"/>
  <c r="AE568" i="7"/>
  <c r="AE584" i="7"/>
  <c r="AE611" i="7"/>
  <c r="AE624" i="7"/>
  <c r="AE640" i="7"/>
  <c r="AA204" i="7"/>
  <c r="AE163" i="7"/>
  <c r="AE195" i="7"/>
  <c r="AE227" i="7"/>
  <c r="AE259" i="7"/>
  <c r="AE172" i="7"/>
  <c r="AE204" i="7"/>
  <c r="AE236" i="7"/>
  <c r="AE268" i="7"/>
  <c r="AE377" i="7"/>
  <c r="AE409" i="7"/>
  <c r="AE441" i="7"/>
  <c r="AE276" i="7"/>
  <c r="AE292" i="7"/>
  <c r="AE308" i="7"/>
  <c r="AE324" i="7"/>
  <c r="AE340" i="7"/>
  <c r="AE356" i="7"/>
  <c r="AE370" i="7"/>
  <c r="AE402" i="7"/>
  <c r="AE434" i="7"/>
  <c r="AE491" i="7"/>
  <c r="AE476" i="7"/>
  <c r="AE517" i="7"/>
  <c r="AE518" i="7"/>
  <c r="AE597" i="7"/>
  <c r="AE553" i="7"/>
  <c r="AE569" i="7"/>
  <c r="AE585" i="7"/>
  <c r="AE600" i="7"/>
  <c r="AE625" i="7"/>
  <c r="AE641" i="7"/>
  <c r="AA264" i="7"/>
  <c r="AE165" i="7"/>
  <c r="AE197" i="7"/>
  <c r="AE229" i="7"/>
  <c r="AE261" i="7"/>
  <c r="AE174" i="7"/>
  <c r="AE206" i="7"/>
  <c r="AE238" i="7"/>
  <c r="AE270" i="7"/>
  <c r="AE379" i="7"/>
  <c r="AE411" i="7"/>
  <c r="AE443" i="7"/>
  <c r="AE277" i="7"/>
  <c r="AE293" i="7"/>
  <c r="AE309" i="7"/>
  <c r="AE325" i="7"/>
  <c r="AE341" i="7"/>
  <c r="AE357" i="7"/>
  <c r="AE372" i="7"/>
  <c r="AE404" i="7"/>
  <c r="AE436" i="7"/>
  <c r="AE499" i="7"/>
  <c r="AE478" i="7"/>
  <c r="AE525" i="7"/>
  <c r="AE520" i="7"/>
  <c r="AE538" i="7"/>
  <c r="AE554" i="7"/>
  <c r="AE570" i="7"/>
  <c r="AE586" i="7"/>
  <c r="AE602" i="7"/>
  <c r="AE626" i="7"/>
  <c r="AE642" i="7"/>
  <c r="AA165" i="7"/>
  <c r="AA266" i="7"/>
  <c r="AE167" i="7"/>
  <c r="AE199" i="7"/>
  <c r="AE231" i="7"/>
  <c r="AE263" i="7"/>
  <c r="AE176" i="7"/>
  <c r="AE208" i="7"/>
  <c r="AE240" i="7"/>
  <c r="AE272" i="7"/>
  <c r="AE381" i="7"/>
  <c r="AE413" i="7"/>
  <c r="AE445" i="7"/>
  <c r="AE278" i="7"/>
  <c r="AE294" i="7"/>
  <c r="AE310" i="7"/>
  <c r="AE326" i="7"/>
  <c r="AE342" i="7"/>
  <c r="AE358" i="7"/>
  <c r="AE374" i="7"/>
  <c r="AE406" i="7"/>
  <c r="AE438" i="7"/>
  <c r="AE505" i="7"/>
  <c r="AE480" i="7"/>
  <c r="AE533" i="7"/>
  <c r="AE522" i="7"/>
  <c r="AE539" i="7"/>
  <c r="AE555" i="7"/>
  <c r="AE571" i="7"/>
  <c r="AE607" i="7"/>
  <c r="AE604" i="7"/>
  <c r="AE627" i="7"/>
  <c r="AE643" i="7"/>
  <c r="AA173" i="7"/>
  <c r="AA270" i="7"/>
  <c r="AE169" i="7"/>
  <c r="AE201" i="7"/>
  <c r="AE233" i="7"/>
  <c r="AE265" i="7"/>
  <c r="AE178" i="7"/>
  <c r="AE210" i="7"/>
  <c r="AE242" i="7"/>
  <c r="AE274" i="7"/>
  <c r="AE383" i="7"/>
  <c r="AE415" i="7"/>
  <c r="AE447" i="7"/>
  <c r="AE279" i="7"/>
  <c r="AE295" i="7"/>
  <c r="AE311" i="7"/>
  <c r="AE327" i="7"/>
  <c r="AE343" i="7"/>
  <c r="AE359" i="7"/>
  <c r="AE376" i="7"/>
  <c r="AE408" i="7"/>
  <c r="AE440" i="7"/>
  <c r="AE537" i="7"/>
  <c r="AE482" i="7"/>
  <c r="AE595" i="7"/>
  <c r="AE524" i="7"/>
  <c r="AE540" i="7"/>
  <c r="AE556" i="7"/>
  <c r="AE572" i="7"/>
  <c r="AE615" i="7"/>
  <c r="AE606" i="7"/>
  <c r="AE628" i="7"/>
  <c r="AE644" i="7"/>
  <c r="AB624" i="7"/>
  <c r="AB640" i="7"/>
  <c r="AA181" i="7"/>
  <c r="AA363" i="7"/>
  <c r="AE171" i="7"/>
  <c r="AE203" i="7"/>
  <c r="AE235" i="7"/>
  <c r="AE267" i="7"/>
  <c r="AE180" i="7"/>
  <c r="AE212" i="7"/>
  <c r="AE244" i="7"/>
  <c r="AE465" i="7"/>
  <c r="AE385" i="7"/>
  <c r="AE417" i="7"/>
  <c r="AE449" i="7"/>
  <c r="AE280" i="7"/>
  <c r="AE296" i="7"/>
  <c r="AE312" i="7"/>
  <c r="AE328" i="7"/>
  <c r="AE344" i="7"/>
  <c r="AE360" i="7"/>
  <c r="AE378" i="7"/>
  <c r="AE410" i="7"/>
  <c r="AE442" i="7"/>
  <c r="AE460" i="7"/>
  <c r="AE484" i="7"/>
  <c r="AE459" i="7"/>
  <c r="AE526" i="7"/>
  <c r="AE541" i="7"/>
  <c r="AE557" i="7"/>
  <c r="AE573" i="7"/>
  <c r="AE587" i="7"/>
  <c r="AE608" i="7"/>
  <c r="AE629" i="7"/>
  <c r="AE645" i="7"/>
  <c r="AA189" i="7"/>
  <c r="AA287" i="7"/>
  <c r="AE173" i="7"/>
  <c r="AE205" i="7"/>
  <c r="AE237" i="7"/>
  <c r="AE269" i="7"/>
  <c r="AE182" i="7"/>
  <c r="AE214" i="7"/>
  <c r="AE246" i="7"/>
  <c r="AE489" i="7"/>
  <c r="AE387" i="7"/>
  <c r="AE419" i="7"/>
  <c r="AE451" i="7"/>
  <c r="AE281" i="7"/>
  <c r="AE297" i="7"/>
  <c r="AE313" i="7"/>
  <c r="AE329" i="7"/>
  <c r="AE345" i="7"/>
  <c r="AE361" i="7"/>
  <c r="AE380" i="7"/>
  <c r="AE412" i="7"/>
  <c r="AE444" i="7"/>
  <c r="AE511" i="7"/>
  <c r="AE486" i="7"/>
  <c r="AE461" i="7"/>
  <c r="AE528" i="7"/>
  <c r="AE542" i="7"/>
  <c r="AE558" i="7"/>
  <c r="AE574" i="7"/>
  <c r="AE588" i="7"/>
  <c r="AE610" i="7"/>
  <c r="AE630" i="7"/>
  <c r="AE646" i="7"/>
  <c r="AB555" i="7"/>
  <c r="AB557" i="7"/>
  <c r="AB573" i="7"/>
  <c r="AB618" i="7"/>
  <c r="AB619" i="7"/>
  <c r="AB626" i="7"/>
  <c r="AB642" i="7"/>
  <c r="AA193" i="7"/>
  <c r="AA288" i="7"/>
  <c r="AE175" i="7"/>
  <c r="AE207" i="7"/>
  <c r="AE239" i="7"/>
  <c r="AE271" i="7"/>
  <c r="AE184" i="7"/>
  <c r="AE216" i="7"/>
  <c r="AE248" i="7"/>
  <c r="AE529" i="7"/>
  <c r="AE389" i="7"/>
  <c r="AE421" i="7"/>
  <c r="AE453" i="7"/>
  <c r="AE282" i="7"/>
  <c r="AE298" i="7"/>
  <c r="AE314" i="7"/>
  <c r="AE330" i="7"/>
  <c r="AE346" i="7"/>
  <c r="AE469" i="7"/>
  <c r="AE382" i="7"/>
  <c r="AE414" i="7"/>
  <c r="AE446" i="7"/>
  <c r="AE519" i="7"/>
  <c r="AE488" i="7"/>
  <c r="AE507" i="7"/>
  <c r="AE530" i="7"/>
  <c r="AE543" i="7"/>
  <c r="AE559" i="7"/>
  <c r="AE575" i="7"/>
  <c r="AE590" i="7"/>
  <c r="AE612" i="7"/>
  <c r="AE631" i="7"/>
  <c r="AE647" i="7"/>
  <c r="AB606" i="7"/>
  <c r="AB558" i="7"/>
  <c r="AB574" i="7"/>
  <c r="AB604" i="7"/>
  <c r="AB621" i="7"/>
  <c r="AB627" i="7"/>
  <c r="AB643" i="7"/>
  <c r="AA237" i="7"/>
  <c r="AA290" i="7"/>
  <c r="AE177" i="7"/>
  <c r="AE209" i="7"/>
  <c r="AE241" i="7"/>
  <c r="AE273" i="7"/>
  <c r="AE186" i="7"/>
  <c r="AE218" i="7"/>
  <c r="AE250" i="7"/>
  <c r="AE481" i="7"/>
  <c r="AE391" i="7"/>
  <c r="AE423" i="7"/>
  <c r="AE455" i="7"/>
  <c r="AE283" i="7"/>
  <c r="AE299" i="7"/>
  <c r="AE315" i="7"/>
  <c r="AE331" i="7"/>
  <c r="AE347" i="7"/>
  <c r="AE477" i="7"/>
  <c r="AE384" i="7"/>
  <c r="AE416" i="7"/>
  <c r="AE448" i="7"/>
  <c r="AE527" i="7"/>
  <c r="AE490" i="7"/>
  <c r="AE515" i="7"/>
  <c r="AE532" i="7"/>
  <c r="AE544" i="7"/>
  <c r="AE560" i="7"/>
  <c r="AE576" i="7"/>
  <c r="AE592" i="7"/>
  <c r="AE614" i="7"/>
  <c r="AE632" i="7"/>
  <c r="AB538" i="7"/>
  <c r="AB559" i="7"/>
  <c r="AB575" i="7"/>
  <c r="AB612" i="7"/>
  <c r="AB601" i="7"/>
  <c r="AB628" i="7"/>
  <c r="AA239" i="7"/>
  <c r="AA308" i="7"/>
  <c r="AA171" i="7"/>
  <c r="AA263" i="7"/>
  <c r="AA202" i="7"/>
  <c r="AA385" i="7"/>
  <c r="AA309" i="7"/>
  <c r="AA393" i="7"/>
  <c r="AA310" i="7"/>
  <c r="AA199" i="7"/>
  <c r="AA267" i="7"/>
  <c r="AA206" i="7"/>
  <c r="AA401" i="7"/>
  <c r="AA354" i="7"/>
  <c r="AA201" i="7"/>
  <c r="AA269" i="7"/>
  <c r="AA212" i="7"/>
  <c r="AA409" i="7"/>
  <c r="AA355" i="7"/>
  <c r="AA203" i="7"/>
  <c r="AA271" i="7"/>
  <c r="AA228" i="7"/>
  <c r="AA425" i="7"/>
  <c r="AA357" i="7"/>
  <c r="AA205" i="7"/>
  <c r="AA379" i="7"/>
  <c r="AA230" i="7"/>
  <c r="AA415" i="7"/>
  <c r="AA448" i="7"/>
  <c r="AA207" i="7"/>
  <c r="AA164" i="7"/>
  <c r="AA232" i="7"/>
  <c r="AA423" i="7"/>
  <c r="AA462" i="7"/>
  <c r="AA213" i="7"/>
  <c r="AA166" i="7"/>
  <c r="AA234" i="7"/>
  <c r="AA431" i="7"/>
  <c r="AA464" i="7"/>
  <c r="AA229" i="7"/>
  <c r="AA168" i="7"/>
  <c r="AA238" i="7"/>
  <c r="AA439" i="7"/>
  <c r="AA517" i="7"/>
  <c r="AA231" i="7"/>
  <c r="AA170" i="7"/>
  <c r="AA244" i="7"/>
  <c r="AA455" i="7"/>
  <c r="AA519" i="7"/>
  <c r="AA183" i="7"/>
  <c r="AA233" i="7"/>
  <c r="AA172" i="7"/>
  <c r="AA260" i="7"/>
  <c r="AA279" i="7"/>
  <c r="AA525" i="7"/>
  <c r="AA191" i="7"/>
  <c r="AA235" i="7"/>
  <c r="AA174" i="7"/>
  <c r="AA262" i="7"/>
  <c r="AA280" i="7"/>
  <c r="AA316" i="7"/>
  <c r="AA358" i="7"/>
  <c r="AA466" i="7"/>
  <c r="AA556" i="7"/>
  <c r="AA236" i="7"/>
  <c r="AA268" i="7"/>
  <c r="AA417" i="7"/>
  <c r="AA447" i="7"/>
  <c r="AA289" i="7"/>
  <c r="AA324" i="7"/>
  <c r="AA366" i="7"/>
  <c r="AA468" i="7"/>
  <c r="AA557" i="7"/>
  <c r="AA325" i="7"/>
  <c r="AA368" i="7"/>
  <c r="AA470" i="7"/>
  <c r="AA558" i="7"/>
  <c r="AA197" i="7"/>
  <c r="AA209" i="7"/>
  <c r="AA241" i="7"/>
  <c r="AA273" i="7"/>
  <c r="AA176" i="7"/>
  <c r="AA208" i="7"/>
  <c r="AA240" i="7"/>
  <c r="AA272" i="7"/>
  <c r="AA433" i="7"/>
  <c r="AA461" i="7"/>
  <c r="AA291" i="7"/>
  <c r="AA326" i="7"/>
  <c r="AA386" i="7"/>
  <c r="AA460" i="7"/>
  <c r="AA559" i="7"/>
  <c r="AA163" i="7"/>
  <c r="AA211" i="7"/>
  <c r="AA243" i="7"/>
  <c r="AA275" i="7"/>
  <c r="AA178" i="7"/>
  <c r="AA210" i="7"/>
  <c r="AA242" i="7"/>
  <c r="AA274" i="7"/>
  <c r="AA441" i="7"/>
  <c r="AA365" i="7"/>
  <c r="AA292" i="7"/>
  <c r="AA332" i="7"/>
  <c r="AA398" i="7"/>
  <c r="AA467" i="7"/>
  <c r="AA561" i="7"/>
  <c r="AA449" i="7"/>
  <c r="AA421" i="7"/>
  <c r="AA293" i="7"/>
  <c r="AA333" i="7"/>
  <c r="AA400" i="7"/>
  <c r="AA481" i="7"/>
  <c r="AA571" i="7"/>
  <c r="AA179" i="7"/>
  <c r="AA215" i="7"/>
  <c r="AA247" i="7"/>
  <c r="AA411" i="7"/>
  <c r="AA182" i="7"/>
  <c r="AA214" i="7"/>
  <c r="AA246" i="7"/>
  <c r="AA395" i="7"/>
  <c r="AA457" i="7"/>
  <c r="AA429" i="7"/>
  <c r="AA294" i="7"/>
  <c r="AA334" i="7"/>
  <c r="AA402" i="7"/>
  <c r="AA483" i="7"/>
  <c r="AA591" i="7"/>
  <c r="AA187" i="7"/>
  <c r="AA217" i="7"/>
  <c r="AA249" i="7"/>
  <c r="AA443" i="7"/>
  <c r="AA184" i="7"/>
  <c r="AA216" i="7"/>
  <c r="AA248" i="7"/>
  <c r="AA427" i="7"/>
  <c r="AA367" i="7"/>
  <c r="AA437" i="7"/>
  <c r="AA295" i="7"/>
  <c r="AA335" i="7"/>
  <c r="AA404" i="7"/>
  <c r="AA485" i="7"/>
  <c r="AA611" i="7"/>
  <c r="AA195" i="7"/>
  <c r="AA219" i="7"/>
  <c r="AA251" i="7"/>
  <c r="AA371" i="7"/>
  <c r="AA186" i="7"/>
  <c r="AA218" i="7"/>
  <c r="AA250" i="7"/>
  <c r="AA387" i="7"/>
  <c r="AA375" i="7"/>
  <c r="AA445" i="7"/>
  <c r="AA303" i="7"/>
  <c r="AA336" i="7"/>
  <c r="AA406" i="7"/>
  <c r="AA487" i="7"/>
  <c r="AA613" i="7"/>
  <c r="AA161" i="7"/>
  <c r="AA221" i="7"/>
  <c r="AA253" i="7"/>
  <c r="AA403" i="7"/>
  <c r="AA188" i="7"/>
  <c r="AA220" i="7"/>
  <c r="AA252" i="7"/>
  <c r="AA419" i="7"/>
  <c r="AA383" i="7"/>
  <c r="AA453" i="7"/>
  <c r="AA304" i="7"/>
  <c r="AA337" i="7"/>
  <c r="AA408" i="7"/>
  <c r="AA489" i="7"/>
  <c r="AA615" i="7"/>
  <c r="AA159" i="7"/>
  <c r="AA169" i="7"/>
  <c r="AA223" i="7"/>
  <c r="AA255" i="7"/>
  <c r="AA435" i="7"/>
  <c r="AA190" i="7"/>
  <c r="AA222" i="7"/>
  <c r="AA254" i="7"/>
  <c r="AA451" i="7"/>
  <c r="AA391" i="7"/>
  <c r="AA276" i="7"/>
  <c r="AA305" i="7"/>
  <c r="AA351" i="7"/>
  <c r="AA410" i="7"/>
  <c r="AA532" i="7"/>
  <c r="AA617" i="7"/>
  <c r="AA167" i="7"/>
  <c r="AA177" i="7"/>
  <c r="AA225" i="7"/>
  <c r="AA257" i="7"/>
  <c r="AA160" i="7"/>
  <c r="AA192" i="7"/>
  <c r="AA224" i="7"/>
  <c r="AA256" i="7"/>
  <c r="AA369" i="7"/>
  <c r="AA399" i="7"/>
  <c r="AA277" i="7"/>
  <c r="AA306" i="7"/>
  <c r="AA352" i="7"/>
  <c r="AA412" i="7"/>
  <c r="AA513" i="7"/>
  <c r="AA621" i="7"/>
  <c r="AA175" i="7"/>
  <c r="AA185" i="7"/>
  <c r="AA227" i="7"/>
  <c r="AA259" i="7"/>
  <c r="AA162" i="7"/>
  <c r="AA194" i="7"/>
  <c r="AA226" i="7"/>
  <c r="AA258" i="7"/>
  <c r="AA377" i="7"/>
  <c r="AA407" i="7"/>
  <c r="AA278" i="7"/>
  <c r="AA307" i="7"/>
  <c r="AA353" i="7"/>
  <c r="AA442" i="7"/>
  <c r="AA515" i="7"/>
  <c r="EP185" i="7"/>
  <c r="EP217" i="7"/>
  <c r="EP249" i="7"/>
  <c r="EP166" i="7"/>
  <c r="EP198" i="7"/>
  <c r="EP230" i="7"/>
  <c r="EP262" i="7"/>
  <c r="EP369" i="7"/>
  <c r="EP401" i="7"/>
  <c r="EP433" i="7"/>
  <c r="EP489" i="7"/>
  <c r="EP288" i="7"/>
  <c r="EP304" i="7"/>
  <c r="EP320" i="7"/>
  <c r="EP336" i="7"/>
  <c r="EP352" i="7"/>
  <c r="EP362" i="7"/>
  <c r="EP394" i="7"/>
  <c r="EP426" i="7"/>
  <c r="EP461" i="7"/>
  <c r="EP468" i="7"/>
  <c r="EP500" i="7"/>
  <c r="EP510" i="7"/>
  <c r="EP615" i="7"/>
  <c r="EP549" i="7"/>
  <c r="EP565" i="7"/>
  <c r="EP581" i="7"/>
  <c r="EP603" i="7"/>
  <c r="EP621" i="7"/>
  <c r="EP637" i="7"/>
  <c r="EP653" i="7"/>
  <c r="AC277" i="7"/>
  <c r="AC443" i="7"/>
  <c r="EP475" i="7"/>
  <c r="EP189" i="7"/>
  <c r="EP221" i="7"/>
  <c r="EP253" i="7"/>
  <c r="EP170" i="7"/>
  <c r="EP202" i="7"/>
  <c r="EP234" i="7"/>
  <c r="EP266" i="7"/>
  <c r="EP373" i="7"/>
  <c r="EP405" i="7"/>
  <c r="EP437" i="7"/>
  <c r="EP531" i="7"/>
  <c r="EP290" i="7"/>
  <c r="EP306" i="7"/>
  <c r="EP322" i="7"/>
  <c r="EP338" i="7"/>
  <c r="EP354" i="7"/>
  <c r="EP366" i="7"/>
  <c r="EP398" i="7"/>
  <c r="EP430" i="7"/>
  <c r="EP477" i="7"/>
  <c r="EP472" i="7"/>
  <c r="EP511" i="7"/>
  <c r="EP514" i="7"/>
  <c r="EP591" i="7"/>
  <c r="EP551" i="7"/>
  <c r="EP567" i="7"/>
  <c r="EP583" i="7"/>
  <c r="EP605" i="7"/>
  <c r="EP623" i="7"/>
  <c r="EP639" i="7"/>
  <c r="AC180" i="7"/>
  <c r="AC474" i="7"/>
  <c r="EP159" i="7"/>
  <c r="EP191" i="7"/>
  <c r="EP223" i="7"/>
  <c r="EP255" i="7"/>
  <c r="EP172" i="7"/>
  <c r="EP204" i="7"/>
  <c r="EP236" i="7"/>
  <c r="EP268" i="7"/>
  <c r="EP375" i="7"/>
  <c r="EP407" i="7"/>
  <c r="EP439" i="7"/>
  <c r="EP275" i="7"/>
  <c r="ET275" i="7" s="1"/>
  <c r="EP291" i="7"/>
  <c r="EP307" i="7"/>
  <c r="EP323" i="7"/>
  <c r="EP339" i="7"/>
  <c r="EP355" i="7"/>
  <c r="EP368" i="7"/>
  <c r="EP400" i="7"/>
  <c r="EP432" i="7"/>
  <c r="EP485" i="7"/>
  <c r="EP474" i="7"/>
  <c r="EP519" i="7"/>
  <c r="EP516" i="7"/>
  <c r="EP599" i="7"/>
  <c r="EP552" i="7"/>
  <c r="EP568" i="7"/>
  <c r="EP584" i="7"/>
  <c r="EP613" i="7"/>
  <c r="EP624" i="7"/>
  <c r="EP640" i="7"/>
  <c r="AC196" i="7"/>
  <c r="AC490" i="7"/>
  <c r="EP161" i="7"/>
  <c r="EP193" i="7"/>
  <c r="EP225" i="7"/>
  <c r="EP257" i="7"/>
  <c r="EP174" i="7"/>
  <c r="EP206" i="7"/>
  <c r="EP238" i="7"/>
  <c r="EP270" i="7"/>
  <c r="EP377" i="7"/>
  <c r="EP409" i="7"/>
  <c r="EP441" i="7"/>
  <c r="EP276" i="7"/>
  <c r="EP292" i="7"/>
  <c r="EP308" i="7"/>
  <c r="EP324" i="7"/>
  <c r="EP340" i="7"/>
  <c r="EP356" i="7"/>
  <c r="EP370" i="7"/>
  <c r="EP402" i="7"/>
  <c r="EP434" i="7"/>
  <c r="EP493" i="7"/>
  <c r="EP476" i="7"/>
  <c r="EP527" i="7"/>
  <c r="EP518" i="7"/>
  <c r="EP537" i="7"/>
  <c r="EP553" i="7"/>
  <c r="EP569" i="7"/>
  <c r="EP585" i="7"/>
  <c r="EP600" i="7"/>
  <c r="EP625" i="7"/>
  <c r="EP641" i="7"/>
  <c r="AC212" i="7"/>
  <c r="AC548" i="7"/>
  <c r="EP163" i="7"/>
  <c r="EP195" i="7"/>
  <c r="EP227" i="7"/>
  <c r="EP259" i="7"/>
  <c r="EP176" i="7"/>
  <c r="EP208" i="7"/>
  <c r="EP240" i="7"/>
  <c r="EP272" i="7"/>
  <c r="EP379" i="7"/>
  <c r="EP411" i="7"/>
  <c r="EP443" i="7"/>
  <c r="EP277" i="7"/>
  <c r="EP293" i="7"/>
  <c r="EP309" i="7"/>
  <c r="EP325" i="7"/>
  <c r="EP341" i="7"/>
  <c r="EP357" i="7"/>
  <c r="EP372" i="7"/>
  <c r="EP404" i="7"/>
  <c r="EP436" i="7"/>
  <c r="EP501" i="7"/>
  <c r="EP478" i="7"/>
  <c r="EP535" i="7"/>
  <c r="EP520" i="7"/>
  <c r="ET520" i="7" s="1"/>
  <c r="EP538" i="7"/>
  <c r="EP554" i="7"/>
  <c r="EP570" i="7"/>
  <c r="EP586" i="7"/>
  <c r="EP602" i="7"/>
  <c r="EP626" i="7"/>
  <c r="EP642" i="7"/>
  <c r="AC228" i="7"/>
  <c r="AC517" i="7"/>
  <c r="AA521" i="7"/>
  <c r="AA564" i="7"/>
  <c r="AA604" i="7"/>
  <c r="EP165" i="7"/>
  <c r="EP197" i="7"/>
  <c r="EP229" i="7"/>
  <c r="EP261" i="7"/>
  <c r="EP178" i="7"/>
  <c r="EP210" i="7"/>
  <c r="EP242" i="7"/>
  <c r="EP274" i="7"/>
  <c r="EP381" i="7"/>
  <c r="EP413" i="7"/>
  <c r="EP445" i="7"/>
  <c r="EP278" i="7"/>
  <c r="EP294" i="7"/>
  <c r="EP310" i="7"/>
  <c r="EP326" i="7"/>
  <c r="EP342" i="7"/>
  <c r="EP358" i="7"/>
  <c r="EP374" i="7"/>
  <c r="EP406" i="7"/>
  <c r="EP438" i="7"/>
  <c r="EP515" i="7"/>
  <c r="EP480" i="7"/>
  <c r="EP459" i="7"/>
  <c r="EP522" i="7"/>
  <c r="EP539" i="7"/>
  <c r="EP555" i="7"/>
  <c r="EP571" i="7"/>
  <c r="EP601" i="7"/>
  <c r="EP604" i="7"/>
  <c r="EP627" i="7"/>
  <c r="EP643" i="7"/>
  <c r="ET643" i="7" s="1"/>
  <c r="AC244" i="7"/>
  <c r="AC533" i="7"/>
  <c r="EP167" i="7"/>
  <c r="EP199" i="7"/>
  <c r="EP231" i="7"/>
  <c r="EP263" i="7"/>
  <c r="EP180" i="7"/>
  <c r="ET180" i="7" s="1"/>
  <c r="EP212" i="7"/>
  <c r="EP244" i="7"/>
  <c r="EP467" i="7"/>
  <c r="EP383" i="7"/>
  <c r="EP415" i="7"/>
  <c r="EP447" i="7"/>
  <c r="EP279" i="7"/>
  <c r="EP295" i="7"/>
  <c r="EP311" i="7"/>
  <c r="EP327" i="7"/>
  <c r="EP343" i="7"/>
  <c r="EP359" i="7"/>
  <c r="EP376" i="7"/>
  <c r="EP408" i="7"/>
  <c r="EP440" i="7"/>
  <c r="EP458" i="7"/>
  <c r="EP482" i="7"/>
  <c r="EP509" i="7"/>
  <c r="EP524" i="7"/>
  <c r="EP540" i="7"/>
  <c r="EP556" i="7"/>
  <c r="EP572" i="7"/>
  <c r="EP609" i="7"/>
  <c r="EP606" i="7"/>
  <c r="EP628" i="7"/>
  <c r="EP644" i="7"/>
  <c r="AC260" i="7"/>
  <c r="AC588" i="7"/>
  <c r="AA472" i="7"/>
  <c r="AA491" i="7"/>
  <c r="AA531" i="7"/>
  <c r="AA572" i="7"/>
  <c r="AA622" i="7"/>
  <c r="EP169" i="7"/>
  <c r="EP201" i="7"/>
  <c r="EP233" i="7"/>
  <c r="EP265" i="7"/>
  <c r="EP182" i="7"/>
  <c r="EP214" i="7"/>
  <c r="EP246" i="7"/>
  <c r="EP499" i="7"/>
  <c r="EP385" i="7"/>
  <c r="EP417" i="7"/>
  <c r="EP449" i="7"/>
  <c r="EP280" i="7"/>
  <c r="EP296" i="7"/>
  <c r="EP312" i="7"/>
  <c r="EP328" i="7"/>
  <c r="EP344" i="7"/>
  <c r="EP360" i="7"/>
  <c r="EP378" i="7"/>
  <c r="EP410" i="7"/>
  <c r="EP442" i="7"/>
  <c r="EP460" i="7"/>
  <c r="EP484" i="7"/>
  <c r="EP517" i="7"/>
  <c r="EP526" i="7"/>
  <c r="EP541" i="7"/>
  <c r="EP557" i="7"/>
  <c r="EP573" i="7"/>
  <c r="EP617" i="7"/>
  <c r="EP608" i="7"/>
  <c r="EP629" i="7"/>
  <c r="EP645" i="7"/>
  <c r="AC276" i="7"/>
  <c r="AC571" i="7"/>
  <c r="AA474" i="7"/>
  <c r="AA493" i="7"/>
  <c r="AA539" i="7"/>
  <c r="AA573" i="7"/>
  <c r="AA623" i="7"/>
  <c r="EP171" i="7"/>
  <c r="EP203" i="7"/>
  <c r="EP235" i="7"/>
  <c r="EP267" i="7"/>
  <c r="EP184" i="7"/>
  <c r="EP216" i="7"/>
  <c r="ET216" i="7" s="1"/>
  <c r="EP248" i="7"/>
  <c r="EP491" i="7"/>
  <c r="EP387" i="7"/>
  <c r="EP419" i="7"/>
  <c r="EP451" i="7"/>
  <c r="EP281" i="7"/>
  <c r="EP297" i="7"/>
  <c r="EP313" i="7"/>
  <c r="EP329" i="7"/>
  <c r="EP345" i="7"/>
  <c r="EP463" i="7"/>
  <c r="EP380" i="7"/>
  <c r="EP412" i="7"/>
  <c r="EP444" i="7"/>
  <c r="EP505" i="7"/>
  <c r="EP486" i="7"/>
  <c r="EP525" i="7"/>
  <c r="EP528" i="7"/>
  <c r="EP542" i="7"/>
  <c r="EP558" i="7"/>
  <c r="EP574" i="7"/>
  <c r="EP587" i="7"/>
  <c r="EP610" i="7"/>
  <c r="EP630" i="7"/>
  <c r="EP646" i="7"/>
  <c r="AC308" i="7"/>
  <c r="AC636" i="7"/>
  <c r="AA296" i="7"/>
  <c r="AA317" i="7"/>
  <c r="AA338" i="7"/>
  <c r="AA370" i="7"/>
  <c r="AA416" i="7"/>
  <c r="AA480" i="7"/>
  <c r="AA499" i="7"/>
  <c r="AA540" i="7"/>
  <c r="AA574" i="7"/>
  <c r="AA624" i="7"/>
  <c r="EP173" i="7"/>
  <c r="EP205" i="7"/>
  <c r="EP237" i="7"/>
  <c r="EP269" i="7"/>
  <c r="EP186" i="7"/>
  <c r="EP218" i="7"/>
  <c r="EP250" i="7"/>
  <c r="EP483" i="7"/>
  <c r="EP389" i="7"/>
  <c r="EP421" i="7"/>
  <c r="ET421" i="7" s="1"/>
  <c r="EP453" i="7"/>
  <c r="EP282" i="7"/>
  <c r="EP298" i="7"/>
  <c r="EP314" i="7"/>
  <c r="ET314" i="7" s="1"/>
  <c r="EP330" i="7"/>
  <c r="ET330" i="7" s="1"/>
  <c r="EP346" i="7"/>
  <c r="EP471" i="7"/>
  <c r="EP382" i="7"/>
  <c r="EP414" i="7"/>
  <c r="EP446" i="7"/>
  <c r="EP513" i="7"/>
  <c r="EP488" i="7"/>
  <c r="EP533" i="7"/>
  <c r="EP530" i="7"/>
  <c r="EP543" i="7"/>
  <c r="EP559" i="7"/>
  <c r="EP575" i="7"/>
  <c r="EP588" i="7"/>
  <c r="EP612" i="7"/>
  <c r="EP631" i="7"/>
  <c r="EP647" i="7"/>
  <c r="ET647" i="7" s="1"/>
  <c r="AC340" i="7"/>
  <c r="AC632" i="7"/>
  <c r="AA373" i="7"/>
  <c r="AA281" i="7"/>
  <c r="AA297" i="7"/>
  <c r="AA318" i="7"/>
  <c r="AA339" i="7"/>
  <c r="AA372" i="7"/>
  <c r="AA430" i="7"/>
  <c r="AA494" i="7"/>
  <c r="AA514" i="7"/>
  <c r="AA541" i="7"/>
  <c r="AA575" i="7"/>
  <c r="AA627" i="7"/>
  <c r="EP175" i="7"/>
  <c r="EP207" i="7"/>
  <c r="EP239" i="7"/>
  <c r="EP271" i="7"/>
  <c r="EP188" i="7"/>
  <c r="EP220" i="7"/>
  <c r="EP252" i="7"/>
  <c r="EP507" i="7"/>
  <c r="EP391" i="7"/>
  <c r="EP423" i="7"/>
  <c r="EP455" i="7"/>
  <c r="EP283" i="7"/>
  <c r="EP299" i="7"/>
  <c r="EP315" i="7"/>
  <c r="EP331" i="7"/>
  <c r="EP347" i="7"/>
  <c r="EP479" i="7"/>
  <c r="EP384" i="7"/>
  <c r="EP416" i="7"/>
  <c r="EP448" i="7"/>
  <c r="EP521" i="7"/>
  <c r="EP490" i="7"/>
  <c r="EP607" i="7"/>
  <c r="EP532" i="7"/>
  <c r="EP544" i="7"/>
  <c r="EP560" i="7"/>
  <c r="EP576" i="7"/>
  <c r="EP590" i="7"/>
  <c r="EP614" i="7"/>
  <c r="EP632" i="7"/>
  <c r="EP648" i="7"/>
  <c r="AC363" i="7"/>
  <c r="AC611" i="7"/>
  <c r="AA381" i="7"/>
  <c r="AA282" i="7"/>
  <c r="AA298" i="7"/>
  <c r="AA319" i="7"/>
  <c r="AA341" i="7"/>
  <c r="AA374" i="7"/>
  <c r="AA432" i="7"/>
  <c r="AA496" i="7"/>
  <c r="AA516" i="7"/>
  <c r="AA542" i="7"/>
  <c r="AA577" i="7"/>
  <c r="AA637" i="7"/>
  <c r="EP177" i="7"/>
  <c r="EP209" i="7"/>
  <c r="EP241" i="7"/>
  <c r="EP273" i="7"/>
  <c r="EP190" i="7"/>
  <c r="EP222" i="7"/>
  <c r="EP254" i="7"/>
  <c r="EP361" i="7"/>
  <c r="EP393" i="7"/>
  <c r="EP425" i="7"/>
  <c r="EP457" i="7"/>
  <c r="EP284" i="7"/>
  <c r="ET284" i="7" s="1"/>
  <c r="EP300" i="7"/>
  <c r="EP316" i="7"/>
  <c r="EP332" i="7"/>
  <c r="EP348" i="7"/>
  <c r="EP487" i="7"/>
  <c r="EP386" i="7"/>
  <c r="EP418" i="7"/>
  <c r="EP450" i="7"/>
  <c r="EP529" i="7"/>
  <c r="EP492" i="7"/>
  <c r="EP597" i="7"/>
  <c r="EP534" i="7"/>
  <c r="EP545" i="7"/>
  <c r="EP561" i="7"/>
  <c r="EP577" i="7"/>
  <c r="EP592" i="7"/>
  <c r="EP616" i="7"/>
  <c r="EP633" i="7"/>
  <c r="EP649" i="7"/>
  <c r="AC379" i="7"/>
  <c r="AC633" i="7"/>
  <c r="AA389" i="7"/>
  <c r="AA283" i="7"/>
  <c r="AA299" i="7"/>
  <c r="AA320" i="7"/>
  <c r="AA342" i="7"/>
  <c r="AA376" i="7"/>
  <c r="AA434" i="7"/>
  <c r="AA498" i="7"/>
  <c r="AA518" i="7"/>
  <c r="AA543" i="7"/>
  <c r="AA590" i="7"/>
  <c r="AA638" i="7"/>
  <c r="EP179" i="7"/>
  <c r="EP211" i="7"/>
  <c r="EP243" i="7"/>
  <c r="EP160" i="7"/>
  <c r="EP192" i="7"/>
  <c r="EP224" i="7"/>
  <c r="EP256" i="7"/>
  <c r="EP363" i="7"/>
  <c r="EP395" i="7"/>
  <c r="EP427" i="7"/>
  <c r="EP465" i="7"/>
  <c r="EP285" i="7"/>
  <c r="ET285" i="7" s="1"/>
  <c r="EP301" i="7"/>
  <c r="EP317" i="7"/>
  <c r="EP333" i="7"/>
  <c r="EP349" i="7"/>
  <c r="EP495" i="7"/>
  <c r="EP388" i="7"/>
  <c r="EP420" i="7"/>
  <c r="EP452" i="7"/>
  <c r="EP462" i="7"/>
  <c r="EP494" i="7"/>
  <c r="EP504" i="7"/>
  <c r="EP536" i="7"/>
  <c r="EP546" i="7"/>
  <c r="EP562" i="7"/>
  <c r="EP578" i="7"/>
  <c r="EP594" i="7"/>
  <c r="EP618" i="7"/>
  <c r="EP634" i="7"/>
  <c r="EP650" i="7"/>
  <c r="AC395" i="7"/>
  <c r="AA397" i="7"/>
  <c r="AA284" i="7"/>
  <c r="AA300" i="7"/>
  <c r="AA321" i="7"/>
  <c r="AA348" i="7"/>
  <c r="AA378" i="7"/>
  <c r="AA436" i="7"/>
  <c r="AA500" i="7"/>
  <c r="AA520" i="7"/>
  <c r="AA545" i="7"/>
  <c r="AA592" i="7"/>
  <c r="AA639" i="7"/>
  <c r="EP181" i="7"/>
  <c r="EP213" i="7"/>
  <c r="EP245" i="7"/>
  <c r="EP162" i="7"/>
  <c r="EP194" i="7"/>
  <c r="EP226" i="7"/>
  <c r="EP258" i="7"/>
  <c r="EP365" i="7"/>
  <c r="EP397" i="7"/>
  <c r="EP429" i="7"/>
  <c r="EP473" i="7"/>
  <c r="EP286" i="7"/>
  <c r="EP302" i="7"/>
  <c r="EP318" i="7"/>
  <c r="EP334" i="7"/>
  <c r="EP350" i="7"/>
  <c r="EP503" i="7"/>
  <c r="ET503" i="7" s="1"/>
  <c r="EP390" i="7"/>
  <c r="EP422" i="7"/>
  <c r="EP454" i="7"/>
  <c r="EP464" i="7"/>
  <c r="EP496" i="7"/>
  <c r="EP506" i="7"/>
  <c r="EP589" i="7"/>
  <c r="EP547" i="7"/>
  <c r="EP563" i="7"/>
  <c r="ET563" i="7" s="1"/>
  <c r="EP579" i="7"/>
  <c r="ET579" i="7" s="1"/>
  <c r="EP596" i="7"/>
  <c r="EP619" i="7"/>
  <c r="EP635" i="7"/>
  <c r="EP651" i="7"/>
  <c r="AC283" i="7"/>
  <c r="AC411" i="7"/>
  <c r="AA405" i="7"/>
  <c r="AA285" i="7"/>
  <c r="AA301" i="7"/>
  <c r="AA322" i="7"/>
  <c r="AA349" i="7"/>
  <c r="AA380" i="7"/>
  <c r="AA438" i="7"/>
  <c r="AA502" i="7"/>
  <c r="AA522" i="7"/>
  <c r="AA548" i="7"/>
  <c r="AA594" i="7"/>
  <c r="AA640" i="7"/>
  <c r="EP183" i="7"/>
  <c r="EP215" i="7"/>
  <c r="EP247" i="7"/>
  <c r="EP164" i="7"/>
  <c r="EP196" i="7"/>
  <c r="EP228" i="7"/>
  <c r="EP260" i="7"/>
  <c r="EP367" i="7"/>
  <c r="EP399" i="7"/>
  <c r="EP431" i="7"/>
  <c r="EP481" i="7"/>
  <c r="EP287" i="7"/>
  <c r="EP303" i="7"/>
  <c r="EP319" i="7"/>
  <c r="EP335" i="7"/>
  <c r="EP351" i="7"/>
  <c r="EP523" i="7"/>
  <c r="EP392" i="7"/>
  <c r="EP424" i="7"/>
  <c r="EP456" i="7"/>
  <c r="EP466" i="7"/>
  <c r="EP498" i="7"/>
  <c r="EP508" i="7"/>
  <c r="EP595" i="7"/>
  <c r="EP548" i="7"/>
  <c r="EP564" i="7"/>
  <c r="EP580" i="7"/>
  <c r="EP598" i="7"/>
  <c r="EP620" i="7"/>
  <c r="EP636" i="7"/>
  <c r="AC329" i="7"/>
  <c r="AC427" i="7"/>
  <c r="AA413" i="7"/>
  <c r="AA286" i="7"/>
  <c r="AA302" i="7"/>
  <c r="AA323" i="7"/>
  <c r="AA350" i="7"/>
  <c r="AA384" i="7"/>
  <c r="AA440" i="7"/>
  <c r="AA504" i="7"/>
  <c r="AA526" i="7"/>
  <c r="AA555" i="7"/>
  <c r="AA596" i="7"/>
  <c r="AA644" i="7"/>
  <c r="AC321" i="7"/>
  <c r="AC359" i="7"/>
  <c r="AC163" i="7"/>
  <c r="AC179" i="7"/>
  <c r="AC195" i="7"/>
  <c r="AC211" i="7"/>
  <c r="AC227" i="7"/>
  <c r="AC243" i="7"/>
  <c r="AC259" i="7"/>
  <c r="AC275" i="7"/>
  <c r="AC306" i="7"/>
  <c r="AC338" i="7"/>
  <c r="AC362" i="7"/>
  <c r="AC378" i="7"/>
  <c r="AC394" i="7"/>
  <c r="AC410" i="7"/>
  <c r="AC426" i="7"/>
  <c r="AC442" i="7"/>
  <c r="AC458" i="7"/>
  <c r="AC473" i="7"/>
  <c r="AC489" i="7"/>
  <c r="AC540" i="7"/>
  <c r="AC516" i="7"/>
  <c r="AC532" i="7"/>
  <c r="AC587" i="7"/>
  <c r="AC570" i="7"/>
  <c r="AC586" i="7"/>
  <c r="AC624" i="7"/>
  <c r="AC610" i="7"/>
  <c r="AC631" i="7"/>
  <c r="AC291" i="7"/>
  <c r="AC337" i="7"/>
  <c r="AC285" i="7"/>
  <c r="AC165" i="7"/>
  <c r="AC181" i="7"/>
  <c r="AC197" i="7"/>
  <c r="AC213" i="7"/>
  <c r="AC229" i="7"/>
  <c r="AC245" i="7"/>
  <c r="AC261" i="7"/>
  <c r="AC278" i="7"/>
  <c r="AC310" i="7"/>
  <c r="AC342" i="7"/>
  <c r="AC364" i="7"/>
  <c r="AC380" i="7"/>
  <c r="AC396" i="7"/>
  <c r="AC412" i="7"/>
  <c r="AC428" i="7"/>
  <c r="AC444" i="7"/>
  <c r="AC538" i="7"/>
  <c r="AC475" i="7"/>
  <c r="AC491" i="7"/>
  <c r="AC556" i="7"/>
  <c r="AC518" i="7"/>
  <c r="AC534" i="7"/>
  <c r="AC644" i="7"/>
  <c r="AC572" i="7"/>
  <c r="AC626" i="7"/>
  <c r="AC640" i="7"/>
  <c r="AC612" i="7"/>
  <c r="AC635" i="7"/>
  <c r="AC299" i="7"/>
  <c r="AC345" i="7"/>
  <c r="AC293" i="7"/>
  <c r="AC166" i="7"/>
  <c r="AC182" i="7"/>
  <c r="AC198" i="7"/>
  <c r="AC214" i="7"/>
  <c r="AC230" i="7"/>
  <c r="AC246" i="7"/>
  <c r="AC262" i="7"/>
  <c r="AC280" i="7"/>
  <c r="AC312" i="7"/>
  <c r="AC344" i="7"/>
  <c r="AC365" i="7"/>
  <c r="AC381" i="7"/>
  <c r="AC397" i="7"/>
  <c r="AC413" i="7"/>
  <c r="AC429" i="7"/>
  <c r="AC445" i="7"/>
  <c r="AC546" i="7"/>
  <c r="AC476" i="7"/>
  <c r="AC492" i="7"/>
  <c r="AC542" i="7"/>
  <c r="AC519" i="7"/>
  <c r="AC535" i="7"/>
  <c r="AC557" i="7"/>
  <c r="AC573" i="7"/>
  <c r="AC634" i="7"/>
  <c r="AC622" i="7"/>
  <c r="AC613" i="7"/>
  <c r="AC637" i="7"/>
  <c r="AC307" i="7"/>
  <c r="AC353" i="7"/>
  <c r="AC301" i="7"/>
  <c r="AC167" i="7"/>
  <c r="AC183" i="7"/>
  <c r="AC199" i="7"/>
  <c r="AC215" i="7"/>
  <c r="AC231" i="7"/>
  <c r="AC247" i="7"/>
  <c r="AC263" i="7"/>
  <c r="AC282" i="7"/>
  <c r="AC314" i="7"/>
  <c r="AC346" i="7"/>
  <c r="AC366" i="7"/>
  <c r="AC382" i="7"/>
  <c r="AC398" i="7"/>
  <c r="AC414" i="7"/>
  <c r="AC430" i="7"/>
  <c r="AC446" i="7"/>
  <c r="AC554" i="7"/>
  <c r="AC477" i="7"/>
  <c r="AC493" i="7"/>
  <c r="AC550" i="7"/>
  <c r="AC520" i="7"/>
  <c r="AC536" i="7"/>
  <c r="AC558" i="7"/>
  <c r="AC574" i="7"/>
  <c r="AC642" i="7"/>
  <c r="AC630" i="7"/>
  <c r="AC614" i="7"/>
  <c r="AC639" i="7"/>
  <c r="AA598" i="7"/>
  <c r="AA600" i="7"/>
  <c r="AA625" i="7"/>
  <c r="AA641" i="7"/>
  <c r="AC315" i="7"/>
  <c r="AC361" i="7"/>
  <c r="AC309" i="7"/>
  <c r="AC168" i="7"/>
  <c r="AC184" i="7"/>
  <c r="AC200" i="7"/>
  <c r="AC216" i="7"/>
  <c r="AC232" i="7"/>
  <c r="AC248" i="7"/>
  <c r="AC264" i="7"/>
  <c r="AC284" i="7"/>
  <c r="AC316" i="7"/>
  <c r="AC348" i="7"/>
  <c r="AC367" i="7"/>
  <c r="AC383" i="7"/>
  <c r="AC399" i="7"/>
  <c r="AC415" i="7"/>
  <c r="AC431" i="7"/>
  <c r="AC447" i="7"/>
  <c r="AC462" i="7"/>
  <c r="AC478" i="7"/>
  <c r="AC494" i="7"/>
  <c r="AC505" i="7"/>
  <c r="AC521" i="7"/>
  <c r="AC537" i="7"/>
  <c r="AC559" i="7"/>
  <c r="AC575" i="7"/>
  <c r="AC589" i="7"/>
  <c r="AC638" i="7"/>
  <c r="AC615" i="7"/>
  <c r="AC641" i="7"/>
  <c r="AA524" i="7"/>
  <c r="AA523" i="7"/>
  <c r="AA544" i="7"/>
  <c r="AA560" i="7"/>
  <c r="AA576" i="7"/>
  <c r="AA589" i="7"/>
  <c r="AA602" i="7"/>
  <c r="AA626" i="7"/>
  <c r="AA642" i="7"/>
  <c r="AC323" i="7"/>
  <c r="AC279" i="7"/>
  <c r="AC317" i="7"/>
  <c r="AC169" i="7"/>
  <c r="AC185" i="7"/>
  <c r="AC201" i="7"/>
  <c r="AC217" i="7"/>
  <c r="AC233" i="7"/>
  <c r="AC249" i="7"/>
  <c r="AC265" i="7"/>
  <c r="AC286" i="7"/>
  <c r="AC318" i="7"/>
  <c r="AC350" i="7"/>
  <c r="AC368" i="7"/>
  <c r="AC384" i="7"/>
  <c r="AC400" i="7"/>
  <c r="AC416" i="7"/>
  <c r="AC432" i="7"/>
  <c r="AC448" i="7"/>
  <c r="AC463" i="7"/>
  <c r="AC479" i="7"/>
  <c r="AC495" i="7"/>
  <c r="AC506" i="7"/>
  <c r="AC522" i="7"/>
  <c r="AC539" i="7"/>
  <c r="AC560" i="7"/>
  <c r="AC576" i="7"/>
  <c r="AC590" i="7"/>
  <c r="AC600" i="7"/>
  <c r="AC616" i="7"/>
  <c r="AC643" i="7"/>
  <c r="AC331" i="7"/>
  <c r="AC287" i="7"/>
  <c r="AC325" i="7"/>
  <c r="AC170" i="7"/>
  <c r="AC186" i="7"/>
  <c r="AC202" i="7"/>
  <c r="AC218" i="7"/>
  <c r="AC234" i="7"/>
  <c r="AC250" i="7"/>
  <c r="AC266" i="7"/>
  <c r="AC288" i="7"/>
  <c r="AC320" i="7"/>
  <c r="AC352" i="7"/>
  <c r="AC369" i="7"/>
  <c r="AC385" i="7"/>
  <c r="AC401" i="7"/>
  <c r="AC417" i="7"/>
  <c r="AC433" i="7"/>
  <c r="AC449" i="7"/>
  <c r="AC464" i="7"/>
  <c r="AC480" i="7"/>
  <c r="AC496" i="7"/>
  <c r="AC507" i="7"/>
  <c r="AC523" i="7"/>
  <c r="AC541" i="7"/>
  <c r="AC561" i="7"/>
  <c r="AC577" i="7"/>
  <c r="AC591" i="7"/>
  <c r="AC601" i="7"/>
  <c r="AC617" i="7"/>
  <c r="AC645" i="7"/>
  <c r="AA444" i="7"/>
  <c r="AA476" i="7"/>
  <c r="AA463" i="7"/>
  <c r="AA495" i="7"/>
  <c r="AA528" i="7"/>
  <c r="AA527" i="7"/>
  <c r="AA546" i="7"/>
  <c r="AA562" i="7"/>
  <c r="AA578" i="7"/>
  <c r="AA593" i="7"/>
  <c r="AA606" i="7"/>
  <c r="AA628" i="7"/>
  <c r="AA645" i="7"/>
  <c r="AC339" i="7"/>
  <c r="AC295" i="7"/>
  <c r="AC333" i="7"/>
  <c r="AC171" i="7"/>
  <c r="AC187" i="7"/>
  <c r="AC203" i="7"/>
  <c r="AC219" i="7"/>
  <c r="AC235" i="7"/>
  <c r="AC251" i="7"/>
  <c r="AC267" i="7"/>
  <c r="AC290" i="7"/>
  <c r="AC322" i="7"/>
  <c r="AC354" i="7"/>
  <c r="AC370" i="7"/>
  <c r="AC386" i="7"/>
  <c r="AC402" i="7"/>
  <c r="AC418" i="7"/>
  <c r="AC434" i="7"/>
  <c r="AC450" i="7"/>
  <c r="AC465" i="7"/>
  <c r="AC481" i="7"/>
  <c r="AC497" i="7"/>
  <c r="AC508" i="7"/>
  <c r="AC524" i="7"/>
  <c r="AC543" i="7"/>
  <c r="AC562" i="7"/>
  <c r="AC578" i="7"/>
  <c r="AC592" i="7"/>
  <c r="AC602" i="7"/>
  <c r="AC618" i="7"/>
  <c r="AC646" i="7"/>
  <c r="AA340" i="7"/>
  <c r="AA356" i="7"/>
  <c r="AA382" i="7"/>
  <c r="AA414" i="7"/>
  <c r="AA446" i="7"/>
  <c r="AA478" i="7"/>
  <c r="AA465" i="7"/>
  <c r="AA497" i="7"/>
  <c r="AA530" i="7"/>
  <c r="AA529" i="7"/>
  <c r="AA547" i="7"/>
  <c r="AA563" i="7"/>
  <c r="AA579" i="7"/>
  <c r="AA595" i="7"/>
  <c r="AA608" i="7"/>
  <c r="AA629" i="7"/>
  <c r="AA646" i="7"/>
  <c r="AC347" i="7"/>
  <c r="AC303" i="7"/>
  <c r="AC341" i="7"/>
  <c r="AC172" i="7"/>
  <c r="AC188" i="7"/>
  <c r="AC204" i="7"/>
  <c r="AC220" i="7"/>
  <c r="AC236" i="7"/>
  <c r="AC252" i="7"/>
  <c r="AC268" i="7"/>
  <c r="AC292" i="7"/>
  <c r="AC324" i="7"/>
  <c r="AC356" i="7"/>
  <c r="AC371" i="7"/>
  <c r="AC387" i="7"/>
  <c r="AC403" i="7"/>
  <c r="AC419" i="7"/>
  <c r="AC435" i="7"/>
  <c r="AC451" i="7"/>
  <c r="AC466" i="7"/>
  <c r="AC482" i="7"/>
  <c r="AC498" i="7"/>
  <c r="AC509" i="7"/>
  <c r="AC525" i="7"/>
  <c r="AC545" i="7"/>
  <c r="AC563" i="7"/>
  <c r="AC579" i="7"/>
  <c r="AC593" i="7"/>
  <c r="AC603" i="7"/>
  <c r="AC619" i="7"/>
  <c r="AC647" i="7"/>
  <c r="AA580" i="7"/>
  <c r="AA597" i="7"/>
  <c r="AA610" i="7"/>
  <c r="AA630" i="7"/>
  <c r="AA647" i="7"/>
  <c r="AC355" i="7"/>
  <c r="AC311" i="7"/>
  <c r="AC349" i="7"/>
  <c r="AC173" i="7"/>
  <c r="AC189" i="7"/>
  <c r="AC205" i="7"/>
  <c r="AC221" i="7"/>
  <c r="AC237" i="7"/>
  <c r="AC253" i="7"/>
  <c r="AC269" i="7"/>
  <c r="AC294" i="7"/>
  <c r="AC326" i="7"/>
  <c r="AC358" i="7"/>
  <c r="AC372" i="7"/>
  <c r="AC388" i="7"/>
  <c r="AC404" i="7"/>
  <c r="AC420" i="7"/>
  <c r="AC436" i="7"/>
  <c r="AC452" i="7"/>
  <c r="AC467" i="7"/>
  <c r="AC483" i="7"/>
  <c r="AC499" i="7"/>
  <c r="AC510" i="7"/>
  <c r="AC526" i="7"/>
  <c r="AC547" i="7"/>
  <c r="AC564" i="7"/>
  <c r="AC580" i="7"/>
  <c r="AC594" i="7"/>
  <c r="AC604" i="7"/>
  <c r="AC620" i="7"/>
  <c r="AC648" i="7"/>
  <c r="AA418" i="7"/>
  <c r="AA450" i="7"/>
  <c r="AA482" i="7"/>
  <c r="AA469" i="7"/>
  <c r="AA501" i="7"/>
  <c r="AA534" i="7"/>
  <c r="AA533" i="7"/>
  <c r="AA549" i="7"/>
  <c r="AA565" i="7"/>
  <c r="AA581" i="7"/>
  <c r="AA599" i="7"/>
  <c r="AA612" i="7"/>
  <c r="AA631" i="7"/>
  <c r="AA648" i="7"/>
  <c r="AC281" i="7"/>
  <c r="AC319" i="7"/>
  <c r="AC357" i="7"/>
  <c r="AC174" i="7"/>
  <c r="AC190" i="7"/>
  <c r="AC206" i="7"/>
  <c r="AC222" i="7"/>
  <c r="AC238" i="7"/>
  <c r="AC254" i="7"/>
  <c r="AC270" i="7"/>
  <c r="AC296" i="7"/>
  <c r="AC328" i="7"/>
  <c r="AC360" i="7"/>
  <c r="AC373" i="7"/>
  <c r="AC389" i="7"/>
  <c r="AC405" i="7"/>
  <c r="AC421" i="7"/>
  <c r="AC437" i="7"/>
  <c r="AC453" i="7"/>
  <c r="AC468" i="7"/>
  <c r="AC484" i="7"/>
  <c r="AC500" i="7"/>
  <c r="AC511" i="7"/>
  <c r="AC527" i="7"/>
  <c r="AC549" i="7"/>
  <c r="AC565" i="7"/>
  <c r="AC581" i="7"/>
  <c r="AC595" i="7"/>
  <c r="AC605" i="7"/>
  <c r="AC621" i="7"/>
  <c r="AC649" i="7"/>
  <c r="AA311" i="7"/>
  <c r="AA327" i="7"/>
  <c r="AA343" i="7"/>
  <c r="AA359" i="7"/>
  <c r="AA388" i="7"/>
  <c r="AA420" i="7"/>
  <c r="AA452" i="7"/>
  <c r="AA484" i="7"/>
  <c r="AA471" i="7"/>
  <c r="AA503" i="7"/>
  <c r="AA536" i="7"/>
  <c r="AA535" i="7"/>
  <c r="AA550" i="7"/>
  <c r="AA566" i="7"/>
  <c r="AA582" i="7"/>
  <c r="AA601" i="7"/>
  <c r="AA614" i="7"/>
  <c r="AA632" i="7"/>
  <c r="AA649" i="7"/>
  <c r="AC289" i="7"/>
  <c r="AC327" i="7"/>
  <c r="AC159" i="7"/>
  <c r="AC175" i="7"/>
  <c r="AC191" i="7"/>
  <c r="AC207" i="7"/>
  <c r="AC223" i="7"/>
  <c r="AC239" i="7"/>
  <c r="AC255" i="7"/>
  <c r="AC271" i="7"/>
  <c r="AC298" i="7"/>
  <c r="AC330" i="7"/>
  <c r="AC544" i="7"/>
  <c r="AC374" i="7"/>
  <c r="AC390" i="7"/>
  <c r="AC406" i="7"/>
  <c r="AC422" i="7"/>
  <c r="AC438" i="7"/>
  <c r="AC454" i="7"/>
  <c r="AC469" i="7"/>
  <c r="AC485" i="7"/>
  <c r="AC501" i="7"/>
  <c r="AC512" i="7"/>
  <c r="AC528" i="7"/>
  <c r="AC551" i="7"/>
  <c r="AC566" i="7"/>
  <c r="AC582" i="7"/>
  <c r="AC596" i="7"/>
  <c r="AC606" i="7"/>
  <c r="AC623" i="7"/>
  <c r="AC650" i="7"/>
  <c r="AA312" i="7"/>
  <c r="AA328" i="7"/>
  <c r="AA344" i="7"/>
  <c r="AA360" i="7"/>
  <c r="AA390" i="7"/>
  <c r="AA422" i="7"/>
  <c r="AA454" i="7"/>
  <c r="AA486" i="7"/>
  <c r="AA473" i="7"/>
  <c r="AA506" i="7"/>
  <c r="AA505" i="7"/>
  <c r="AA537" i="7"/>
  <c r="AA551" i="7"/>
  <c r="AA567" i="7"/>
  <c r="AA583" i="7"/>
  <c r="AA603" i="7"/>
  <c r="AA616" i="7"/>
  <c r="AA633" i="7"/>
  <c r="AA650" i="7"/>
  <c r="AC297" i="7"/>
  <c r="AC335" i="7"/>
  <c r="AC160" i="7"/>
  <c r="AC176" i="7"/>
  <c r="AC192" i="7"/>
  <c r="AC208" i="7"/>
  <c r="AC224" i="7"/>
  <c r="AC240" i="7"/>
  <c r="AC256" i="7"/>
  <c r="AC272" i="7"/>
  <c r="AC300" i="7"/>
  <c r="AC332" i="7"/>
  <c r="AC459" i="7"/>
  <c r="AC375" i="7"/>
  <c r="AC391" i="7"/>
  <c r="AC407" i="7"/>
  <c r="AC423" i="7"/>
  <c r="AC439" i="7"/>
  <c r="AC455" i="7"/>
  <c r="AC470" i="7"/>
  <c r="AC486" i="7"/>
  <c r="AC502" i="7"/>
  <c r="AC513" i="7"/>
  <c r="AC529" i="7"/>
  <c r="AC553" i="7"/>
  <c r="AC567" i="7"/>
  <c r="AC583" i="7"/>
  <c r="AC597" i="7"/>
  <c r="AC607" i="7"/>
  <c r="AC625" i="7"/>
  <c r="AC651" i="7"/>
  <c r="AA313" i="7"/>
  <c r="AA329" i="7"/>
  <c r="AA345" i="7"/>
  <c r="AA361" i="7"/>
  <c r="AA392" i="7"/>
  <c r="AA424" i="7"/>
  <c r="AA456" i="7"/>
  <c r="AA488" i="7"/>
  <c r="AA475" i="7"/>
  <c r="AA508" i="7"/>
  <c r="AA507" i="7"/>
  <c r="AA588" i="7"/>
  <c r="AA552" i="7"/>
  <c r="AA568" i="7"/>
  <c r="AA584" i="7"/>
  <c r="AA605" i="7"/>
  <c r="AA618" i="7"/>
  <c r="AA634" i="7"/>
  <c r="AA651" i="7"/>
  <c r="AC305" i="7"/>
  <c r="AC343" i="7"/>
  <c r="AC161" i="7"/>
  <c r="AC177" i="7"/>
  <c r="AC193" i="7"/>
  <c r="AC209" i="7"/>
  <c r="AC225" i="7"/>
  <c r="AC241" i="7"/>
  <c r="AC257" i="7"/>
  <c r="AC273" i="7"/>
  <c r="AC302" i="7"/>
  <c r="AC334" i="7"/>
  <c r="AC461" i="7"/>
  <c r="AC376" i="7"/>
  <c r="AC392" i="7"/>
  <c r="AC408" i="7"/>
  <c r="AC424" i="7"/>
  <c r="AC440" i="7"/>
  <c r="AC456" i="7"/>
  <c r="AC471" i="7"/>
  <c r="AC487" i="7"/>
  <c r="AC503" i="7"/>
  <c r="AC514" i="7"/>
  <c r="AC530" i="7"/>
  <c r="AC555" i="7"/>
  <c r="AC568" i="7"/>
  <c r="AC584" i="7"/>
  <c r="AC598" i="7"/>
  <c r="AC608" i="7"/>
  <c r="AC627" i="7"/>
  <c r="AC652" i="7"/>
  <c r="AA314" i="7"/>
  <c r="AA330" i="7"/>
  <c r="AA346" i="7"/>
  <c r="AA362" i="7"/>
  <c r="AA394" i="7"/>
  <c r="AA426" i="7"/>
  <c r="AA458" i="7"/>
  <c r="AA490" i="7"/>
  <c r="AA477" i="7"/>
  <c r="AA510" i="7"/>
  <c r="AA509" i="7"/>
  <c r="AA587" i="7"/>
  <c r="AA553" i="7"/>
  <c r="AA569" i="7"/>
  <c r="AA585" i="7"/>
  <c r="AA607" i="7"/>
  <c r="AA619" i="7"/>
  <c r="AA635" i="7"/>
  <c r="AA652" i="7"/>
  <c r="AC313" i="7"/>
  <c r="AC351" i="7"/>
  <c r="AC162" i="7"/>
  <c r="AC178" i="7"/>
  <c r="AC194" i="7"/>
  <c r="AC210" i="7"/>
  <c r="AC226" i="7"/>
  <c r="AC242" i="7"/>
  <c r="AC258" i="7"/>
  <c r="AC274" i="7"/>
  <c r="AC304" i="7"/>
  <c r="AC336" i="7"/>
  <c r="AC552" i="7"/>
  <c r="AC377" i="7"/>
  <c r="AC393" i="7"/>
  <c r="AC409" i="7"/>
  <c r="AC425" i="7"/>
  <c r="AC441" i="7"/>
  <c r="AC457" i="7"/>
  <c r="AC472" i="7"/>
  <c r="AC488" i="7"/>
  <c r="AC504" i="7"/>
  <c r="AC515" i="7"/>
  <c r="AC531" i="7"/>
  <c r="AC628" i="7"/>
  <c r="AC569" i="7"/>
  <c r="AC585" i="7"/>
  <c r="AC599" i="7"/>
  <c r="AC609" i="7"/>
  <c r="AC629" i="7"/>
  <c r="AA315" i="7"/>
  <c r="AA331" i="7"/>
  <c r="AA347" i="7"/>
  <c r="AA364" i="7"/>
  <c r="AA396" i="7"/>
  <c r="AA428" i="7"/>
  <c r="AA459" i="7"/>
  <c r="AA492" i="7"/>
  <c r="AA479" i="7"/>
  <c r="AA512" i="7"/>
  <c r="AA511" i="7"/>
  <c r="AA538" i="7"/>
  <c r="AA554" i="7"/>
  <c r="AA570" i="7"/>
  <c r="AA586" i="7"/>
  <c r="AA609" i="7"/>
  <c r="AA620" i="7"/>
  <c r="AA636" i="7"/>
  <c r="AA653" i="7"/>
  <c r="AJ167" i="7"/>
  <c r="AJ183" i="7"/>
  <c r="AJ199" i="7"/>
  <c r="AJ215" i="7"/>
  <c r="AJ231" i="7"/>
  <c r="AJ247" i="7"/>
  <c r="AJ263" i="7"/>
  <c r="AJ279" i="7"/>
  <c r="AJ295" i="7"/>
  <c r="AJ311" i="7"/>
  <c r="AJ327" i="7"/>
  <c r="AJ343" i="7"/>
  <c r="AJ359" i="7"/>
  <c r="AJ375" i="7"/>
  <c r="AJ391" i="7"/>
  <c r="AJ407" i="7"/>
  <c r="AJ423" i="7"/>
  <c r="AJ439" i="7"/>
  <c r="AJ455" i="7"/>
  <c r="AJ471" i="7"/>
  <c r="AJ487" i="7"/>
  <c r="AJ503" i="7"/>
  <c r="AJ518" i="7"/>
  <c r="AJ534" i="7"/>
  <c r="AJ545" i="7"/>
  <c r="AJ563" i="7"/>
  <c r="AJ579" i="7"/>
  <c r="AJ590" i="7"/>
  <c r="AJ610" i="7"/>
  <c r="AJ631" i="7"/>
  <c r="AJ647" i="7"/>
  <c r="AJ169" i="7"/>
  <c r="AJ185" i="7"/>
  <c r="AJ201" i="7"/>
  <c r="AJ217" i="7"/>
  <c r="AJ233" i="7"/>
  <c r="AJ249" i="7"/>
  <c r="AJ265" i="7"/>
  <c r="AJ281" i="7"/>
  <c r="AJ297" i="7"/>
  <c r="AJ313" i="7"/>
  <c r="AJ329" i="7"/>
  <c r="AJ345" i="7"/>
  <c r="AJ361" i="7"/>
  <c r="AJ377" i="7"/>
  <c r="AJ393" i="7"/>
  <c r="AJ409" i="7"/>
  <c r="AJ425" i="7"/>
  <c r="AJ441" i="7"/>
  <c r="AJ457" i="7"/>
  <c r="AJ473" i="7"/>
  <c r="AJ489" i="7"/>
  <c r="AJ504" i="7"/>
  <c r="AJ520" i="7"/>
  <c r="AJ536" i="7"/>
  <c r="AJ549" i="7"/>
  <c r="AJ565" i="7"/>
  <c r="AJ581" i="7"/>
  <c r="AJ592" i="7"/>
  <c r="AJ614" i="7"/>
  <c r="AJ633" i="7"/>
  <c r="AJ649" i="7"/>
  <c r="AJ170" i="7"/>
  <c r="AJ186" i="7"/>
  <c r="AJ202" i="7"/>
  <c r="AJ218" i="7"/>
  <c r="AJ234" i="7"/>
  <c r="AJ250" i="7"/>
  <c r="AJ266" i="7"/>
  <c r="AJ282" i="7"/>
  <c r="AJ298" i="7"/>
  <c r="AJ314" i="7"/>
  <c r="AJ330" i="7"/>
  <c r="AJ346" i="7"/>
  <c r="AJ362" i="7"/>
  <c r="AJ378" i="7"/>
  <c r="AJ394" i="7"/>
  <c r="AJ410" i="7"/>
  <c r="AJ426" i="7"/>
  <c r="AJ442" i="7"/>
  <c r="AJ458" i="7"/>
  <c r="AJ474" i="7"/>
  <c r="AJ490" i="7"/>
  <c r="AJ505" i="7"/>
  <c r="AJ521" i="7"/>
  <c r="AJ537" i="7"/>
  <c r="AJ551" i="7"/>
  <c r="AJ566" i="7"/>
  <c r="AJ582" i="7"/>
  <c r="AJ593" i="7"/>
  <c r="AJ616" i="7"/>
  <c r="AJ634" i="7"/>
  <c r="AJ650" i="7"/>
  <c r="AJ171" i="7"/>
  <c r="AJ187" i="7"/>
  <c r="AJ203" i="7"/>
  <c r="AJ219" i="7"/>
  <c r="AJ235" i="7"/>
  <c r="AJ251" i="7"/>
  <c r="AJ267" i="7"/>
  <c r="AJ283" i="7"/>
  <c r="AJ299" i="7"/>
  <c r="AJ315" i="7"/>
  <c r="AJ331" i="7"/>
  <c r="AJ347" i="7"/>
  <c r="AJ363" i="7"/>
  <c r="AJ379" i="7"/>
  <c r="AJ395" i="7"/>
  <c r="AJ411" i="7"/>
  <c r="AJ427" i="7"/>
  <c r="AJ443" i="7"/>
  <c r="AJ459" i="7"/>
  <c r="AJ475" i="7"/>
  <c r="AJ491" i="7"/>
  <c r="AJ506" i="7"/>
  <c r="AJ522" i="7"/>
  <c r="AJ538" i="7"/>
  <c r="AJ553" i="7"/>
  <c r="AJ567" i="7"/>
  <c r="AJ583" i="7"/>
  <c r="AJ594" i="7"/>
  <c r="AJ618" i="7"/>
  <c r="AJ635" i="7"/>
  <c r="AJ651" i="7"/>
  <c r="AJ172" i="7"/>
  <c r="AJ188" i="7"/>
  <c r="AJ204" i="7"/>
  <c r="AJ220" i="7"/>
  <c r="AJ236" i="7"/>
  <c r="AJ252" i="7"/>
  <c r="AJ268" i="7"/>
  <c r="AJ284" i="7"/>
  <c r="AJ300" i="7"/>
  <c r="AJ316" i="7"/>
  <c r="AJ332" i="7"/>
  <c r="AJ348" i="7"/>
  <c r="AJ364" i="7"/>
  <c r="AJ380" i="7"/>
  <c r="AJ396" i="7"/>
  <c r="AJ412" i="7"/>
  <c r="AJ428" i="7"/>
  <c r="AJ444" i="7"/>
  <c r="AJ460" i="7"/>
  <c r="AJ476" i="7"/>
  <c r="AJ492" i="7"/>
  <c r="AJ507" i="7"/>
  <c r="AJ523" i="7"/>
  <c r="AJ540" i="7"/>
  <c r="AJ555" i="7"/>
  <c r="AJ568" i="7"/>
  <c r="AJ584" i="7"/>
  <c r="AJ595" i="7"/>
  <c r="AJ619" i="7"/>
  <c r="AJ636" i="7"/>
  <c r="AJ652" i="7"/>
  <c r="AJ173" i="7"/>
  <c r="AJ189" i="7"/>
  <c r="AJ205" i="7"/>
  <c r="AJ221" i="7"/>
  <c r="AJ237" i="7"/>
  <c r="AJ253" i="7"/>
  <c r="AJ269" i="7"/>
  <c r="AJ285" i="7"/>
  <c r="AJ301" i="7"/>
  <c r="AJ317" i="7"/>
  <c r="AJ333" i="7"/>
  <c r="AJ349" i="7"/>
  <c r="AJ365" i="7"/>
  <c r="AJ381" i="7"/>
  <c r="AJ397" i="7"/>
  <c r="AJ413" i="7"/>
  <c r="AJ429" i="7"/>
  <c r="AJ445" i="7"/>
  <c r="AJ461" i="7"/>
  <c r="AJ477" i="7"/>
  <c r="AJ493" i="7"/>
  <c r="AJ508" i="7"/>
  <c r="AJ524" i="7"/>
  <c r="AJ542" i="7"/>
  <c r="AJ603" i="7"/>
  <c r="AJ569" i="7"/>
  <c r="AJ585" i="7"/>
  <c r="AJ596" i="7"/>
  <c r="AJ621" i="7"/>
  <c r="AJ637" i="7"/>
  <c r="AJ653" i="7"/>
  <c r="AJ174" i="7"/>
  <c r="AJ190" i="7"/>
  <c r="AJ206" i="7"/>
  <c r="AJ222" i="7"/>
  <c r="AJ238" i="7"/>
  <c r="AJ254" i="7"/>
  <c r="AJ270" i="7"/>
  <c r="AJ286" i="7"/>
  <c r="AJ302" i="7"/>
  <c r="AJ318" i="7"/>
  <c r="AJ334" i="7"/>
  <c r="AJ350" i="7"/>
  <c r="AJ366" i="7"/>
  <c r="AJ382" i="7"/>
  <c r="AJ398" i="7"/>
  <c r="AJ414" i="7"/>
  <c r="AJ430" i="7"/>
  <c r="AJ446" i="7"/>
  <c r="AJ462" i="7"/>
  <c r="AJ478" i="7"/>
  <c r="AJ494" i="7"/>
  <c r="AJ509" i="7"/>
  <c r="AJ525" i="7"/>
  <c r="AJ544" i="7"/>
  <c r="AJ605" i="7"/>
  <c r="AJ570" i="7"/>
  <c r="AJ586" i="7"/>
  <c r="AJ597" i="7"/>
  <c r="AJ622" i="7"/>
  <c r="AJ638" i="7"/>
  <c r="AJ159" i="7"/>
  <c r="AJ175" i="7"/>
  <c r="AJ191" i="7"/>
  <c r="AJ207" i="7"/>
  <c r="AJ223" i="7"/>
  <c r="AJ239" i="7"/>
  <c r="AJ255" i="7"/>
  <c r="AJ271" i="7"/>
  <c r="AJ287" i="7"/>
  <c r="AJ303" i="7"/>
  <c r="AJ319" i="7"/>
  <c r="AJ335" i="7"/>
  <c r="AJ351" i="7"/>
  <c r="AJ367" i="7"/>
  <c r="AJ383" i="7"/>
  <c r="AJ399" i="7"/>
  <c r="AJ415" i="7"/>
  <c r="AJ431" i="7"/>
  <c r="AJ447" i="7"/>
  <c r="AJ463" i="7"/>
  <c r="AJ479" i="7"/>
  <c r="AJ495" i="7"/>
  <c r="AJ510" i="7"/>
  <c r="AJ526" i="7"/>
  <c r="AJ546" i="7"/>
  <c r="AJ613" i="7"/>
  <c r="AJ571" i="7"/>
  <c r="AJ607" i="7"/>
  <c r="AJ598" i="7"/>
  <c r="AJ623" i="7"/>
  <c r="AJ639" i="7"/>
  <c r="AJ160" i="7"/>
  <c r="AJ176" i="7"/>
  <c r="AJ192" i="7"/>
  <c r="AJ208" i="7"/>
  <c r="AJ224" i="7"/>
  <c r="AJ240" i="7"/>
  <c r="AJ256" i="7"/>
  <c r="AJ272" i="7"/>
  <c r="AJ288" i="7"/>
  <c r="AJ304" i="7"/>
  <c r="AJ320" i="7"/>
  <c r="AJ336" i="7"/>
  <c r="AJ352" i="7"/>
  <c r="AJ368" i="7"/>
  <c r="AJ384" i="7"/>
  <c r="AJ400" i="7"/>
  <c r="AJ416" i="7"/>
  <c r="AJ432" i="7"/>
  <c r="AJ448" i="7"/>
  <c r="AJ464" i="7"/>
  <c r="AJ480" i="7"/>
  <c r="AJ496" i="7"/>
  <c r="AJ511" i="7"/>
  <c r="AJ527" i="7"/>
  <c r="AJ548" i="7"/>
  <c r="AJ556" i="7"/>
  <c r="AJ572" i="7"/>
  <c r="AJ615" i="7"/>
  <c r="AJ599" i="7"/>
  <c r="AJ624" i="7"/>
  <c r="AJ640" i="7"/>
  <c r="AJ161" i="7"/>
  <c r="AJ177" i="7"/>
  <c r="AJ193" i="7"/>
  <c r="AJ209" i="7"/>
  <c r="AJ225" i="7"/>
  <c r="AJ241" i="7"/>
  <c r="AJ257" i="7"/>
  <c r="AJ273" i="7"/>
  <c r="AJ289" i="7"/>
  <c r="AJ305" i="7"/>
  <c r="AJ321" i="7"/>
  <c r="AJ337" i="7"/>
  <c r="AJ353" i="7"/>
  <c r="AJ369" i="7"/>
  <c r="AJ385" i="7"/>
  <c r="AJ401" i="7"/>
  <c r="AJ417" i="7"/>
  <c r="AJ433" i="7"/>
  <c r="AJ449" i="7"/>
  <c r="AJ465" i="7"/>
  <c r="AJ481" i="7"/>
  <c r="AJ497" i="7"/>
  <c r="AJ512" i="7"/>
  <c r="AJ528" i="7"/>
  <c r="AJ550" i="7"/>
  <c r="AJ557" i="7"/>
  <c r="AJ573" i="7"/>
  <c r="AJ601" i="7"/>
  <c r="AJ620" i="7"/>
  <c r="AJ625" i="7"/>
  <c r="AJ641" i="7"/>
  <c r="AJ162" i="7"/>
  <c r="AJ178" i="7"/>
  <c r="AJ194" i="7"/>
  <c r="AJ210" i="7"/>
  <c r="AJ226" i="7"/>
  <c r="AJ242" i="7"/>
  <c r="AJ258" i="7"/>
  <c r="AJ274" i="7"/>
  <c r="AJ290" i="7"/>
  <c r="AJ306" i="7"/>
  <c r="AJ322" i="7"/>
  <c r="AJ338" i="7"/>
  <c r="AJ354" i="7"/>
  <c r="AJ370" i="7"/>
  <c r="AJ386" i="7"/>
  <c r="AJ402" i="7"/>
  <c r="AJ418" i="7"/>
  <c r="AJ434" i="7"/>
  <c r="AJ450" i="7"/>
  <c r="AJ466" i="7"/>
  <c r="AJ482" i="7"/>
  <c r="AJ498" i="7"/>
  <c r="AJ513" i="7"/>
  <c r="AJ529" i="7"/>
  <c r="AJ552" i="7"/>
  <c r="AJ558" i="7"/>
  <c r="AJ574" i="7"/>
  <c r="AJ609" i="7"/>
  <c r="AJ600" i="7"/>
  <c r="AJ626" i="7"/>
  <c r="AJ642" i="7"/>
  <c r="AJ163" i="7"/>
  <c r="AJ179" i="7"/>
  <c r="AJ195" i="7"/>
  <c r="AJ211" i="7"/>
  <c r="AJ227" i="7"/>
  <c r="AJ243" i="7"/>
  <c r="AJ259" i="7"/>
  <c r="AJ275" i="7"/>
  <c r="AJ291" i="7"/>
  <c r="AJ307" i="7"/>
  <c r="AJ323" i="7"/>
  <c r="AJ339" i="7"/>
  <c r="AJ355" i="7"/>
  <c r="AJ371" i="7"/>
  <c r="AJ387" i="7"/>
  <c r="AJ403" i="7"/>
  <c r="AJ419" i="7"/>
  <c r="AJ435" i="7"/>
  <c r="AJ451" i="7"/>
  <c r="AJ467" i="7"/>
  <c r="AJ483" i="7"/>
  <c r="AJ499" i="7"/>
  <c r="AJ514" i="7"/>
  <c r="AJ530" i="7"/>
  <c r="AJ554" i="7"/>
  <c r="AJ559" i="7"/>
  <c r="AJ575" i="7"/>
  <c r="AJ617" i="7"/>
  <c r="AJ602" i="7"/>
  <c r="AJ627" i="7"/>
  <c r="AJ643" i="7"/>
  <c r="AJ164" i="7"/>
  <c r="AJ180" i="7"/>
  <c r="AJ196" i="7"/>
  <c r="AJ212" i="7"/>
  <c r="AJ228" i="7"/>
  <c r="AJ244" i="7"/>
  <c r="AJ260" i="7"/>
  <c r="AJ276" i="7"/>
  <c r="AJ292" i="7"/>
  <c r="AJ308" i="7"/>
  <c r="AJ324" i="7"/>
  <c r="AJ340" i="7"/>
  <c r="AJ356" i="7"/>
  <c r="AJ372" i="7"/>
  <c r="AJ388" i="7"/>
  <c r="AJ404" i="7"/>
  <c r="AJ420" i="7"/>
  <c r="AJ436" i="7"/>
  <c r="AJ452" i="7"/>
  <c r="AJ468" i="7"/>
  <c r="AJ484" i="7"/>
  <c r="AJ500" i="7"/>
  <c r="AJ515" i="7"/>
  <c r="AJ531" i="7"/>
  <c r="AJ539" i="7"/>
  <c r="AJ560" i="7"/>
  <c r="AJ576" i="7"/>
  <c r="AJ587" i="7"/>
  <c r="AJ604" i="7"/>
  <c r="AJ628" i="7"/>
  <c r="AJ644" i="7"/>
  <c r="AJ165" i="7"/>
  <c r="AJ181" i="7"/>
  <c r="AJ197" i="7"/>
  <c r="AJ213" i="7"/>
  <c r="AJ229" i="7"/>
  <c r="AJ245" i="7"/>
  <c r="AJ261" i="7"/>
  <c r="AJ277" i="7"/>
  <c r="AJ293" i="7"/>
  <c r="AJ309" i="7"/>
  <c r="AJ325" i="7"/>
  <c r="AJ341" i="7"/>
  <c r="AJ357" i="7"/>
  <c r="AJ373" i="7"/>
  <c r="AJ389" i="7"/>
  <c r="AJ405" i="7"/>
  <c r="AJ421" i="7"/>
  <c r="AJ437" i="7"/>
  <c r="AJ453" i="7"/>
  <c r="AJ469" i="7"/>
  <c r="AJ485" i="7"/>
  <c r="AJ501" i="7"/>
  <c r="AJ516" i="7"/>
  <c r="AJ532" i="7"/>
  <c r="AJ541" i="7"/>
  <c r="AJ561" i="7"/>
  <c r="AJ577" i="7"/>
  <c r="AJ588" i="7"/>
  <c r="AJ606" i="7"/>
  <c r="AJ629" i="7"/>
  <c r="AJ645" i="7"/>
  <c r="AJ166" i="7"/>
  <c r="AJ182" i="7"/>
  <c r="AJ198" i="7"/>
  <c r="AJ214" i="7"/>
  <c r="AJ230" i="7"/>
  <c r="AJ246" i="7"/>
  <c r="AJ262" i="7"/>
  <c r="AJ278" i="7"/>
  <c r="AJ294" i="7"/>
  <c r="AJ310" i="7"/>
  <c r="AJ326" i="7"/>
  <c r="AJ342" i="7"/>
  <c r="AJ358" i="7"/>
  <c r="AJ374" i="7"/>
  <c r="AJ390" i="7"/>
  <c r="AJ406" i="7"/>
  <c r="AJ422" i="7"/>
  <c r="AJ438" i="7"/>
  <c r="AJ454" i="7"/>
  <c r="AJ470" i="7"/>
  <c r="AJ486" i="7"/>
  <c r="AJ502" i="7"/>
  <c r="AJ517" i="7"/>
  <c r="AJ533" i="7"/>
  <c r="AJ543" i="7"/>
  <c r="AJ562" i="7"/>
  <c r="AJ578" i="7"/>
  <c r="AJ589" i="7"/>
  <c r="AJ608" i="7"/>
  <c r="AJ630" i="7"/>
  <c r="ET289" i="7"/>
  <c r="ET487" i="7"/>
  <c r="ET617" i="7"/>
  <c r="ET638" i="7" l="1"/>
  <c r="ET576" i="7"/>
  <c r="ET514" i="7"/>
  <c r="ET509" i="7"/>
  <c r="ET550" i="7"/>
  <c r="ET603" i="7"/>
  <c r="ET263" i="7"/>
  <c r="ET437" i="7"/>
  <c r="ET483" i="7"/>
  <c r="ET296" i="7"/>
  <c r="ET479" i="7"/>
  <c r="ET320" i="7"/>
  <c r="ET593" i="7"/>
  <c r="ET631" i="7"/>
  <c r="ET218" i="7"/>
  <c r="ET587" i="7"/>
  <c r="ET308" i="7"/>
  <c r="ET338" i="7"/>
  <c r="ET190" i="7"/>
  <c r="ET420" i="7"/>
  <c r="ET591" i="7"/>
  <c r="ET380" i="7"/>
  <c r="ET498" i="7"/>
  <c r="ET606" i="7"/>
  <c r="ET242" i="7"/>
  <c r="ET534" i="7"/>
  <c r="ET361" i="7"/>
  <c r="ET469" i="7"/>
  <c r="ET553" i="7"/>
  <c r="ET481" i="7"/>
  <c r="ET583" i="7"/>
  <c r="ET352" i="7"/>
  <c r="ET482" i="7"/>
  <c r="ET379" i="7"/>
  <c r="ET452" i="7"/>
  <c r="ET187" i="7"/>
  <c r="ET453" i="7"/>
  <c r="ET588" i="7"/>
  <c r="ET262" i="7"/>
  <c r="ET192" i="7"/>
  <c r="ET494" i="7"/>
  <c r="ET474" i="7"/>
  <c r="ET646" i="7"/>
  <c r="ET319" i="7"/>
  <c r="ET473" i="7"/>
  <c r="ET328" i="7"/>
  <c r="ET343" i="7"/>
  <c r="ET199" i="7"/>
  <c r="ET376" i="7"/>
  <c r="ET177" i="7"/>
  <c r="ET622" i="7"/>
  <c r="ET611" i="7"/>
  <c r="ET337" i="7"/>
  <c r="ET621" i="7"/>
  <c r="ET280" i="7"/>
  <c r="ET431" i="7"/>
  <c r="ET505" i="7"/>
  <c r="ET253" i="7"/>
  <c r="ET521" i="7"/>
  <c r="ET418" i="7"/>
  <c r="ET258" i="7"/>
  <c r="ET614" i="7"/>
  <c r="ET559" i="7"/>
  <c r="ET208" i="7"/>
  <c r="ET516" i="7"/>
  <c r="ET433" i="7"/>
  <c r="ET226" i="7"/>
  <c r="ET388" i="7"/>
  <c r="ET444" i="7"/>
  <c r="ET176" i="7"/>
  <c r="ET476" i="7"/>
  <c r="AM472" i="7"/>
  <c r="ET367" i="7"/>
  <c r="ET533" i="7"/>
  <c r="ET510" i="7"/>
  <c r="ET566" i="7"/>
  <c r="ET333" i="7"/>
  <c r="ET517" i="7"/>
  <c r="ET213" i="7"/>
  <c r="ET317" i="7"/>
  <c r="ET507" i="7"/>
  <c r="ET301" i="7"/>
  <c r="ET446" i="7"/>
  <c r="ET247" i="7"/>
  <c r="ET490" i="7"/>
  <c r="ET442" i="7"/>
  <c r="ET428" i="7"/>
  <c r="ET334" i="7"/>
  <c r="ET382" i="7"/>
  <c r="ET205" i="7"/>
  <c r="ET233" i="7"/>
  <c r="ET354" i="7"/>
  <c r="ET394" i="7"/>
  <c r="ET217" i="7"/>
  <c r="ET407" i="7"/>
  <c r="ET465" i="7"/>
  <c r="ET183" i="7"/>
  <c r="ET448" i="7"/>
  <c r="ET173" i="7"/>
  <c r="ET281" i="7"/>
  <c r="ET625" i="7"/>
  <c r="ET353" i="7"/>
  <c r="ET222" i="7"/>
  <c r="ET239" i="7"/>
  <c r="ET346" i="7"/>
  <c r="ET451" i="7"/>
  <c r="ET344" i="7"/>
  <c r="ET209" i="7"/>
  <c r="ET408" i="7"/>
  <c r="ET261" i="7"/>
  <c r="ET206" i="7"/>
  <c r="ET499" i="7"/>
  <c r="ET404" i="7"/>
  <c r="ET463" i="7"/>
  <c r="ET171" i="7"/>
  <c r="ET170" i="7"/>
  <c r="ET634" i="7"/>
  <c r="ET370" i="7"/>
  <c r="ET329" i="7"/>
  <c r="ET393" i="7"/>
  <c r="ET426" i="7"/>
  <c r="ET608" i="7"/>
  <c r="ET440" i="7"/>
  <c r="ET497" i="7"/>
  <c r="ET244" i="7"/>
  <c r="ET429" i="7"/>
  <c r="ET652" i="7"/>
  <c r="ET619" i="7"/>
  <c r="ET515" i="7"/>
  <c r="ET269" i="7"/>
  <c r="ET489" i="7"/>
  <c r="ET359" i="7"/>
  <c r="ET374" i="7"/>
  <c r="ET590" i="7"/>
  <c r="ET401" i="7"/>
  <c r="ET235" i="7"/>
  <c r="ET203" i="7"/>
  <c r="ET609" i="7"/>
  <c r="ET456" i="7"/>
  <c r="ET523" i="7"/>
  <c r="ET254" i="7"/>
  <c r="ET302" i="7"/>
  <c r="ET335" i="7"/>
  <c r="ET480" i="7"/>
  <c r="ET569" i="7"/>
  <c r="AM393" i="7"/>
  <c r="ET403" i="7"/>
  <c r="ET459" i="7"/>
  <c r="ET554" i="7"/>
  <c r="ET435" i="7"/>
  <c r="ET342" i="7"/>
  <c r="ET229" i="7"/>
  <c r="ET522" i="7"/>
  <c r="ET538" i="7"/>
  <c r="ET535" i="7"/>
  <c r="ET567" i="7"/>
  <c r="ET278" i="7"/>
  <c r="ET629" i="7"/>
  <c r="ET305" i="7"/>
  <c r="ET288" i="7"/>
  <c r="ET385" i="7"/>
  <c r="ET248" i="7"/>
  <c r="ET166" i="7"/>
  <c r="ET624" i="7"/>
  <c r="ET224" i="7"/>
  <c r="ET447" i="7"/>
  <c r="ET389" i="7"/>
  <c r="ET649" i="7"/>
  <c r="ET332" i="7"/>
  <c r="ET541" i="7"/>
  <c r="ET512" i="7"/>
  <c r="ET502" i="7"/>
  <c r="ET461" i="7"/>
  <c r="ET168" i="7"/>
  <c r="ET348" i="7"/>
  <c r="ET565" i="7"/>
  <c r="ET582" i="7"/>
  <c r="ET321" i="7"/>
  <c r="ET304" i="7"/>
  <c r="ET574" i="7"/>
  <c r="ET377" i="7"/>
  <c r="ET347" i="7"/>
  <c r="ET231" i="7"/>
  <c r="ET405" i="7"/>
  <c r="ET438" i="7"/>
  <c r="ET164" i="7"/>
  <c r="ET355" i="7"/>
  <c r="ET561" i="7"/>
  <c r="ET548" i="7"/>
  <c r="ET398" i="7"/>
  <c r="ET511" i="7"/>
  <c r="ET632" i="7"/>
  <c r="ET315" i="7"/>
  <c r="ET618" i="7"/>
  <c r="ET364" i="7"/>
  <c r="ET589" i="7"/>
  <c r="ET282" i="7"/>
  <c r="ET586" i="7"/>
  <c r="ET557" i="7"/>
  <c r="ET298" i="7"/>
  <c r="ET518" i="7"/>
  <c r="ET485" i="7"/>
  <c r="ET508" i="7"/>
  <c r="ET300" i="7"/>
  <c r="ET560" i="7"/>
  <c r="ET227" i="7"/>
  <c r="ET422" i="7"/>
  <c r="ET225" i="7"/>
  <c r="ET432" i="7"/>
  <c r="ET500" i="7"/>
  <c r="AM261" i="7"/>
  <c r="AM228" i="7"/>
  <c r="AM433" i="7"/>
  <c r="ET424" i="7"/>
  <c r="ET594" i="7"/>
  <c r="ET414" i="7"/>
  <c r="ET642" i="7"/>
  <c r="ET366" i="7"/>
  <c r="ET249" i="7"/>
  <c r="ET215" i="7"/>
  <c r="ET651" i="7"/>
  <c r="ET297" i="7"/>
  <c r="ET309" i="7"/>
  <c r="ET324" i="7"/>
  <c r="AM519" i="7"/>
  <c r="ET381" i="7"/>
  <c r="ET602" i="7"/>
  <c r="ET558" i="7"/>
  <c r="ET212" i="7"/>
  <c r="ET570" i="7"/>
  <c r="ET291" i="7"/>
  <c r="ET636" i="7"/>
  <c r="ET547" i="7"/>
  <c r="ET537" i="7"/>
  <c r="ET575" i="7"/>
  <c r="ET616" i="7"/>
  <c r="ET372" i="7"/>
  <c r="ET294" i="7"/>
  <c r="ET630" i="7"/>
  <c r="ET415" i="7"/>
  <c r="ET325" i="7"/>
  <c r="ET340" i="7"/>
  <c r="AM232" i="7"/>
  <c r="ET612" i="7"/>
  <c r="ET545" i="7"/>
  <c r="ET292" i="7"/>
  <c r="ET468" i="7"/>
  <c r="ET272" i="7"/>
  <c r="ET464" i="7"/>
  <c r="ET191" i="7"/>
  <c r="ET383" i="7"/>
  <c r="ET399" i="7"/>
  <c r="ET397" i="7"/>
  <c r="ET211" i="7"/>
  <c r="ET174" i="7"/>
  <c r="ET236" i="7"/>
  <c r="ET266" i="7"/>
  <c r="ET264" i="7"/>
  <c r="ET491" i="7"/>
  <c r="ET160" i="7"/>
  <c r="ET221" i="7"/>
  <c r="ET182" i="7"/>
  <c r="ET181" i="7"/>
  <c r="ET375" i="7"/>
  <c r="ET277" i="7"/>
  <c r="ET581" i="7"/>
  <c r="ET552" i="7"/>
  <c r="ET406" i="7"/>
  <c r="ET519" i="7"/>
  <c r="ET395" i="7"/>
  <c r="ET220" i="7"/>
  <c r="ET417" i="7"/>
  <c r="ET161" i="7"/>
  <c r="ET351" i="7"/>
  <c r="ET639" i="7"/>
  <c r="ET595" i="7"/>
  <c r="ET531" i="7"/>
  <c r="ET251" i="7"/>
  <c r="ET252" i="7"/>
  <c r="ET219" i="7"/>
  <c r="ET409" i="7"/>
  <c r="ET644" i="7"/>
  <c r="ET327" i="7"/>
  <c r="ET555" i="7"/>
  <c r="ET626" i="7"/>
  <c r="ET339" i="7"/>
  <c r="ET640" i="7"/>
  <c r="ET323" i="7"/>
  <c r="ET416" i="7"/>
  <c r="ET529" i="7"/>
  <c r="ET207" i="7"/>
  <c r="ET306" i="7"/>
  <c r="ET653" i="7"/>
  <c r="ET645" i="7"/>
  <c r="ET290" i="7"/>
  <c r="ET287" i="7"/>
  <c r="ET331" i="7"/>
  <c r="AM212" i="7"/>
  <c r="ET413" i="7"/>
  <c r="ET475" i="7"/>
  <c r="ET318" i="7"/>
  <c r="ET562" i="7"/>
  <c r="ET471" i="7"/>
  <c r="ET201" i="7"/>
  <c r="ET524" i="7"/>
  <c r="ET293" i="7"/>
  <c r="ET362" i="7"/>
  <c r="ET492" i="7"/>
  <c r="ET286" i="7"/>
  <c r="ET536" i="7"/>
  <c r="ET384" i="7"/>
  <c r="ET443" i="7"/>
  <c r="ET623" i="7"/>
  <c r="ET450" i="7"/>
  <c r="ET273" i="7"/>
  <c r="ET387" i="7"/>
  <c r="ET458" i="7"/>
  <c r="ET210" i="7"/>
  <c r="ET637" i="7"/>
  <c r="ET551" i="7"/>
  <c r="ET564" i="7"/>
  <c r="ET506" i="7"/>
  <c r="ET243" i="7"/>
  <c r="ET299" i="7"/>
  <c r="ET184" i="7"/>
  <c r="ET573" i="7"/>
  <c r="ET167" i="7"/>
  <c r="ET478" i="7"/>
  <c r="ET527" i="7"/>
  <c r="ET238" i="7"/>
  <c r="ET526" i="7"/>
  <c r="ET628" i="7"/>
  <c r="ET311" i="7"/>
  <c r="ET326" i="7"/>
  <c r="ET470" i="7"/>
  <c r="ET228" i="7"/>
  <c r="ET391" i="7"/>
  <c r="ET488" i="7"/>
  <c r="ET246" i="7"/>
  <c r="ET195" i="7"/>
  <c r="ET477" i="7"/>
  <c r="ET390" i="7"/>
  <c r="ET457" i="7"/>
  <c r="ET186" i="7"/>
  <c r="ET400" i="7"/>
  <c r="AM348" i="7"/>
  <c r="AM557" i="7"/>
  <c r="AM214" i="7"/>
  <c r="AM238" i="7"/>
  <c r="ET648" i="7"/>
  <c r="ET572" i="7"/>
  <c r="ET641" i="7"/>
  <c r="ET580" i="7"/>
  <c r="ET412" i="7"/>
  <c r="ET179" i="7"/>
  <c r="ET194" i="7"/>
  <c r="ET369" i="7"/>
  <c r="ET445" i="7"/>
  <c r="ET270" i="7"/>
  <c r="ET365" i="7"/>
  <c r="ET188" i="7"/>
  <c r="ET283" i="7"/>
  <c r="ET455" i="7"/>
  <c r="AM184" i="7"/>
  <c r="ET392" i="7"/>
  <c r="ET165" i="7"/>
  <c r="ET486" i="7"/>
  <c r="ET501" i="7"/>
  <c r="ET204" i="7"/>
  <c r="ET530" i="7"/>
  <c r="ET234" i="7"/>
  <c r="ET528" i="7"/>
  <c r="ET495" i="7"/>
  <c r="ET493" i="7"/>
  <c r="ET460" i="7"/>
  <c r="ET368" i="7"/>
  <c r="AM321" i="7"/>
  <c r="AM281" i="7"/>
  <c r="AM200" i="7"/>
  <c r="ET635" i="7"/>
  <c r="ET427" i="7"/>
  <c r="ET597" i="7"/>
  <c r="ET271" i="7"/>
  <c r="ET378" i="7"/>
  <c r="ET467" i="7"/>
  <c r="ET539" i="7"/>
  <c r="ET185" i="7"/>
  <c r="ET601" i="7"/>
  <c r="ET556" i="7"/>
  <c r="ET578" i="7"/>
  <c r="ET411" i="7"/>
  <c r="ET425" i="7"/>
  <c r="ET543" i="7"/>
  <c r="ET178" i="7"/>
  <c r="ET240" i="7"/>
  <c r="ET159" i="7"/>
  <c r="ET312" i="7"/>
  <c r="ET439" i="7"/>
  <c r="ET360" i="7"/>
  <c r="ET267" i="7"/>
  <c r="ET436" i="7"/>
  <c r="ET169" i="7"/>
  <c r="AM231" i="7"/>
  <c r="ET276" i="7"/>
  <c r="AM243" i="7"/>
  <c r="AM245" i="7"/>
  <c r="ET256" i="7"/>
  <c r="ET175" i="7"/>
  <c r="ET441" i="7"/>
  <c r="AM229" i="7"/>
  <c r="AM485" i="7"/>
  <c r="AM411" i="7"/>
  <c r="ET449" i="7"/>
  <c r="ET373" i="7"/>
  <c r="ET232" i="7"/>
  <c r="AM643" i="7"/>
  <c r="ET162" i="7"/>
  <c r="ET257" i="7"/>
  <c r="ET472" i="7"/>
  <c r="ET650" i="7"/>
  <c r="ET295" i="7"/>
  <c r="ET627" i="7"/>
  <c r="ET402" i="7"/>
  <c r="ET230" i="7"/>
  <c r="AM558" i="7"/>
  <c r="AM592" i="7"/>
  <c r="ET196" i="7"/>
  <c r="ET532" i="7"/>
  <c r="ET345" i="7"/>
  <c r="ET223" i="7"/>
  <c r="ET198" i="7"/>
  <c r="ET585" i="7"/>
  <c r="ET613" i="7"/>
  <c r="AM591" i="7"/>
  <c r="ET504" i="7"/>
  <c r="ET542" i="7"/>
  <c r="AM416" i="7"/>
  <c r="ET260" i="7"/>
  <c r="ET454" i="7"/>
  <c r="ET349" i="7"/>
  <c r="ET423" i="7"/>
  <c r="ET172" i="7"/>
  <c r="ET592" i="7"/>
  <c r="ET577" i="7"/>
  <c r="ET513" i="7"/>
  <c r="ET214" i="7"/>
  <c r="ET279" i="7"/>
  <c r="ET357" i="7"/>
  <c r="ET163" i="7"/>
  <c r="ET430" i="7"/>
  <c r="ET599" i="7"/>
  <c r="ET610" i="7"/>
  <c r="ET546" i="7"/>
  <c r="ET496" i="7"/>
  <c r="ET540" i="7"/>
  <c r="ET600" i="7"/>
  <c r="ET525" i="7"/>
  <c r="ET356" i="7"/>
  <c r="ET259" i="7"/>
  <c r="ET274" i="7"/>
  <c r="ET350" i="7"/>
  <c r="ET189" i="7"/>
  <c r="ET202" i="7"/>
  <c r="ET265" i="7"/>
  <c r="AM361" i="7"/>
  <c r="AM532" i="7"/>
  <c r="AM283" i="7"/>
  <c r="ET310" i="7"/>
  <c r="ET255" i="7"/>
  <c r="ET466" i="7"/>
  <c r="ET484" i="7"/>
  <c r="ET193" i="7"/>
  <c r="AM610" i="7"/>
  <c r="AM305" i="7"/>
  <c r="AM481" i="7"/>
  <c r="ET596" i="7"/>
  <c r="ET363" i="7"/>
  <c r="ET336" i="7"/>
  <c r="AM371" i="7"/>
  <c r="AM338" i="7"/>
  <c r="AM638" i="7"/>
  <c r="AM564" i="7"/>
  <c r="ET462" i="7"/>
  <c r="AM398" i="7"/>
  <c r="AM401" i="7"/>
  <c r="AM640" i="7"/>
  <c r="AM333" i="7"/>
  <c r="AM169" i="7"/>
  <c r="AM424" i="7"/>
  <c r="ET197" i="7"/>
  <c r="ET268" i="7"/>
  <c r="AM307" i="7"/>
  <c r="AM624" i="7"/>
  <c r="AM642" i="7"/>
  <c r="AM489" i="7"/>
  <c r="AM377" i="7"/>
  <c r="AM216" i="7"/>
  <c r="AM280" i="7"/>
  <c r="ET358" i="7"/>
  <c r="ET607" i="7"/>
  <c r="ET410" i="7"/>
  <c r="ET307" i="7"/>
  <c r="ET322" i="7"/>
  <c r="ET241" i="7"/>
  <c r="ET303" i="7"/>
  <c r="ET237" i="7"/>
  <c r="ET316" i="7"/>
  <c r="ET250" i="7"/>
  <c r="ET313" i="7"/>
  <c r="ET434" i="7"/>
  <c r="AM633" i="7"/>
  <c r="ET245" i="7"/>
  <c r="ET544" i="7"/>
  <c r="AM196" i="7"/>
  <c r="AM223" i="7"/>
  <c r="AM414" i="7"/>
  <c r="AM397" i="7"/>
  <c r="AM282" i="7"/>
  <c r="AM382" i="7"/>
  <c r="AM365" i="7"/>
  <c r="AM395" i="7"/>
  <c r="AM356" i="7"/>
  <c r="ET419" i="7"/>
  <c r="ET605" i="7"/>
  <c r="AM324" i="7"/>
  <c r="AM451" i="7"/>
  <c r="AM478" i="7"/>
  <c r="AM342" i="7"/>
  <c r="ET598" i="7"/>
  <c r="ET386" i="7"/>
  <c r="AM419" i="7"/>
  <c r="AM159" i="7"/>
  <c r="AM296" i="7"/>
  <c r="AM185" i="7"/>
  <c r="AM546" i="7"/>
  <c r="AM426" i="7"/>
  <c r="AM360" i="7"/>
  <c r="ET633" i="7"/>
  <c r="ET604" i="7"/>
  <c r="ET549" i="7"/>
  <c r="AM425" i="7"/>
  <c r="ET571" i="7"/>
  <c r="ET568" i="7"/>
  <c r="ET620" i="7"/>
  <c r="ET615" i="7"/>
  <c r="AM163" i="7"/>
  <c r="AM203" i="7"/>
  <c r="AM644" i="7"/>
  <c r="AM175" i="7"/>
  <c r="AM630" i="7"/>
  <c r="AM606" i="7"/>
  <c r="AM639" i="7"/>
  <c r="AM249" i="7"/>
  <c r="AM530" i="7"/>
  <c r="AM589" i="7"/>
  <c r="AM325" i="7"/>
  <c r="AM308" i="7"/>
  <c r="AM199" i="7"/>
  <c r="ET584" i="7"/>
  <c r="AM455" i="7"/>
  <c r="AM542" i="7"/>
  <c r="AM259" i="7"/>
  <c r="AM277" i="7"/>
  <c r="AM613" i="7"/>
  <c r="AM516" i="7"/>
  <c r="AM500" i="7"/>
  <c r="AM244" i="7"/>
  <c r="AM253" i="7"/>
  <c r="AM254" i="7"/>
  <c r="AM255" i="7"/>
  <c r="AM580" i="7"/>
  <c r="AM294" i="7"/>
  <c r="AM202" i="7"/>
  <c r="AM279" i="7"/>
  <c r="AM596" i="7"/>
  <c r="AM540" i="7"/>
  <c r="AM248" i="7"/>
  <c r="AM174" i="7"/>
  <c r="AM491" i="7"/>
  <c r="AM456" i="7"/>
  <c r="AM504" i="7"/>
  <c r="AM535" i="7"/>
  <c r="AM423" i="7"/>
  <c r="AM441" i="7"/>
  <c r="AM394" i="7"/>
  <c r="AM177" i="7"/>
  <c r="AM477" i="7"/>
  <c r="AM236" i="7"/>
  <c r="AM168" i="7"/>
  <c r="AM178" i="7"/>
  <c r="AM548" i="7"/>
  <c r="AM493" i="7"/>
  <c r="AM237" i="7"/>
  <c r="AM418" i="7"/>
  <c r="AM503" i="7"/>
  <c r="AM469" i="7"/>
  <c r="AM476" i="7"/>
  <c r="AM286" i="7"/>
  <c r="AM164" i="7"/>
  <c r="AM386" i="7"/>
  <c r="AM460" i="7"/>
  <c r="AM483" i="7"/>
  <c r="AM182" i="7"/>
  <c r="AM165" i="7"/>
  <c r="AM444" i="7"/>
  <c r="AM172" i="7"/>
  <c r="AM431" i="7"/>
  <c r="AM166" i="7"/>
  <c r="AM608" i="7"/>
  <c r="AM263" i="7"/>
  <c r="AM560" i="7"/>
  <c r="AM326" i="7"/>
  <c r="AM473" i="7"/>
  <c r="AM561" i="7"/>
  <c r="AM539" i="7"/>
  <c r="AM586" i="7"/>
  <c r="AM651" i="7"/>
  <c r="AM383" i="7"/>
  <c r="AM645" i="7"/>
  <c r="AM648" i="7"/>
  <c r="AM225" i="7"/>
  <c r="AM315" i="7"/>
  <c r="AM247" i="7"/>
  <c r="AM298" i="7"/>
  <c r="AM612" i="7"/>
  <c r="AM573" i="7"/>
  <c r="AM520" i="7"/>
  <c r="AM270" i="7"/>
  <c r="AM518" i="7"/>
  <c r="AM264" i="7"/>
  <c r="AM391" i="7"/>
  <c r="AM415" i="7"/>
  <c r="AM620" i="7"/>
  <c r="AM302" i="7"/>
  <c r="AM544" i="7"/>
  <c r="AM595" i="7"/>
  <c r="AM257" i="7"/>
  <c r="AM462" i="7"/>
  <c r="AM614" i="7"/>
  <c r="AM517" i="7"/>
  <c r="AM262" i="7"/>
  <c r="AM211" i="7"/>
  <c r="AM194" i="7"/>
  <c r="AM303" i="7"/>
  <c r="AM195" i="7"/>
  <c r="AM434" i="7"/>
  <c r="AM556" i="7"/>
  <c r="AM487" i="7"/>
  <c r="AM488" i="7"/>
  <c r="AM230" i="7"/>
  <c r="AM197" i="7"/>
  <c r="AM180" i="7"/>
  <c r="AM510" i="7"/>
  <c r="AM494" i="7"/>
  <c r="AM404" i="7"/>
  <c r="AM240" i="7"/>
  <c r="AM354" i="7"/>
  <c r="AM266" i="7"/>
  <c r="AM486" i="7"/>
  <c r="AM191" i="7"/>
  <c r="AM443" i="7"/>
  <c r="AM373" i="7"/>
  <c r="AM604" i="7"/>
  <c r="AM209" i="7"/>
  <c r="AM427" i="7"/>
  <c r="AM474" i="7"/>
  <c r="AM328" i="7"/>
  <c r="AM358" i="7"/>
  <c r="AM359" i="7"/>
  <c r="AM436" i="7"/>
  <c r="AM448" i="7"/>
  <c r="AM275" i="7"/>
  <c r="AM435" i="7"/>
  <c r="AM526" i="7"/>
  <c r="AM465" i="7"/>
  <c r="AM602" i="7"/>
  <c r="AM611" i="7"/>
  <c r="AM617" i="7"/>
  <c r="AM567" i="7"/>
  <c r="AM363" i="7"/>
  <c r="AM529" i="7"/>
  <c r="AM161" i="7"/>
  <c r="AM649" i="7"/>
  <c r="AM536" i="7"/>
  <c r="AM632" i="7"/>
  <c r="AM385" i="7"/>
  <c r="AM368" i="7"/>
  <c r="AM543" i="7"/>
  <c r="AM260" i="7"/>
  <c r="AM369" i="7"/>
  <c r="AM301" i="7"/>
  <c r="AM513" i="7"/>
  <c r="AM512" i="7"/>
  <c r="AM482" i="7"/>
  <c r="AM571" i="7"/>
  <c r="AM605" i="7"/>
  <c r="AM316" i="7"/>
  <c r="AM572" i="7"/>
  <c r="AM502" i="7"/>
  <c r="AM246" i="7"/>
  <c r="AM468" i="7"/>
  <c r="AM525" i="7"/>
  <c r="AM239" i="7"/>
  <c r="AM220" i="7"/>
  <c r="AM235" i="7"/>
  <c r="AM440" i="7"/>
  <c r="AM417" i="7"/>
  <c r="AM422" i="7"/>
  <c r="AM388" i="7"/>
  <c r="AM480" i="7"/>
  <c r="AM224" i="7"/>
  <c r="AM463" i="7"/>
  <c r="AM471" i="7"/>
  <c r="AM390" i="7"/>
  <c r="AM629" i="7"/>
  <c r="AM187" i="7"/>
  <c r="AM505" i="7"/>
  <c r="AM366" i="7"/>
  <c r="AM357" i="7"/>
  <c r="AM587" i="7"/>
  <c r="AM323" i="7"/>
  <c r="AM306" i="7"/>
  <c r="AM432" i="7"/>
  <c r="AM345" i="7"/>
  <c r="AM450" i="7"/>
  <c r="AM319" i="7"/>
  <c r="AM285" i="7"/>
  <c r="AM583" i="7"/>
  <c r="AM213" i="7"/>
  <c r="AM179" i="7"/>
  <c r="AM287" i="7"/>
  <c r="AM284" i="7"/>
  <c r="AM288" i="7"/>
  <c r="AM437" i="7"/>
  <c r="AM289" i="7"/>
  <c r="AM403" i="7"/>
  <c r="AM626" i="7"/>
  <c r="AM528" i="7"/>
  <c r="AM251" i="7"/>
  <c r="AM600" i="7"/>
  <c r="AM496" i="7"/>
  <c r="AM457" i="7"/>
  <c r="AM372" i="7"/>
  <c r="AM446" i="7"/>
  <c r="AM208" i="7"/>
  <c r="AM339" i="7"/>
  <c r="AM447" i="7"/>
  <c r="AM646" i="7"/>
  <c r="AM521" i="7"/>
  <c r="AM341" i="7"/>
  <c r="AM552" i="7"/>
  <c r="AM193" i="7"/>
  <c r="AM171" i="7"/>
  <c r="AM577" i="7"/>
  <c r="AM291" i="7"/>
  <c r="AM310" i="7"/>
  <c r="AM376" i="7"/>
  <c r="AM344" i="7"/>
  <c r="AM206" i="7"/>
  <c r="AM534" i="7"/>
  <c r="AM268" i="7"/>
  <c r="AM217" i="7"/>
  <c r="AM515" i="7"/>
  <c r="AM317" i="7"/>
  <c r="AM186" i="7"/>
  <c r="AM461" i="7"/>
  <c r="AM374" i="7"/>
  <c r="AM575" i="7"/>
  <c r="AM278" i="7"/>
  <c r="AM227" i="7"/>
  <c r="AM466" i="7"/>
  <c r="AM210" i="7"/>
  <c r="AM607" i="7"/>
  <c r="AM335" i="7"/>
  <c r="AM170" i="7"/>
  <c r="AM565" i="7"/>
  <c r="AM312" i="7"/>
  <c r="AM641" i="7"/>
  <c r="AM479" i="7"/>
  <c r="AM189" i="7"/>
  <c r="AM355" i="7"/>
  <c r="AM609" i="7"/>
  <c r="AM497" i="7"/>
  <c r="AM241" i="7"/>
  <c r="AM173" i="7"/>
  <c r="AM204" i="7"/>
  <c r="AM219" i="7"/>
  <c r="AM271" i="7"/>
  <c r="AM464" i="7"/>
  <c r="AM188" i="7"/>
  <c r="AM551" i="7"/>
  <c r="AM290" i="7"/>
  <c r="AM647" i="7"/>
  <c r="AM387" i="7"/>
  <c r="AM402" i="7"/>
  <c r="AM601" i="7"/>
  <c r="AM590" i="7"/>
  <c r="AM550" i="7"/>
  <c r="AM329" i="7"/>
  <c r="AM331" i="7"/>
  <c r="AM343" i="7"/>
  <c r="AM392" i="7"/>
  <c r="AM578" i="7"/>
  <c r="AM309" i="7"/>
  <c r="AM258" i="7"/>
  <c r="AM400" i="7"/>
  <c r="AM234" i="7"/>
  <c r="AM562" i="7"/>
  <c r="AM531" i="7"/>
  <c r="AM498" i="7"/>
  <c r="AM242" i="7"/>
  <c r="AM384" i="7"/>
  <c r="AM350" i="7"/>
  <c r="AM619" i="7"/>
  <c r="AM635" i="7"/>
  <c r="AM459" i="7"/>
  <c r="AM192" i="7"/>
  <c r="AM653" i="7"/>
  <c r="AM215" i="7"/>
  <c r="AM181" i="7"/>
  <c r="AM458" i="7"/>
  <c r="AM574" i="7"/>
  <c r="AM622" i="7"/>
  <c r="AM442" i="7"/>
  <c r="AM412" i="7"/>
  <c r="AM408" i="7"/>
  <c r="AM409" i="7"/>
  <c r="AM652" i="7"/>
  <c r="AM346" i="7"/>
  <c r="AM176" i="7"/>
  <c r="AM490" i="7"/>
  <c r="AM396" i="7"/>
  <c r="AM380" i="7"/>
  <c r="AM563" i="7"/>
  <c r="AM311" i="7"/>
  <c r="AM162" i="7"/>
  <c r="AM508" i="7"/>
  <c r="AM549" i="7"/>
  <c r="AM523" i="7"/>
  <c r="AM527" i="7"/>
  <c r="AM221" i="7"/>
  <c r="AM362" i="7"/>
  <c r="AM265" i="7"/>
  <c r="AM352" i="7"/>
  <c r="AM318" i="7"/>
  <c r="AM594" i="7"/>
  <c r="AM470" i="7"/>
  <c r="AM320" i="7"/>
  <c r="AM269" i="7"/>
  <c r="AM454" i="7"/>
  <c r="AM198" i="7"/>
  <c r="AM581" i="7"/>
  <c r="AM430" i="7"/>
  <c r="AM353" i="7"/>
  <c r="AM413" i="7"/>
  <c r="AM299" i="7"/>
  <c r="AM631" i="7"/>
  <c r="AM378" i="7"/>
  <c r="AM555" i="7"/>
  <c r="AM637" i="7"/>
  <c r="AM514" i="7"/>
  <c r="AM295" i="7"/>
  <c r="AM569" i="7"/>
  <c r="AM274" i="7"/>
  <c r="AM553" i="7"/>
  <c r="AM598" i="7"/>
  <c r="AM334" i="7"/>
  <c r="AM375" i="7"/>
  <c r="AM420" i="7"/>
  <c r="AM190" i="7"/>
  <c r="AM467" i="7"/>
  <c r="AM545" i="7"/>
  <c r="AM252" i="7"/>
  <c r="AM547" i="7"/>
  <c r="AM267" i="7"/>
  <c r="AM507" i="7"/>
  <c r="AM218" i="7"/>
  <c r="AM615" i="7"/>
  <c r="AM634" i="7"/>
  <c r="AM297" i="7"/>
  <c r="AM340" i="7"/>
  <c r="AM207" i="7"/>
  <c r="AM429" i="7"/>
  <c r="AM475" i="7"/>
  <c r="AM330" i="7"/>
  <c r="AM327" i="7"/>
  <c r="AM576" i="7"/>
  <c r="AM559" i="7"/>
  <c r="AM314" i="7"/>
  <c r="AM449" i="7"/>
  <c r="AM381" i="7"/>
  <c r="AM537" i="7"/>
  <c r="AM439" i="7"/>
  <c r="AM183" i="7"/>
  <c r="AM621" i="7"/>
  <c r="AM276" i="7"/>
  <c r="AM160" i="7"/>
  <c r="AM226" i="7"/>
  <c r="AM636" i="7"/>
  <c r="AM453" i="7"/>
  <c r="AM501" i="7"/>
  <c r="AM421" i="7"/>
  <c r="AM405" i="7"/>
  <c r="AM367" i="7"/>
  <c r="AM379" i="7"/>
  <c r="AM389" i="7"/>
  <c r="AM201" i="7"/>
  <c r="AM370" i="7"/>
  <c r="AM625" i="7"/>
  <c r="AM603" i="7"/>
  <c r="AM584" i="7"/>
  <c r="AM332" i="7"/>
  <c r="AM347" i="7"/>
  <c r="AM568" i="7"/>
  <c r="AM406" i="7"/>
  <c r="AM628" i="7"/>
  <c r="AM300" i="7"/>
  <c r="AM304" i="7"/>
  <c r="AM509" i="7"/>
  <c r="AM538" i="7"/>
  <c r="AM588" i="7"/>
  <c r="AM272" i="7"/>
  <c r="AM273" i="7"/>
  <c r="AM256" i="7"/>
  <c r="AM495" i="7"/>
  <c r="AM492" i="7"/>
  <c r="AM506" i="7"/>
  <c r="AM570" i="7"/>
  <c r="AM599" i="7"/>
  <c r="AM627" i="7"/>
  <c r="AM618" i="7"/>
  <c r="AM313" i="7"/>
  <c r="AM407" i="7"/>
  <c r="AM650" i="7"/>
  <c r="AM438" i="7"/>
  <c r="AM484" i="7"/>
  <c r="AM511" i="7"/>
  <c r="AM222" i="7"/>
  <c r="AM499" i="7"/>
  <c r="AM579" i="7"/>
  <c r="AM322" i="7"/>
  <c r="AM593" i="7"/>
  <c r="AM541" i="7"/>
  <c r="AM250" i="7"/>
  <c r="AM522" i="7"/>
  <c r="AM233" i="7"/>
  <c r="AM524" i="7"/>
  <c r="AM399" i="7"/>
  <c r="AM554" i="7"/>
  <c r="AM167" i="7"/>
  <c r="AM445" i="7"/>
  <c r="AM428" i="7"/>
  <c r="AM337" i="7"/>
  <c r="AM410" i="7"/>
  <c r="AM336" i="7"/>
  <c r="AM292" i="7"/>
  <c r="AM205" i="7"/>
  <c r="AM293" i="7"/>
  <c r="AM533" i="7"/>
  <c r="AM616" i="7"/>
  <c r="AM452" i="7"/>
  <c r="AM349" i="7"/>
  <c r="AM582" i="7"/>
  <c r="AM623" i="7"/>
  <c r="AM597" i="7"/>
  <c r="AM585" i="7"/>
  <c r="AM364" i="7"/>
  <c r="AM566" i="7"/>
  <c r="AM351" i="7"/>
  <c r="S655" i="7" l="1"/>
  <c r="EA655" i="7"/>
  <c r="R655" i="7"/>
  <c r="EF655" i="7"/>
  <c r="EB655" i="7"/>
  <c r="EC655" i="7"/>
  <c r="ED655" i="7"/>
  <c r="Y655" i="7"/>
  <c r="U655" i="7"/>
  <c r="T655" i="7"/>
  <c r="V655" i="7"/>
  <c r="DZ655" i="7"/>
  <c r="EE655" i="7"/>
  <c r="X655" i="7"/>
  <c r="DY655" i="7"/>
  <c r="ED658" i="7" s="1"/>
  <c r="W655" i="7"/>
  <c r="W660" i="7" l="1"/>
  <c r="W658" i="7"/>
  <c r="W665" i="7"/>
  <c r="W661" i="7"/>
  <c r="ED661" i="7"/>
  <c r="ED659" i="7"/>
  <c r="W662" i="7"/>
  <c r="W659" i="7"/>
  <c r="W663" i="7"/>
  <c r="ED663" i="7"/>
  <c r="ED665" i="7"/>
  <c r="W664" i="7"/>
  <c r="ED662" i="7"/>
  <c r="ED660" i="7"/>
  <c r="ED664" i="7"/>
  <c r="E677" i="7" l="1"/>
  <c r="I99" i="3" s="1"/>
  <c r="F114" i="3" s="1"/>
  <c r="G144" i="3" s="1"/>
  <c r="E681" i="7"/>
  <c r="I102" i="3" s="1"/>
  <c r="I114" i="3" s="1"/>
  <c r="F122" i="3" s="1"/>
  <c r="H144" i="3" s="1"/>
  <c r="DL676" i="7"/>
  <c r="DL673" i="7"/>
  <c r="E673" i="7"/>
  <c r="I104" i="3" s="1"/>
  <c r="E683" i="7"/>
  <c r="I112" i="3" s="1"/>
  <c r="I121" i="3" s="1"/>
  <c r="I125" i="3" s="1"/>
  <c r="I127" i="3" s="1"/>
  <c r="I129" i="3" s="1"/>
  <c r="G131" i="3" s="1"/>
  <c r="E679" i="7"/>
  <c r="I107" i="3" s="1"/>
  <c r="I119" i="3" s="1"/>
  <c r="I123" i="3" s="1"/>
  <c r="I126" i="3" s="1"/>
  <c r="F129" i="3" s="1"/>
  <c r="G132" i="3" s="1"/>
  <c r="DL684" i="7"/>
  <c r="E676" i="7"/>
  <c r="I106" i="3" s="1"/>
  <c r="E684" i="7"/>
  <c r="I105" i="3" s="1"/>
  <c r="I117" i="3" s="1"/>
  <c r="I124" i="3" s="1"/>
  <c r="F127" i="3" s="1"/>
  <c r="I128" i="3" s="1"/>
  <c r="G133" i="3" s="1"/>
  <c r="E674" i="7"/>
  <c r="I110" i="3" s="1"/>
  <c r="DL679" i="7"/>
  <c r="DL674" i="7"/>
  <c r="DL683" i="7"/>
  <c r="DL681" i="7"/>
  <c r="DL677" i="7"/>
  <c r="F117" i="3" l="1"/>
  <c r="G147" i="3" s="1"/>
  <c r="F121" i="3"/>
  <c r="G151" i="3" s="1"/>
  <c r="F119" i="3"/>
  <c r="G149" i="3" s="1"/>
  <c r="G152" i="3"/>
  <c r="G157" i="3"/>
  <c r="G159" i="3"/>
  <c r="G155" i="3"/>
  <c r="H151" i="3"/>
  <c r="H149" i="3"/>
  <c r="H150" i="3"/>
  <c r="I145" i="3" l="1"/>
  <c r="I146" i="3"/>
  <c r="I147" i="3"/>
  <c r="J144" i="3" l="1"/>
  <c r="J145" i="3"/>
</calcChain>
</file>

<file path=xl/sharedStrings.xml><?xml version="1.0" encoding="utf-8"?>
<sst xmlns="http://schemas.openxmlformats.org/spreadsheetml/2006/main" count="16703" uniqueCount="314">
  <si>
    <t>G</t>
  </si>
  <si>
    <t>A</t>
  </si>
  <si>
    <t>B</t>
  </si>
  <si>
    <t>C</t>
  </si>
  <si>
    <t>D</t>
  </si>
  <si>
    <t>E</t>
  </si>
  <si>
    <t>F</t>
  </si>
  <si>
    <t>H</t>
  </si>
  <si>
    <t>Rank</t>
  </si>
  <si>
    <t>FT</t>
  </si>
  <si>
    <t>R16</t>
  </si>
  <si>
    <t>QF</t>
  </si>
  <si>
    <t>SF</t>
  </si>
  <si>
    <t>Notes :</t>
  </si>
  <si>
    <t>Input full time score results (Normal Time + Extra Time) in FT score boxes in knock out round matches</t>
  </si>
  <si>
    <t>PSO (Penalty Shoot Out score boxes will be shown automatically for respective matches if there are no winners in FULL TIME regulation</t>
  </si>
  <si>
    <t>Go to Language Table worksheet to change team names to your own language</t>
  </si>
  <si>
    <t>DO NOT CUT &amp; PASTE. YOU MAY COPY &amp; PASTE, but choose PASTE IT WITH VALUES TO PREVENT ANY DAMAGES ON FORMULA</t>
  </si>
  <si>
    <t>●</t>
  </si>
  <si>
    <t>The ranking of teams in the group stage is determined as follows:</t>
  </si>
  <si>
    <t>Points obtained in all group matches;</t>
  </si>
  <si>
    <t>Goal difference in all group matches;</t>
  </si>
  <si>
    <t>Number of goals scored in all group matches;</t>
  </si>
  <si>
    <t>Points obtained in the matches played between the teams in question;</t>
  </si>
  <si>
    <t>Goal difference in the matches played between the teams in question;</t>
  </si>
  <si>
    <t>Number of goals scored in the matches played between the teams in question;</t>
  </si>
  <si>
    <t>&gt; Yellow card: −1 point;</t>
  </si>
  <si>
    <t>&gt; Indirect red card (second yellow card): −3 points;</t>
  </si>
  <si>
    <t>&gt; Direct red card: −4 points;</t>
  </si>
  <si>
    <t>&gt; Yellow card and direct red card: −5 points;</t>
  </si>
  <si>
    <t>Fair play points in all group matches</t>
  </si>
  <si>
    <t>OFFICIAL</t>
  </si>
  <si>
    <t>v</t>
  </si>
  <si>
    <t>NOTES</t>
  </si>
  <si>
    <t>GAME ACTUAL RESULTS</t>
  </si>
  <si>
    <t>GAME PREDICTION RESULTS</t>
  </si>
  <si>
    <t>v*</t>
  </si>
  <si>
    <t>x**</t>
  </si>
  <si>
    <t>x***</t>
  </si>
  <si>
    <t>x****</t>
  </si>
  <si>
    <t>*</t>
  </si>
  <si>
    <t>**</t>
  </si>
  <si>
    <t>***</t>
  </si>
  <si>
    <t>There is no needs to differentiate team standings based on fair play points. Players can adjust their prediction scores to get one team rank upper than the other.</t>
  </si>
  <si>
    <t>****</t>
  </si>
  <si>
    <t>There is no needs to differentiate team standings based on drawing of lots. Players can adjust their prediction scores to get one team rank upper than the other.</t>
  </si>
  <si>
    <t>● You may translate team name to your language in column D. Retype other texts in Game Board worksheet to translate it to your language</t>
  </si>
  <si>
    <t>Type Date in column E to adjust date to your own date</t>
  </si>
  <si>
    <t>Bonus points will be shown after all group matches are completed and players type scores for all group matches</t>
  </si>
  <si>
    <t>Check your score input, incorrect score input will make an error in its calculation</t>
  </si>
  <si>
    <t>ABOUT</t>
  </si>
  <si>
    <t>Editiion</t>
  </si>
  <si>
    <t>:</t>
  </si>
  <si>
    <t>Version</t>
  </si>
  <si>
    <t>License</t>
  </si>
  <si>
    <t>Single User</t>
  </si>
  <si>
    <t>Product Info</t>
  </si>
  <si>
    <t>https://journalsheet.com</t>
  </si>
  <si>
    <t>Support</t>
  </si>
  <si>
    <t>support@journalsheet.com</t>
  </si>
  <si>
    <t>Copyrights ©</t>
  </si>
  <si>
    <t>DO NOT REMOVE COPYRIGHT NOTICE</t>
  </si>
  <si>
    <t>IT WILL BREAK FORMULA &amp; YOUR SPREADSHEET WON'T WORK PROPERLY</t>
  </si>
  <si>
    <t>R</t>
  </si>
  <si>
    <t>Rule</t>
  </si>
  <si>
    <t>table rank 1</t>
  </si>
  <si>
    <t>table rank 2</t>
  </si>
  <si>
    <t>table rank 3</t>
  </si>
  <si>
    <t>table rank 4</t>
  </si>
  <si>
    <t>GS</t>
  </si>
  <si>
    <t>GA</t>
  </si>
  <si>
    <t>W</t>
  </si>
  <si>
    <t>L</t>
  </si>
  <si>
    <t>Diff</t>
  </si>
  <si>
    <t>Points</t>
  </si>
  <si>
    <t>rankall points</t>
  </si>
  <si>
    <t>rerank</t>
  </si>
  <si>
    <t>rank 1</t>
  </si>
  <si>
    <t>rank 2</t>
  </si>
  <si>
    <t>rank 3</t>
  </si>
  <si>
    <t>rank 4</t>
  </si>
  <si>
    <t>Team</t>
  </si>
  <si>
    <t>P</t>
  </si>
  <si>
    <t>Sdif</t>
  </si>
  <si>
    <t>SGS</t>
  </si>
  <si>
    <t>Koef</t>
  </si>
  <si>
    <t>Pts</t>
  </si>
  <si>
    <t>GD</t>
  </si>
  <si>
    <t>Sdiff</t>
  </si>
  <si>
    <t>FR</t>
  </si>
  <si>
    <t>Y</t>
  </si>
  <si>
    <t>all the same</t>
  </si>
  <si>
    <t>points</t>
  </si>
  <si>
    <t>table rank-1 2</t>
  </si>
  <si>
    <t>table rank-2 2</t>
  </si>
  <si>
    <t>If, after having applied criteria 1 to 3, teams still have an equal ranking, criteria 2 to 4 are reapplied exclusively to the matches between the teams who are still level to determine their final rankings.[a] If this procedure does not lead to a decision, criteria 6 to 9 will apply;</t>
  </si>
  <si>
    <t>If, it has to go through tie-breaker No 9 to decide group winner and runner up, you change it by overwriting it in Player Game Board table in cell F60:I67</t>
  </si>
  <si>
    <t>Portugal</t>
  </si>
  <si>
    <t>Japan</t>
  </si>
  <si>
    <t>Mexico</t>
  </si>
  <si>
    <t xml:space="preserve">All matches are sorted by match number. </t>
  </si>
  <si>
    <t>© 2025 | journalSHEET.com</t>
  </si>
  <si>
    <t>2025 | journalSHEET.com</t>
  </si>
  <si>
    <t>R32</t>
  </si>
  <si>
    <t>I</t>
  </si>
  <si>
    <t>J</t>
  </si>
  <si>
    <t>K</t>
  </si>
  <si>
    <t>8 BEST</t>
  </si>
  <si>
    <t>1A</t>
  </si>
  <si>
    <t>1B</t>
  </si>
  <si>
    <t>1D</t>
  </si>
  <si>
    <t>1E</t>
  </si>
  <si>
    <t>1G</t>
  </si>
  <si>
    <t>1I</t>
  </si>
  <si>
    <t>1K</t>
  </si>
  <si>
    <t>1L</t>
  </si>
  <si>
    <t>TOT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</si>
  <si>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</si>
  <si>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</si>
  <si>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</si>
  <si>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</si>
  <si>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</si>
  <si>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</si>
  <si>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</si>
  <si>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</si>
  <si>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</si>
  <si>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</si>
  <si>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</si>
  <si>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</si>
  <si>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3rd place</t>
  </si>
  <si>
    <t>Pts Rank</t>
  </si>
  <si>
    <t>GD Rank</t>
  </si>
  <si>
    <t>GS Rank</t>
  </si>
  <si>
    <t>Koef Rank</t>
  </si>
  <si>
    <t>Ranking Final</t>
  </si>
  <si>
    <t>cek koef rank based gede atau kecil</t>
  </si>
  <si>
    <t>Canada</t>
  </si>
  <si>
    <t>Qatar</t>
  </si>
  <si>
    <t>Paraguay</t>
  </si>
  <si>
    <t>Ecuador</t>
  </si>
  <si>
    <t>Iran</t>
  </si>
  <si>
    <t>Uruguay</t>
  </si>
  <si>
    <t>Senegal</t>
  </si>
  <si>
    <t>Colombia</t>
  </si>
  <si>
    <t>Ghana</t>
  </si>
  <si>
    <t>Panama</t>
  </si>
  <si>
    <t>dicek lagi ranking dunia ditaruh di A</t>
  </si>
  <si>
    <t>Round of 32 Teams</t>
  </si>
  <si>
    <t>World Cup 2026 Group Tiebreaker Policy</t>
  </si>
  <si>
    <t>DUMMY TABLE</t>
  </si>
  <si>
    <t>Better position in the most recent FIFA Men's World Ranking;</t>
  </si>
  <si>
    <t>FIFA World Men's Ranking</t>
  </si>
  <si>
    <t>FIFA Rank</t>
  </si>
  <si>
    <t>World Cup 2026 Prediction Sheet</t>
  </si>
  <si>
    <t>V7.5 - Initial release (04/01/26)</t>
  </si>
  <si>
    <t>Zuid-Afrika</t>
  </si>
  <si>
    <t>Zuid-Korea</t>
  </si>
  <si>
    <t>Tsjechië</t>
  </si>
  <si>
    <t>Bosnië en Herzegovina</t>
  </si>
  <si>
    <t>Zwitserland</t>
  </si>
  <si>
    <t>Brazilië</t>
  </si>
  <si>
    <t>Marokko</t>
  </si>
  <si>
    <t>Haïti</t>
  </si>
  <si>
    <t>Schotland</t>
  </si>
  <si>
    <t>Verenigde Staten</t>
  </si>
  <si>
    <t>Australië</t>
  </si>
  <si>
    <t>Turkije</t>
  </si>
  <si>
    <t>Duitsland</t>
  </si>
  <si>
    <t>Curaçao</t>
  </si>
  <si>
    <t>Ivoorkust</t>
  </si>
  <si>
    <t>Nederland</t>
  </si>
  <si>
    <t>Zweden</t>
  </si>
  <si>
    <t>Tunesië</t>
  </si>
  <si>
    <t>België</t>
  </si>
  <si>
    <t>Egypte</t>
  </si>
  <si>
    <t>Nieuw-Zeeland</t>
  </si>
  <si>
    <t>Spanje</t>
  </si>
  <si>
    <t>Kaapverdië</t>
  </si>
  <si>
    <t>Saoedi-Arabië</t>
  </si>
  <si>
    <t>Frankrijk</t>
  </si>
  <si>
    <t>Irak</t>
  </si>
  <si>
    <t>Noorwegen</t>
  </si>
  <si>
    <t>Argentinië</t>
  </si>
  <si>
    <t>Algerije</t>
  </si>
  <si>
    <t>Oostenrijk</t>
  </si>
  <si>
    <t>Jordanië</t>
  </si>
  <si>
    <t>Oezbekistan</t>
  </si>
  <si>
    <t>Engeland</t>
  </si>
  <si>
    <t>Kroatië</t>
  </si>
  <si>
    <t>Congo</t>
  </si>
  <si>
    <t>W#</t>
  </si>
  <si>
    <t>Groep</t>
  </si>
  <si>
    <t>Datum</t>
  </si>
  <si>
    <t>Land</t>
  </si>
  <si>
    <t>Uitslag</t>
  </si>
  <si>
    <t>Wijster 2026</t>
  </si>
  <si>
    <t>PEN</t>
  </si>
  <si>
    <t>Wereldkampioen</t>
  </si>
  <si>
    <t>2e plek</t>
  </si>
  <si>
    <t>3e plek</t>
  </si>
  <si>
    <t>GROEP</t>
  </si>
  <si>
    <t>R8</t>
  </si>
  <si>
    <t>Finale</t>
  </si>
  <si>
    <t>R4</t>
  </si>
  <si>
    <t>Knock-out fase</t>
  </si>
  <si>
    <t>1e plek</t>
  </si>
  <si>
    <t>Beste 3e plek</t>
  </si>
  <si>
    <t>V</t>
  </si>
  <si>
    <t>Ptn</t>
  </si>
  <si>
    <t>DV</t>
  </si>
  <si>
    <t>DT</t>
  </si>
  <si>
    <t>DS</t>
  </si>
  <si>
    <t>Groepsfase</t>
  </si>
  <si>
    <t>11-06-2026 21:00</t>
  </si>
  <si>
    <t>12-06-2026 04:00</t>
  </si>
  <si>
    <t>12-06-2026 21:00</t>
  </si>
  <si>
    <t>13-06-2026 03:00</t>
  </si>
  <si>
    <t>13-06-2026 21:00</t>
  </si>
  <si>
    <t>14-06-2026 06:00</t>
  </si>
  <si>
    <t>14-06-2026 19:00</t>
  </si>
  <si>
    <t>14-06-2026 03:00</t>
  </si>
  <si>
    <t>14-06-2026 00:00</t>
  </si>
  <si>
    <t>15-06-2026 01:00</t>
  </si>
  <si>
    <t>14-06-2026 22:00</t>
  </si>
  <si>
    <t>15-06-2026 04:00</t>
  </si>
  <si>
    <t>16-06-2026 00:00</t>
  </si>
  <si>
    <t>15-06-2026 18:00</t>
  </si>
  <si>
    <t>16-06-2026 03:00</t>
  </si>
  <si>
    <t>15-06-2026 21:00</t>
  </si>
  <si>
    <t>16-06-2026 21:00</t>
  </si>
  <si>
    <t>17-06-2026 00:00</t>
  </si>
  <si>
    <t>17-06-2026 03:00</t>
  </si>
  <si>
    <t>17-06-2026 06:00</t>
  </si>
  <si>
    <t>18-06-2026 01:00</t>
  </si>
  <si>
    <t>17-06-2026 22:00</t>
  </si>
  <si>
    <t>17-06-2026 19:00</t>
  </si>
  <si>
    <t>18-06-2026 04:00</t>
  </si>
  <si>
    <t>18-06-2026 18:00</t>
  </si>
  <si>
    <t>18-06-2026 21:00</t>
  </si>
  <si>
    <t>19-06-2026 00:00</t>
  </si>
  <si>
    <t>19-06-2026 03:00</t>
  </si>
  <si>
    <t>20-06-2026 03:00</t>
  </si>
  <si>
    <t>20-06-2026 00:00</t>
  </si>
  <si>
    <t>20-06-2026 06:00</t>
  </si>
  <si>
    <t>19-06-2026 21:00</t>
  </si>
  <si>
    <t>20-06-2026 22:00</t>
  </si>
  <si>
    <t>21-06-2026 02:00</t>
  </si>
  <si>
    <t>20-06-2026 19:00</t>
  </si>
  <si>
    <t>21-06-2026 06:00</t>
  </si>
  <si>
    <t>22-06-2026 00:00</t>
  </si>
  <si>
    <t>21-06-2026 18:00</t>
  </si>
  <si>
    <t>21-06-2026 21:00</t>
  </si>
  <si>
    <t>22-06-2026 03:00</t>
  </si>
  <si>
    <t>23-06-2026 02:00</t>
  </si>
  <si>
    <t>22-06-2026 23:00</t>
  </si>
  <si>
    <t>22-06-2026 19:00</t>
  </si>
  <si>
    <t>23-06-2026 05:00</t>
  </si>
  <si>
    <t>23-06-2026 22:00</t>
  </si>
  <si>
    <t>24-06-2026 01:00</t>
  </si>
  <si>
    <t>23-06-2026 19:00</t>
  </si>
  <si>
    <t>24-06-2026 04:00</t>
  </si>
  <si>
    <t>25-06-2026 00:00</t>
  </si>
  <si>
    <t>24-06-2026 21:00</t>
  </si>
  <si>
    <t>25-06-2026 03:00</t>
  </si>
  <si>
    <t>25-06-2026 22:00</t>
  </si>
  <si>
    <t>26-06-2026 01:00</t>
  </si>
  <si>
    <t>26-06-2026 04:00</t>
  </si>
  <si>
    <t>26-06-2026 21:00</t>
  </si>
  <si>
    <t>27-06-2026 05:00</t>
  </si>
  <si>
    <t>27-06-2026 02:00</t>
  </si>
  <si>
    <t>27-06-2026 23:00</t>
  </si>
  <si>
    <t>28-06-2026 04:00</t>
  </si>
  <si>
    <t>28-06-2026 01:30</t>
  </si>
  <si>
    <t>28-06-2026 21:00</t>
  </si>
  <si>
    <t>30-06-2026 03:00</t>
  </si>
  <si>
    <t>29-06-2026 22:30</t>
  </si>
  <si>
    <t>29-06-2026 19:00</t>
  </si>
  <si>
    <t>01-07-2026 03:00</t>
  </si>
  <si>
    <t>30-06-2026 23:00</t>
  </si>
  <si>
    <t>30-06-2026 19:00</t>
  </si>
  <si>
    <t>02-07-2026 02:00</t>
  </si>
  <si>
    <t>01-07-2026 22:00</t>
  </si>
  <si>
    <t>01-07-2026 18:00</t>
  </si>
  <si>
    <t>03-07-2026 05:00</t>
  </si>
  <si>
    <t>02-07-2026 21:00</t>
  </si>
  <si>
    <t>03-07-2026 01:00</t>
  </si>
  <si>
    <t>03-07-2026 20:00</t>
  </si>
  <si>
    <t>04-07-2026 00:00</t>
  </si>
  <si>
    <t>04-07-2026 03:30</t>
  </si>
  <si>
    <t>04-07-2026 23:00</t>
  </si>
  <si>
    <t>04-07-2026 19:00</t>
  </si>
  <si>
    <t>05-07-2026 22:00</t>
  </si>
  <si>
    <t>06-07-2026 02:00</t>
  </si>
  <si>
    <t>06-07-2026 21:00</t>
  </si>
  <si>
    <t>07-07-2026 02:00</t>
  </si>
  <si>
    <t>07-07-2026 18:00</t>
  </si>
  <si>
    <t>07-07-2026 22:00</t>
  </si>
  <si>
    <t>09-07-2026 22:00</t>
  </si>
  <si>
    <t>10-07-2026 21:00</t>
  </si>
  <si>
    <t>11-07-2026 23:00</t>
  </si>
  <si>
    <t>12-07-2026 03:00</t>
  </si>
  <si>
    <t>14-07-2026 21:00</t>
  </si>
  <si>
    <t>15-07-2026 21:00</t>
  </si>
  <si>
    <t>18-07-2026 23:00</t>
  </si>
  <si>
    <t>19-07-2026 21:00</t>
  </si>
  <si>
    <t>Controleer of de ranggebaseerde coëfficiënt groot of klein is</t>
  </si>
  <si>
    <t>Ik heb het nogmaals gecontroleerd en de wereldranking staat op A</t>
  </si>
  <si>
    <r>
      <t>journalSHEET</t>
    </r>
    <r>
      <rPr>
        <b/>
        <sz val="18"/>
        <color theme="0"/>
        <rFont val="Calibri"/>
        <family val="2"/>
        <scheme val="minor"/>
      </rPr>
      <t>.com</t>
    </r>
  </si>
  <si>
    <r>
      <rPr>
        <b/>
        <sz val="11"/>
        <color theme="0"/>
        <rFont val="Calibri"/>
        <family val="2"/>
        <scheme val="minor"/>
      </rPr>
      <t>FILL FAIR PLAY POINTS</t>
    </r>
    <r>
      <rPr>
        <sz val="11"/>
        <color theme="0"/>
        <rFont val="Calibri"/>
        <family val="2"/>
        <scheme val="minor"/>
      </rPr>
      <t xml:space="preserve"> between the teams concerned in </t>
    </r>
    <r>
      <rPr>
        <b/>
        <sz val="11"/>
        <color theme="0"/>
        <rFont val="Calibri"/>
        <family val="2"/>
        <scheme val="minor"/>
      </rPr>
      <t xml:space="preserve">COLUMN D </t>
    </r>
    <r>
      <rPr>
        <sz val="11"/>
        <color theme="0"/>
        <rFont val="Calibri"/>
        <family val="2"/>
        <scheme val="minor"/>
      </rPr>
      <t>to differentiate their standings (example, -1 and -4). If it is leaved empty, they will be ranked based on FIFA World Ranking points</t>
    </r>
  </si>
  <si>
    <t>Landen</t>
  </si>
  <si>
    <t>N#</t>
  </si>
  <si>
    <t>Fair Play Punten</t>
  </si>
  <si>
    <t>Topscorer</t>
  </si>
  <si>
    <t>Aantal doelpunten van je topscorer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</si>
</sst>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;@"/>
    <numFmt numFmtId="165" formatCode="d/mm/yy\ h:mm;@"/>
    <numFmt numFmtId="166" formatCode="yyyy/m/d\ h:mm;@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1"/>
      <color theme="5" tint="0.79998168889431442"/>
      <name val="Calibri"/>
      <family val="2"/>
      <scheme val="minor"/>
    </font>
    <font>
      <b/>
      <sz val="26"/>
      <color theme="1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6"/>
      <color theme="5" tint="0.79998168889431442"/>
      <name val="Arial Narrow"/>
      <family val="2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2" tint="-9.9978637043366805E-2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2" tint="-0.89999084444715716"/>
      <name val="Calibri"/>
      <family val="2"/>
      <scheme val="minor"/>
    </font>
    <font>
      <i/>
      <sz val="10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thin">
        <color theme="8" tint="-0.499984740745262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 applyNumberFormat="0" applyFill="0" applyBorder="0" applyAlignment="0" applyProtection="0"/>
  </cellStyleXfs>
  <cellXfs count="195">
    <xf numFmtId="0" fontId="0" fillId="0" borderId="0" xfId="0"/>
    <xf numFmtId="0" fontId="0" fillId="0" borderId="0" xfId="0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/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Alignment="1">
      <alignment wrapText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3" fontId="3" fillId="0" borderId="0" xfId="0" applyNumberFormat="1" applyFont="1"/>
    <xf numFmtId="0" fontId="3" fillId="0" borderId="0" xfId="0" applyFont="1" applyAlignment="1" applyProtection="1">
      <alignment horizontal="right"/>
      <protection hidden="1"/>
    </xf>
    <xf numFmtId="0" fontId="0" fillId="7" borderId="0" xfId="0" applyFill="1" applyAlignment="1" applyProtection="1">
      <alignment vertical="center"/>
      <protection hidden="1"/>
    </xf>
    <xf numFmtId="0" fontId="0" fillId="5" borderId="3" xfId="0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0" fillId="10" borderId="0" xfId="0" applyFill="1" applyAlignment="1" applyProtection="1">
      <alignment vertical="center"/>
      <protection hidden="1"/>
    </xf>
    <xf numFmtId="0" fontId="0" fillId="3" borderId="10" xfId="0" applyFill="1" applyBorder="1" applyAlignment="1" applyProtection="1">
      <alignment vertical="center"/>
      <protection hidden="1"/>
    </xf>
    <xf numFmtId="0" fontId="0" fillId="3" borderId="11" xfId="0" applyFill="1" applyBorder="1" applyAlignment="1" applyProtection="1">
      <alignment vertical="center"/>
      <protection hidden="1"/>
    </xf>
    <xf numFmtId="0" fontId="0" fillId="3" borderId="12" xfId="0" applyFill="1" applyBorder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8" fillId="10" borderId="0" xfId="0" applyFont="1" applyFill="1" applyAlignment="1" applyProtection="1">
      <alignment vertical="center"/>
      <protection hidden="1"/>
    </xf>
    <xf numFmtId="0" fontId="8" fillId="10" borderId="13" xfId="0" applyFont="1" applyFill="1" applyBorder="1" applyAlignment="1" applyProtection="1">
      <alignment vertical="center"/>
      <protection hidden="1"/>
    </xf>
    <xf numFmtId="0" fontId="8" fillId="10" borderId="14" xfId="0" applyFont="1" applyFill="1" applyBorder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9" fillId="4" borderId="13" xfId="0" applyFont="1" applyFill="1" applyBorder="1" applyAlignment="1" applyProtection="1">
      <alignment vertical="center"/>
      <protection hidden="1"/>
    </xf>
    <xf numFmtId="0" fontId="2" fillId="4" borderId="0" xfId="0" applyFont="1" applyFill="1" applyAlignment="1" applyProtection="1">
      <alignment horizontal="center" vertical="center"/>
      <protection hidden="1"/>
    </xf>
    <xf numFmtId="0" fontId="2" fillId="4" borderId="0" xfId="0" applyFont="1" applyFill="1" applyAlignment="1" applyProtection="1">
      <alignment horizontal="right" vertical="center" indent="1"/>
      <protection hidden="1"/>
    </xf>
    <xf numFmtId="0" fontId="2" fillId="4" borderId="0" xfId="0" applyFont="1" applyFill="1" applyAlignment="1" applyProtection="1">
      <alignment vertical="center"/>
      <protection hidden="1"/>
    </xf>
    <xf numFmtId="0" fontId="2" fillId="4" borderId="0" xfId="0" applyFont="1" applyFill="1" applyAlignment="1" applyProtection="1">
      <alignment horizontal="left" vertical="center" indent="1"/>
      <protection hidden="1"/>
    </xf>
    <xf numFmtId="0" fontId="9" fillId="4" borderId="0" xfId="0" applyFont="1" applyFill="1" applyAlignment="1" applyProtection="1">
      <alignment vertical="center"/>
      <protection hidden="1"/>
    </xf>
    <xf numFmtId="0" fontId="9" fillId="4" borderId="14" xfId="0" applyFont="1" applyFill="1" applyBorder="1" applyAlignment="1" applyProtection="1">
      <alignment vertical="center"/>
      <protection hidden="1"/>
    </xf>
    <xf numFmtId="0" fontId="8" fillId="9" borderId="19" xfId="0" applyFont="1" applyFill="1" applyBorder="1" applyAlignment="1" applyProtection="1">
      <alignment vertical="center"/>
      <protection hidden="1"/>
    </xf>
    <xf numFmtId="0" fontId="8" fillId="9" borderId="2" xfId="0" applyFont="1" applyFill="1" applyBorder="1" applyAlignment="1" applyProtection="1">
      <alignment vertical="center"/>
      <protection hidden="1"/>
    </xf>
    <xf numFmtId="0" fontId="8" fillId="9" borderId="20" xfId="0" applyFont="1" applyFill="1" applyBorder="1" applyAlignment="1" applyProtection="1">
      <alignment vertical="center"/>
      <protection hidden="1"/>
    </xf>
    <xf numFmtId="0" fontId="1" fillId="13" borderId="13" xfId="0" applyFont="1" applyFill="1" applyBorder="1" applyAlignment="1" applyProtection="1">
      <alignment horizontal="left" vertical="center"/>
      <protection hidden="1"/>
    </xf>
    <xf numFmtId="0" fontId="1" fillId="13" borderId="0" xfId="0" applyFont="1" applyFill="1" applyAlignment="1" applyProtection="1">
      <alignment horizontal="center" vertical="center"/>
      <protection hidden="1"/>
    </xf>
    <xf numFmtId="0" fontId="1" fillId="13" borderId="0" xfId="0" applyFont="1" applyFill="1" applyAlignment="1" applyProtection="1">
      <alignment vertical="center"/>
      <protection hidden="1"/>
    </xf>
    <xf numFmtId="0" fontId="1" fillId="13" borderId="14" xfId="0" applyFont="1" applyFill="1" applyBorder="1" applyAlignment="1" applyProtection="1">
      <alignment horizontal="center" vertical="center"/>
      <protection hidden="1"/>
    </xf>
    <xf numFmtId="0" fontId="0" fillId="4" borderId="13" xfId="0" applyFill="1" applyBorder="1" applyAlignment="1" applyProtection="1">
      <alignment vertical="center"/>
      <protection hidden="1"/>
    </xf>
    <xf numFmtId="0" fontId="0" fillId="4" borderId="0" xfId="0" applyFill="1" applyAlignment="1" applyProtection="1">
      <alignment horizontal="center" vertical="center"/>
      <protection hidden="1"/>
    </xf>
    <xf numFmtId="164" fontId="0" fillId="4" borderId="0" xfId="0" applyNumberFormat="1" applyFill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right" vertical="center" indent="1"/>
      <protection hidden="1"/>
    </xf>
    <xf numFmtId="0" fontId="0" fillId="4" borderId="0" xfId="0" applyFill="1" applyAlignment="1" applyProtection="1">
      <alignment horizontal="left" vertical="center" indent="1"/>
      <protection hidden="1"/>
    </xf>
    <xf numFmtId="0" fontId="0" fillId="4" borderId="0" xfId="0" applyFill="1" applyAlignment="1" applyProtection="1">
      <alignment vertical="center"/>
      <protection hidden="1"/>
    </xf>
    <xf numFmtId="0" fontId="0" fillId="4" borderId="14" xfId="0" applyFill="1" applyBorder="1" applyAlignment="1" applyProtection="1">
      <alignment vertical="center"/>
      <protection hidden="1"/>
    </xf>
    <xf numFmtId="0" fontId="3" fillId="13" borderId="13" xfId="0" applyFont="1" applyFill="1" applyBorder="1" applyAlignment="1" applyProtection="1">
      <alignment horizontal="center" vertical="center"/>
      <protection hidden="1"/>
    </xf>
    <xf numFmtId="0" fontId="3" fillId="13" borderId="0" xfId="0" applyFont="1" applyFill="1" applyAlignment="1" applyProtection="1">
      <alignment horizontal="center" vertical="center"/>
      <protection hidden="1"/>
    </xf>
    <xf numFmtId="0" fontId="3" fillId="13" borderId="0" xfId="0" applyFont="1" applyFill="1" applyAlignment="1" applyProtection="1">
      <alignment vertical="center"/>
      <protection hidden="1"/>
    </xf>
    <xf numFmtId="0" fontId="3" fillId="13" borderId="14" xfId="0" applyFont="1" applyFill="1" applyBorder="1" applyAlignment="1" applyProtection="1">
      <alignment horizontal="center" vertical="center"/>
      <protection hidden="1"/>
    </xf>
    <xf numFmtId="0" fontId="19" fillId="12" borderId="0" xfId="0" applyFont="1" applyFill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165" fontId="4" fillId="4" borderId="0" xfId="0" applyNumberFormat="1" applyFont="1" applyFill="1" applyAlignment="1" applyProtection="1">
      <alignment horizontal="center" vertical="center" wrapText="1" shrinkToFit="1"/>
      <protection hidden="1"/>
    </xf>
    <xf numFmtId="0" fontId="4" fillId="4" borderId="0" xfId="0" applyFont="1" applyFill="1" applyAlignment="1" applyProtection="1">
      <alignment horizontal="right" vertical="center" indent="1"/>
      <protection hidden="1"/>
    </xf>
    <xf numFmtId="0" fontId="4" fillId="0" borderId="3" xfId="0" applyFont="1" applyBorder="1" applyAlignment="1" applyProtection="1">
      <alignment horizontal="center" vertical="center"/>
      <protection locked="0" hidden="1"/>
    </xf>
    <xf numFmtId="0" fontId="4" fillId="4" borderId="0" xfId="0" applyFont="1" applyFill="1" applyAlignment="1" applyProtection="1">
      <alignment horizontal="left" vertical="center" indent="1"/>
      <protection hidden="1"/>
    </xf>
    <xf numFmtId="0" fontId="15" fillId="4" borderId="0" xfId="0" applyFont="1" applyFill="1" applyAlignment="1" applyProtection="1">
      <alignment vertical="center"/>
      <protection hidden="1"/>
    </xf>
    <xf numFmtId="0" fontId="20" fillId="4" borderId="0" xfId="0" applyFont="1" applyFill="1" applyAlignment="1" applyProtection="1">
      <alignment horizontal="center" vertical="center"/>
      <protection hidden="1"/>
    </xf>
    <xf numFmtId="0" fontId="20" fillId="4" borderId="0" xfId="0" applyFont="1" applyFill="1" applyAlignment="1" applyProtection="1">
      <alignment vertical="center"/>
      <protection hidden="1"/>
    </xf>
    <xf numFmtId="0" fontId="20" fillId="4" borderId="14" xfId="0" applyFont="1" applyFill="1" applyBorder="1" applyAlignment="1" applyProtection="1">
      <alignment horizontal="center" vertical="center"/>
      <protection hidden="1"/>
    </xf>
    <xf numFmtId="0" fontId="0" fillId="4" borderId="14" xfId="0" applyFill="1" applyBorder="1" applyAlignment="1" applyProtection="1">
      <alignment horizontal="center" vertical="center"/>
      <protection hidden="1"/>
    </xf>
    <xf numFmtId="0" fontId="20" fillId="12" borderId="0" xfId="0" applyFont="1" applyFill="1" applyAlignment="1" applyProtection="1">
      <alignment horizontal="center" vertical="center"/>
      <protection hidden="1"/>
    </xf>
    <xf numFmtId="0" fontId="20" fillId="12" borderId="0" xfId="0" applyFont="1" applyFill="1" applyAlignment="1" applyProtection="1">
      <alignment vertical="center"/>
      <protection hidden="1"/>
    </xf>
    <xf numFmtId="0" fontId="20" fillId="12" borderId="14" xfId="0" applyFont="1" applyFill="1" applyBorder="1" applyAlignment="1" applyProtection="1">
      <alignment horizontal="center" vertical="center"/>
      <protection hidden="1"/>
    </xf>
    <xf numFmtId="0" fontId="0" fillId="12" borderId="0" xfId="0" applyFill="1" applyAlignment="1" applyProtection="1">
      <alignment horizontal="center" vertical="center"/>
      <protection hidden="1"/>
    </xf>
    <xf numFmtId="0" fontId="0" fillId="12" borderId="0" xfId="0" applyFill="1" applyAlignment="1" applyProtection="1">
      <alignment vertical="center"/>
      <protection hidden="1"/>
    </xf>
    <xf numFmtId="0" fontId="0" fillId="12" borderId="14" xfId="0" applyFill="1" applyBorder="1" applyAlignment="1" applyProtection="1">
      <alignment horizontal="center" vertical="center"/>
      <protection hidden="1"/>
    </xf>
    <xf numFmtId="0" fontId="0" fillId="12" borderId="22" xfId="0" applyFill="1" applyBorder="1" applyAlignment="1" applyProtection="1">
      <alignment horizontal="center" vertical="center"/>
      <protection hidden="1"/>
    </xf>
    <xf numFmtId="0" fontId="0" fillId="12" borderId="22" xfId="0" applyFill="1" applyBorder="1" applyAlignment="1" applyProtection="1">
      <alignment vertical="center"/>
      <protection hidden="1"/>
    </xf>
    <xf numFmtId="0" fontId="0" fillId="12" borderId="15" xfId="0" applyFill="1" applyBorder="1" applyAlignment="1" applyProtection="1">
      <alignment horizontal="center" vertical="center"/>
      <protection hidden="1"/>
    </xf>
    <xf numFmtId="0" fontId="10" fillId="4" borderId="13" xfId="0" applyFont="1" applyFill="1" applyBorder="1" applyAlignment="1" applyProtection="1">
      <alignment vertical="center"/>
      <protection hidden="1"/>
    </xf>
    <xf numFmtId="0" fontId="3" fillId="11" borderId="8" xfId="0" applyFont="1" applyFill="1" applyBorder="1" applyAlignment="1" applyProtection="1">
      <alignment vertical="center"/>
      <protection hidden="1"/>
    </xf>
    <xf numFmtId="0" fontId="3" fillId="11" borderId="1" xfId="0" applyFont="1" applyFill="1" applyBorder="1" applyAlignment="1" applyProtection="1">
      <alignment horizontal="right" vertical="center" indent="1"/>
      <protection hidden="1"/>
    </xf>
    <xf numFmtId="0" fontId="3" fillId="11" borderId="9" xfId="0" applyFont="1" applyFill="1" applyBorder="1" applyAlignment="1" applyProtection="1">
      <alignment horizontal="right" vertical="center" indent="1"/>
      <protection hidden="1"/>
    </xf>
    <xf numFmtId="0" fontId="3" fillId="11" borderId="3" xfId="0" applyFont="1" applyFill="1" applyBorder="1" applyAlignment="1" applyProtection="1">
      <alignment vertical="center"/>
      <protection hidden="1"/>
    </xf>
    <xf numFmtId="0" fontId="3" fillId="11" borderId="9" xfId="0" applyFont="1" applyFill="1" applyBorder="1" applyAlignment="1" applyProtection="1">
      <alignment vertical="center"/>
      <protection hidden="1"/>
    </xf>
    <xf numFmtId="0" fontId="18" fillId="4" borderId="13" xfId="0" applyFont="1" applyFill="1" applyBorder="1" applyAlignment="1" applyProtection="1">
      <alignment horizontal="left" vertical="center"/>
      <protection hidden="1"/>
    </xf>
    <xf numFmtId="0" fontId="0" fillId="11" borderId="8" xfId="0" applyFill="1" applyBorder="1" applyAlignment="1" applyProtection="1">
      <alignment vertical="center"/>
      <protection hidden="1"/>
    </xf>
    <xf numFmtId="0" fontId="0" fillId="11" borderId="1" xfId="0" applyFill="1" applyBorder="1" applyAlignment="1" applyProtection="1">
      <alignment horizontal="right" vertical="center" indent="1"/>
      <protection hidden="1"/>
    </xf>
    <xf numFmtId="0" fontId="0" fillId="11" borderId="1" xfId="0" applyFill="1" applyBorder="1" applyAlignment="1" applyProtection="1">
      <alignment vertical="center"/>
      <protection hidden="1"/>
    </xf>
    <xf numFmtId="0" fontId="0" fillId="11" borderId="9" xfId="0" applyFill="1" applyBorder="1" applyAlignment="1" applyProtection="1">
      <alignment horizontal="left" vertical="center" indent="1"/>
      <protection hidden="1"/>
    </xf>
    <xf numFmtId="0" fontId="10" fillId="6" borderId="13" xfId="0" applyFont="1" applyFill="1" applyBorder="1" applyAlignment="1" applyProtection="1">
      <alignment vertical="center"/>
      <protection hidden="1"/>
    </xf>
    <xf numFmtId="0" fontId="0" fillId="6" borderId="0" xfId="0" applyFill="1" applyAlignment="1" applyProtection="1">
      <alignment horizontal="center" vertical="center"/>
      <protection hidden="1"/>
    </xf>
    <xf numFmtId="164" fontId="0" fillId="6" borderId="0" xfId="0" applyNumberFormat="1" applyFill="1" applyAlignment="1" applyProtection="1">
      <alignment horizontal="center" vertical="center"/>
      <protection hidden="1"/>
    </xf>
    <xf numFmtId="0" fontId="15" fillId="6" borderId="0" xfId="0" applyFont="1" applyFill="1" applyAlignment="1" applyProtection="1">
      <alignment horizontal="right" vertical="center" indent="1"/>
      <protection hidden="1"/>
    </xf>
    <xf numFmtId="0" fontId="15" fillId="6" borderId="0" xfId="0" applyFont="1" applyFill="1" applyAlignment="1" applyProtection="1">
      <alignment vertical="center"/>
      <protection hidden="1"/>
    </xf>
    <xf numFmtId="0" fontId="15" fillId="6" borderId="0" xfId="0" applyFont="1" applyFill="1" applyAlignment="1" applyProtection="1">
      <alignment horizontal="left" vertical="center" indent="1"/>
      <protection hidden="1"/>
    </xf>
    <xf numFmtId="0" fontId="15" fillId="4" borderId="0" xfId="0" applyFont="1" applyFill="1" applyAlignment="1" applyProtection="1">
      <alignment horizontal="right" vertical="center" indent="1"/>
      <protection hidden="1"/>
    </xf>
    <xf numFmtId="0" fontId="15" fillId="4" borderId="0" xfId="0" applyFont="1" applyFill="1" applyAlignment="1" applyProtection="1">
      <alignment horizontal="left" vertical="center" indent="1"/>
      <protection hidden="1"/>
    </xf>
    <xf numFmtId="0" fontId="0" fillId="4" borderId="2" xfId="0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center" vertical="center"/>
      <protection hidden="1"/>
    </xf>
    <xf numFmtId="166" fontId="4" fillId="4" borderId="6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4" borderId="7" xfId="0" applyFont="1" applyFill="1" applyBorder="1" applyAlignment="1" applyProtection="1">
      <alignment horizontal="right" vertical="center" indent="1"/>
      <protection hidden="1"/>
    </xf>
    <xf numFmtId="0" fontId="4" fillId="4" borderId="7" xfId="0" applyFont="1" applyFill="1" applyBorder="1" applyAlignment="1" applyProtection="1">
      <alignment horizontal="left" vertical="center" indent="1"/>
      <protection hidden="1"/>
    </xf>
    <xf numFmtId="166" fontId="4" fillId="4" borderId="0" xfId="0" applyNumberFormat="1" applyFont="1" applyFill="1" applyAlignment="1" applyProtection="1">
      <alignment horizontal="center" vertical="center" wrapText="1" shrinkToFit="1"/>
      <protection hidden="1"/>
    </xf>
    <xf numFmtId="0" fontId="19" fillId="12" borderId="2" xfId="0" applyFont="1" applyFill="1" applyBorder="1" applyAlignment="1" applyProtection="1">
      <alignment horizontal="center" vertical="center"/>
      <protection hidden="1"/>
    </xf>
    <xf numFmtId="166" fontId="4" fillId="4" borderId="2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4" borderId="2" xfId="0" applyFont="1" applyFill="1" applyBorder="1" applyAlignment="1" applyProtection="1">
      <alignment horizontal="right" vertical="center" indent="1"/>
      <protection hidden="1"/>
    </xf>
    <xf numFmtId="0" fontId="4" fillId="4" borderId="2" xfId="0" applyFont="1" applyFill="1" applyBorder="1" applyAlignment="1" applyProtection="1">
      <alignment horizontal="left" vertical="center" indent="1"/>
      <protection hidden="1"/>
    </xf>
    <xf numFmtId="0" fontId="4" fillId="4" borderId="2" xfId="0" applyFont="1" applyFill="1" applyBorder="1" applyAlignment="1" applyProtection="1">
      <alignment horizontal="center" vertical="center"/>
      <protection hidden="1"/>
    </xf>
    <xf numFmtId="0" fontId="19" fillId="12" borderId="1" xfId="0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center"/>
      <protection hidden="1"/>
    </xf>
    <xf numFmtId="166" fontId="4" fillId="4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4" borderId="1" xfId="0" applyFont="1" applyFill="1" applyBorder="1" applyAlignment="1" applyProtection="1">
      <alignment horizontal="right" vertical="center" indent="1"/>
      <protection hidden="1"/>
    </xf>
    <xf numFmtId="0" fontId="4" fillId="4" borderId="1" xfId="0" applyFont="1" applyFill="1" applyBorder="1" applyAlignment="1" applyProtection="1">
      <alignment horizontal="left" vertical="center" indent="1"/>
      <protection hidden="1"/>
    </xf>
    <xf numFmtId="0" fontId="3" fillId="11" borderId="3" xfId="0" applyFont="1" applyFill="1" applyBorder="1" applyAlignment="1" applyProtection="1">
      <alignment horizontal="right" vertical="center" indent="1"/>
      <protection hidden="1"/>
    </xf>
    <xf numFmtId="0" fontId="3" fillId="11" borderId="3" xfId="0" applyFont="1" applyFill="1" applyBorder="1" applyAlignment="1" applyProtection="1">
      <alignment horizontal="right" vertical="center" wrapText="1" indent="1"/>
      <protection hidden="1"/>
    </xf>
    <xf numFmtId="0" fontId="0" fillId="2" borderId="13" xfId="0" applyFill="1" applyBorder="1" applyAlignment="1" applyProtection="1">
      <alignment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164" fontId="0" fillId="2" borderId="0" xfId="0" applyNumberFormat="1" applyFill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3" fillId="8" borderId="0" xfId="0" applyFont="1" applyFill="1" applyAlignment="1" applyProtection="1">
      <alignment vertical="center"/>
      <protection hidden="1"/>
    </xf>
    <xf numFmtId="0" fontId="0" fillId="2" borderId="14" xfId="0" applyFill="1" applyBorder="1" applyAlignment="1" applyProtection="1">
      <alignment vertical="center"/>
      <protection hidden="1"/>
    </xf>
    <xf numFmtId="0" fontId="0" fillId="5" borderId="13" xfId="0" applyFill="1" applyBorder="1" applyAlignment="1" applyProtection="1">
      <alignment vertical="center"/>
      <protection hidden="1"/>
    </xf>
    <xf numFmtId="0" fontId="0" fillId="5" borderId="0" xfId="0" applyFill="1" applyAlignment="1" applyProtection="1">
      <alignment horizontal="center" vertical="center"/>
      <protection hidden="1"/>
    </xf>
    <xf numFmtId="164" fontId="0" fillId="5" borderId="0" xfId="0" applyNumberFormat="1" applyFill="1" applyAlignment="1" applyProtection="1">
      <alignment horizontal="center" vertical="center"/>
      <protection hidden="1"/>
    </xf>
    <xf numFmtId="0" fontId="0" fillId="5" borderId="0" xfId="0" applyFill="1" applyAlignment="1" applyProtection="1">
      <alignment vertical="center"/>
      <protection hidden="1"/>
    </xf>
    <xf numFmtId="0" fontId="0" fillId="5" borderId="14" xfId="0" applyFill="1" applyBorder="1" applyAlignment="1" applyProtection="1">
      <alignment vertical="center"/>
      <protection hidden="1"/>
    </xf>
    <xf numFmtId="0" fontId="0" fillId="5" borderId="0" xfId="0" applyFill="1" applyAlignment="1" applyProtection="1">
      <alignment horizontal="right" vertical="center" indent="1"/>
      <protection hidden="1"/>
    </xf>
    <xf numFmtId="0" fontId="0" fillId="5" borderId="0" xfId="0" applyFill="1" applyAlignment="1" applyProtection="1">
      <alignment horizontal="left" vertical="center" indent="1"/>
      <protection hidden="1"/>
    </xf>
    <xf numFmtId="0" fontId="3" fillId="11" borderId="16" xfId="0" applyFont="1" applyFill="1" applyBorder="1" applyAlignment="1" applyProtection="1">
      <alignment vertical="center"/>
      <protection hidden="1"/>
    </xf>
    <xf numFmtId="0" fontId="3" fillId="11" borderId="17" xfId="0" applyFont="1" applyFill="1" applyBorder="1" applyAlignment="1" applyProtection="1">
      <alignment horizontal="center" vertical="center"/>
      <protection hidden="1"/>
    </xf>
    <xf numFmtId="164" fontId="3" fillId="11" borderId="17" xfId="0" applyNumberFormat="1" applyFont="1" applyFill="1" applyBorder="1" applyAlignment="1" applyProtection="1">
      <alignment horizontal="center" vertical="center"/>
      <protection hidden="1"/>
    </xf>
    <xf numFmtId="0" fontId="3" fillId="11" borderId="17" xfId="0" applyFont="1" applyFill="1" applyBorder="1" applyAlignment="1" applyProtection="1">
      <alignment horizontal="right" vertical="center" indent="1"/>
      <protection hidden="1"/>
    </xf>
    <xf numFmtId="0" fontId="3" fillId="11" borderId="17" xfId="0" applyFont="1" applyFill="1" applyBorder="1" applyAlignment="1" applyProtection="1">
      <alignment vertical="center"/>
      <protection hidden="1"/>
    </xf>
    <xf numFmtId="0" fontId="3" fillId="11" borderId="17" xfId="0" applyFont="1" applyFill="1" applyBorder="1" applyAlignment="1" applyProtection="1">
      <alignment horizontal="left" vertical="center" indent="1"/>
      <protection hidden="1"/>
    </xf>
    <xf numFmtId="0" fontId="0" fillId="11" borderId="18" xfId="0" applyFill="1" applyBorder="1" applyAlignment="1" applyProtection="1">
      <alignment vertical="center"/>
      <protection hidden="1"/>
    </xf>
    <xf numFmtId="0" fontId="3" fillId="10" borderId="0" xfId="0" applyFont="1" applyFill="1" applyAlignment="1" applyProtection="1">
      <alignment vertical="center"/>
      <protection hidden="1"/>
    </xf>
    <xf numFmtId="0" fontId="21" fillId="10" borderId="0" xfId="0" applyFont="1" applyFill="1" applyAlignment="1" applyProtection="1">
      <alignment vertical="center"/>
      <protection hidden="1"/>
    </xf>
    <xf numFmtId="0" fontId="3" fillId="10" borderId="0" xfId="0" applyFont="1" applyFill="1" applyAlignment="1" applyProtection="1">
      <alignment horizontal="center" vertical="center"/>
      <protection hidden="1"/>
    </xf>
    <xf numFmtId="164" fontId="3" fillId="10" borderId="0" xfId="0" applyNumberFormat="1" applyFont="1" applyFill="1" applyAlignment="1" applyProtection="1">
      <alignment horizontal="center" vertical="center"/>
      <protection hidden="1"/>
    </xf>
    <xf numFmtId="0" fontId="3" fillId="10" borderId="0" xfId="0" applyFont="1" applyFill="1" applyAlignment="1" applyProtection="1">
      <alignment horizontal="right" vertical="center" indent="1"/>
      <protection hidden="1"/>
    </xf>
    <xf numFmtId="0" fontId="3" fillId="10" borderId="0" xfId="0" applyFont="1" applyFill="1" applyAlignment="1" applyProtection="1">
      <alignment horizontal="left" vertical="center" indent="1"/>
      <protection hidden="1"/>
    </xf>
    <xf numFmtId="0" fontId="1" fillId="10" borderId="0" xfId="1" applyFont="1" applyFill="1" applyAlignment="1" applyProtection="1">
      <alignment vertical="center"/>
      <protection hidden="1"/>
    </xf>
    <xf numFmtId="0" fontId="3" fillId="10" borderId="0" xfId="1" applyFont="1" applyFill="1" applyAlignment="1" applyProtection="1">
      <alignment vertical="center"/>
      <protection hidden="1"/>
    </xf>
    <xf numFmtId="0" fontId="3" fillId="10" borderId="0" xfId="1" applyFont="1" applyFill="1" applyAlignment="1" applyProtection="1">
      <alignment horizontal="center" vertical="center"/>
      <protection hidden="1"/>
    </xf>
    <xf numFmtId="0" fontId="3" fillId="10" borderId="0" xfId="0" applyFont="1" applyFill="1" applyAlignment="1" applyProtection="1">
      <alignment horizontal="left" vertical="center"/>
      <protection hidden="1"/>
    </xf>
    <xf numFmtId="0" fontId="12" fillId="10" borderId="0" xfId="2" applyFont="1" applyFill="1" applyAlignment="1" applyProtection="1">
      <alignment vertical="center"/>
      <protection hidden="1"/>
    </xf>
    <xf numFmtId="0" fontId="3" fillId="10" borderId="0" xfId="0" applyFont="1" applyFill="1" applyAlignment="1" applyProtection="1">
      <alignment horizontal="left" vertical="center" wrapText="1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 vertical="center" indent="1"/>
      <protection hidden="1"/>
    </xf>
    <xf numFmtId="0" fontId="0" fillId="0" borderId="0" xfId="0" applyAlignment="1" applyProtection="1">
      <alignment horizontal="left" vertical="center" indent="1"/>
      <protection hidden="1"/>
    </xf>
    <xf numFmtId="0" fontId="4" fillId="0" borderId="0" xfId="1" applyFont="1" applyAlignment="1" applyProtection="1">
      <alignment vertical="center"/>
      <protection hidden="1"/>
    </xf>
    <xf numFmtId="0" fontId="0" fillId="10" borderId="3" xfId="0" applyFill="1" applyBorder="1" applyAlignment="1" applyProtection="1">
      <alignment vertical="center"/>
      <protection hidden="1"/>
    </xf>
    <xf numFmtId="0" fontId="0" fillId="10" borderId="9" xfId="0" applyFill="1" applyBorder="1" applyAlignment="1" applyProtection="1">
      <alignment vertical="center"/>
      <protection hidden="1"/>
    </xf>
    <xf numFmtId="0" fontId="7" fillId="10" borderId="0" xfId="0" applyFont="1" applyFill="1" applyAlignment="1" applyProtection="1">
      <alignment vertical="center"/>
      <protection hidden="1"/>
    </xf>
    <xf numFmtId="0" fontId="3" fillId="10" borderId="0" xfId="0" applyFont="1" applyFill="1" applyProtection="1">
      <protection hidden="1"/>
    </xf>
    <xf numFmtId="0" fontId="12" fillId="10" borderId="0" xfId="2" applyFont="1" applyFill="1" applyBorder="1" applyAlignment="1" applyProtection="1">
      <alignment vertical="center"/>
      <protection hidden="1"/>
    </xf>
    <xf numFmtId="0" fontId="1" fillId="10" borderId="0" xfId="0" applyFont="1" applyFill="1" applyAlignment="1" applyProtection="1">
      <alignment vertical="center"/>
      <protection hidden="1"/>
    </xf>
    <xf numFmtId="0" fontId="3" fillId="10" borderId="0" xfId="0" applyFont="1" applyFill="1" applyAlignment="1" applyProtection="1">
      <alignment horizontal="right" vertical="center"/>
      <protection hidden="1"/>
    </xf>
    <xf numFmtId="0" fontId="1" fillId="7" borderId="3" xfId="0" applyFont="1" applyFill="1" applyBorder="1" applyAlignment="1" applyProtection="1">
      <alignment horizontal="center" vertical="center"/>
      <protection hidden="1"/>
    </xf>
    <xf numFmtId="0" fontId="1" fillId="7" borderId="3" xfId="0" applyFont="1" applyFill="1" applyBorder="1" applyAlignment="1" applyProtection="1">
      <alignment vertical="center"/>
      <protection hidden="1"/>
    </xf>
    <xf numFmtId="0" fontId="1" fillId="7" borderId="3" xfId="0" applyFont="1" applyFill="1" applyBorder="1" applyAlignment="1" applyProtection="1">
      <alignment horizontal="center" vertical="center" wrapText="1"/>
      <protection hidden="1"/>
    </xf>
    <xf numFmtId="0" fontId="0" fillId="5" borderId="3" xfId="0" applyFill="1" applyBorder="1" applyAlignment="1" applyProtection="1">
      <alignment vertical="center"/>
      <protection hidden="1"/>
    </xf>
    <xf numFmtId="3" fontId="0" fillId="5" borderId="3" xfId="0" applyNumberFormat="1" applyFill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0" fontId="13" fillId="10" borderId="0" xfId="0" applyFont="1" applyFill="1" applyProtection="1">
      <protection hidden="1"/>
    </xf>
    <xf numFmtId="0" fontId="3" fillId="10" borderId="0" xfId="0" applyFont="1" applyFill="1" applyAlignment="1" applyProtection="1">
      <alignment horizontal="left"/>
      <protection hidden="1"/>
    </xf>
    <xf numFmtId="0" fontId="1" fillId="10" borderId="0" xfId="1" applyFont="1" applyFill="1" applyAlignment="1" applyProtection="1">
      <alignment horizontal="left" vertical="center"/>
      <protection hidden="1"/>
    </xf>
    <xf numFmtId="0" fontId="3" fillId="10" borderId="0" xfId="0" quotePrefix="1" applyFont="1" applyFill="1" applyAlignment="1" applyProtection="1">
      <alignment horizontal="left"/>
      <protection hidden="1"/>
    </xf>
    <xf numFmtId="0" fontId="12" fillId="10" borderId="0" xfId="2" applyFont="1" applyFill="1" applyBorder="1" applyAlignment="1" applyProtection="1">
      <protection hidden="1"/>
    </xf>
    <xf numFmtId="0" fontId="1" fillId="10" borderId="0" xfId="0" applyFont="1" applyFill="1" applyAlignment="1" applyProtection="1">
      <alignment horizontal="center"/>
      <protection hidden="1"/>
    </xf>
    <xf numFmtId="0" fontId="1" fillId="10" borderId="0" xfId="0" applyFont="1" applyFill="1" applyAlignment="1" applyProtection="1">
      <alignment horizontal="center" wrapText="1"/>
      <protection hidden="1"/>
    </xf>
    <xf numFmtId="0" fontId="0" fillId="10" borderId="9" xfId="0" applyFill="1" applyBorder="1" applyAlignment="1" applyProtection="1">
      <alignment horizontal="left" vertical="center" indent="1"/>
      <protection hidden="1"/>
    </xf>
    <xf numFmtId="0" fontId="0" fillId="10" borderId="3" xfId="0" applyFill="1" applyBorder="1" applyAlignment="1" applyProtection="1">
      <alignment horizontal="left" vertical="center" indent="1"/>
      <protection hidden="1"/>
    </xf>
    <xf numFmtId="0" fontId="0" fillId="0" borderId="9" xfId="0" applyBorder="1" applyAlignment="1" applyProtection="1">
      <alignment horizontal="left" vertical="center" indent="1"/>
      <protection locked="0" hidden="1"/>
    </xf>
    <xf numFmtId="0" fontId="0" fillId="0" borderId="3" xfId="0" applyBorder="1" applyAlignment="1" applyProtection="1">
      <alignment horizontal="left" vertical="center" indent="1"/>
      <protection locked="0" hidden="1"/>
    </xf>
    <xf numFmtId="0" fontId="3" fillId="10" borderId="0" xfId="1" applyFont="1" applyFill="1" applyAlignment="1" applyProtection="1">
      <alignment horizontal="left" vertical="top" wrapText="1"/>
      <protection hidden="1"/>
    </xf>
    <xf numFmtId="0" fontId="3" fillId="10" borderId="0" xfId="0" applyFont="1" applyFill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indent="1"/>
      <protection locked="0" hidden="1"/>
    </xf>
    <xf numFmtId="0" fontId="0" fillId="0" borderId="1" xfId="0" applyBorder="1" applyAlignment="1" applyProtection="1">
      <alignment horizontal="left" vertical="center" indent="1"/>
      <protection locked="0" hidden="1"/>
    </xf>
    <xf numFmtId="0" fontId="3" fillId="11" borderId="3" xfId="0" applyFont="1" applyFill="1" applyBorder="1" applyAlignment="1" applyProtection="1">
      <alignment horizontal="center" vertical="center"/>
      <protection hidden="1"/>
    </xf>
    <xf numFmtId="0" fontId="1" fillId="11" borderId="13" xfId="0" applyFont="1" applyFill="1" applyBorder="1" applyAlignment="1" applyProtection="1">
      <alignment horizontal="left" vertical="center"/>
      <protection hidden="1"/>
    </xf>
    <xf numFmtId="0" fontId="1" fillId="11" borderId="0" xfId="0" applyFont="1" applyFill="1" applyAlignment="1" applyProtection="1">
      <alignment horizontal="left" vertical="center"/>
      <protection hidden="1"/>
    </xf>
    <xf numFmtId="0" fontId="1" fillId="11" borderId="14" xfId="0" applyFont="1" applyFill="1" applyBorder="1" applyAlignment="1" applyProtection="1">
      <alignment horizontal="left" vertical="center"/>
      <protection hidden="1"/>
    </xf>
    <xf numFmtId="0" fontId="3" fillId="11" borderId="4" xfId="0" applyFont="1" applyFill="1" applyBorder="1" applyAlignment="1" applyProtection="1">
      <alignment horizontal="center" vertical="center" wrapText="1"/>
      <protection hidden="1"/>
    </xf>
    <xf numFmtId="0" fontId="3" fillId="11" borderId="5" xfId="0" applyFont="1" applyFill="1" applyBorder="1" applyAlignment="1" applyProtection="1">
      <alignment horizontal="center" vertical="center" wrapText="1"/>
      <protection hidden="1"/>
    </xf>
    <xf numFmtId="0" fontId="0" fillId="10" borderId="8" xfId="0" applyFill="1" applyBorder="1" applyAlignment="1" applyProtection="1">
      <alignment horizontal="left" vertical="center"/>
      <protection hidden="1"/>
    </xf>
    <xf numFmtId="0" fontId="0" fillId="10" borderId="1" xfId="0" applyFill="1" applyBorder="1" applyAlignment="1" applyProtection="1">
      <alignment horizontal="left" vertical="center"/>
      <protection hidden="1"/>
    </xf>
    <xf numFmtId="0" fontId="0" fillId="10" borderId="9" xfId="0" applyFill="1" applyBorder="1" applyAlignment="1" applyProtection="1">
      <alignment horizontal="left" vertical="center"/>
      <protection hidden="1"/>
    </xf>
    <xf numFmtId="0" fontId="7" fillId="11" borderId="10" xfId="0" applyFont="1" applyFill="1" applyBorder="1" applyAlignment="1" applyProtection="1">
      <alignment horizontal="left" vertical="top"/>
      <protection hidden="1"/>
    </xf>
    <xf numFmtId="0" fontId="7" fillId="11" borderId="11" xfId="0" applyFont="1" applyFill="1" applyBorder="1" applyAlignment="1" applyProtection="1">
      <alignment horizontal="left" vertical="top"/>
      <protection hidden="1"/>
    </xf>
    <xf numFmtId="0" fontId="7" fillId="11" borderId="12" xfId="0" applyFont="1" applyFill="1" applyBorder="1" applyAlignment="1" applyProtection="1">
      <alignment horizontal="left" vertical="top"/>
      <protection hidden="1"/>
    </xf>
    <xf numFmtId="0" fontId="7" fillId="11" borderId="13" xfId="0" applyFont="1" applyFill="1" applyBorder="1" applyAlignment="1" applyProtection="1">
      <alignment horizontal="left" vertical="top"/>
      <protection hidden="1"/>
    </xf>
    <xf numFmtId="0" fontId="7" fillId="11" borderId="0" xfId="0" applyFont="1" applyFill="1" applyAlignment="1" applyProtection="1">
      <alignment horizontal="left" vertical="top"/>
      <protection hidden="1"/>
    </xf>
    <xf numFmtId="0" fontId="7" fillId="11" borderId="14" xfId="0" applyFont="1" applyFill="1" applyBorder="1" applyAlignment="1" applyProtection="1">
      <alignment horizontal="left" vertical="top"/>
      <protection hidden="1"/>
    </xf>
    <xf numFmtId="0" fontId="2" fillId="12" borderId="13" xfId="0" applyFont="1" applyFill="1" applyBorder="1" applyAlignment="1" applyProtection="1">
      <alignment horizontal="center" vertical="center"/>
      <protection hidden="1"/>
    </xf>
    <xf numFmtId="0" fontId="2" fillId="4" borderId="13" xfId="0" applyFont="1" applyFill="1" applyBorder="1" applyAlignment="1" applyProtection="1">
      <alignment horizontal="center" vertical="center"/>
      <protection hidden="1"/>
    </xf>
    <xf numFmtId="0" fontId="2" fillId="12" borderId="21" xfId="0" applyFont="1" applyFill="1" applyBorder="1" applyAlignment="1" applyProtection="1">
      <alignment horizontal="center" vertical="center"/>
      <protection hidden="1"/>
    </xf>
    <xf numFmtId="0" fontId="17" fillId="10" borderId="0" xfId="0" applyFont="1" applyFill="1" applyAlignment="1" applyProtection="1">
      <alignment horizontal="center" vertical="center" wrapText="1"/>
      <protection hidden="1"/>
    </xf>
    <xf numFmtId="0" fontId="16" fillId="10" borderId="0" xfId="0" applyFont="1" applyFill="1" applyAlignment="1" applyProtection="1">
      <alignment horizontal="center" vertical="center" wrapText="1"/>
      <protection hidden="1"/>
    </xf>
  </cellXfs>
  <cellStyles count="3">
    <cellStyle name="Hyperlink" xfId="2" builtinId="8"/>
    <cellStyle name="Normal 2" xfId="1" xr:uid="{00000000-0005-0000-0000-000002000000}"/>
    <cellStyle name="Standaard" xfId="0" builtinId="0"/>
  </cellStyles>
  <dxfs count="323">
    <dxf>
      <font>
        <color rgb="FFFF0000"/>
      </font>
      <fill>
        <patternFill>
          <bgColor theme="9" tint="0.79998168889431442"/>
        </patternFill>
      </fill>
    </dxf>
    <dxf>
      <font>
        <b/>
        <i val="0"/>
        <color theme="9" tint="-0.24994659260841701"/>
      </font>
    </dxf>
    <dxf>
      <font>
        <b val="0"/>
        <i/>
        <color theme="1" tint="0.34998626667073579"/>
      </font>
    </dxf>
    <dxf>
      <font>
        <b val="0"/>
        <i/>
        <color theme="1" tint="0.34998626667073579"/>
      </font>
    </dxf>
    <dxf>
      <font>
        <b/>
        <i val="0"/>
        <color theme="9" tint="-0.24994659260841701"/>
      </font>
    </dxf>
    <dxf>
      <font>
        <b/>
        <i val="0"/>
        <color theme="9" tint="-0.24994659260841701"/>
      </font>
    </dxf>
    <dxf>
      <font>
        <b val="0"/>
        <i/>
        <color theme="1" tint="0.34998626667073579"/>
      </font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  <border>
        <left/>
        <right/>
        <top/>
        <bottom/>
        <vertical/>
        <horizontal/>
      </border>
    </dxf>
    <dxf>
      <font>
        <b/>
        <i val="0"/>
        <color theme="9" tint="-0.24994659260841701"/>
      </font>
    </dxf>
    <dxf>
      <font>
        <b val="0"/>
        <i/>
        <color theme="1" tint="0.34998626667073579"/>
      </font>
    </dxf>
    <dxf>
      <font>
        <b val="0"/>
        <i/>
        <color theme="1" tint="0.34998626667073579"/>
      </font>
    </dxf>
    <dxf>
      <font>
        <b/>
        <i val="0"/>
        <color theme="9" tint="-0.24994659260841701"/>
      </font>
    </dxf>
    <dxf>
      <font>
        <b/>
        <i val="0"/>
        <color theme="9" tint="-0.24994659260841701"/>
      </font>
    </dxf>
    <dxf>
      <font>
        <b val="0"/>
        <i/>
        <color theme="1" tint="0.34998626667073579"/>
      </font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nside.fifa.com/fifa-world-ranking/me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journalsheet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B1:U54"/>
  <sheetViews>
    <sheetView showGridLines="0" zoomScaleNormal="100" workbookViewId="0">
      <pane ySplit="5" topLeftCell="A6" activePane="bottomLeft" state="frozen"/>
      <selection activeCell="C9" sqref="C9"/>
      <selection pane="bottomLeft" activeCell="K11" sqref="A1:XFD1048576"/>
    </sheetView>
  </sheetViews>
  <sheetFormatPr defaultColWidth="8.7109375" defaultRowHeight="15" x14ac:dyDescent="0.25"/>
  <cols>
    <col min="1" max="1" width="1.5703125" style="1" customWidth="1"/>
    <col min="2" max="3" width="4.5703125" style="1" customWidth="1"/>
    <col min="4" max="4" width="26.28515625" style="1" bestFit="1" customWidth="1"/>
    <col min="5" max="6" width="11.42578125" style="1" customWidth="1"/>
    <col min="7" max="7" width="1.5703125" style="1" customWidth="1"/>
    <col min="8" max="8" width="0.85546875" style="11" customWidth="1"/>
    <col min="9" max="9" width="1.5703125" style="1" customWidth="1"/>
    <col min="10" max="10" width="4.5703125" style="1" customWidth="1"/>
    <col min="11" max="11" width="66.85546875" style="1" customWidth="1"/>
    <col min="12" max="14" width="20.5703125" style="1" customWidth="1"/>
    <col min="15" max="16384" width="8.7109375" style="1"/>
  </cols>
  <sheetData>
    <row r="1" spans="2:21" s="11" customFormat="1" ht="5.0999999999999996" customHeight="1" x14ac:dyDescent="0.25"/>
    <row r="2" spans="2:21" ht="5.0999999999999996" customHeight="1" x14ac:dyDescent="0.25"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</row>
    <row r="3" spans="2:21" ht="30" customHeight="1" x14ac:dyDescent="0.25">
      <c r="B3" s="2" t="s">
        <v>309</v>
      </c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</row>
    <row r="4" spans="2:21" ht="5.0999999999999996" customHeight="1" x14ac:dyDescent="0.25"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</row>
    <row r="5" spans="2:21" ht="30" x14ac:dyDescent="0.25">
      <c r="B5" s="153" t="s">
        <v>0</v>
      </c>
      <c r="C5" s="153" t="s">
        <v>310</v>
      </c>
      <c r="D5" s="154" t="s">
        <v>193</v>
      </c>
      <c r="E5" s="155" t="s">
        <v>152</v>
      </c>
      <c r="F5" s="155" t="s">
        <v>311</v>
      </c>
      <c r="J5" s="130" t="s">
        <v>46</v>
      </c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</row>
    <row r="6" spans="2:21" x14ac:dyDescent="0.25">
      <c r="B6" s="12" t="s">
        <v>1</v>
      </c>
      <c r="C6" s="12">
        <v>1</v>
      </c>
      <c r="D6" s="156" t="s">
        <v>99</v>
      </c>
      <c r="E6" s="157">
        <v>16</v>
      </c>
      <c r="F6" s="157"/>
      <c r="J6" s="149" t="s">
        <v>148</v>
      </c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</row>
    <row r="7" spans="2:21" x14ac:dyDescent="0.25">
      <c r="B7" s="12" t="s">
        <v>1</v>
      </c>
      <c r="C7" s="12">
        <v>2</v>
      </c>
      <c r="D7" s="156" t="s">
        <v>155</v>
      </c>
      <c r="E7" s="157">
        <v>60</v>
      </c>
      <c r="F7" s="157"/>
      <c r="J7" s="15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</row>
    <row r="8" spans="2:21" x14ac:dyDescent="0.25">
      <c r="B8" s="12" t="s">
        <v>1</v>
      </c>
      <c r="C8" s="12">
        <v>3</v>
      </c>
      <c r="D8" s="156" t="s">
        <v>156</v>
      </c>
      <c r="E8" s="157">
        <v>22</v>
      </c>
      <c r="F8" s="157"/>
      <c r="J8" s="130"/>
      <c r="K8" s="130"/>
      <c r="L8" s="165" t="s">
        <v>31</v>
      </c>
      <c r="M8" s="166" t="s">
        <v>34</v>
      </c>
      <c r="N8" s="166" t="s">
        <v>35</v>
      </c>
      <c r="O8" s="130"/>
      <c r="P8" s="130"/>
      <c r="Q8" s="130"/>
      <c r="R8" s="130"/>
      <c r="S8" s="130"/>
      <c r="T8" s="130"/>
      <c r="U8" s="130"/>
    </row>
    <row r="9" spans="2:21" x14ac:dyDescent="0.25">
      <c r="B9" s="12" t="s">
        <v>1</v>
      </c>
      <c r="C9" s="12">
        <v>4</v>
      </c>
      <c r="D9" s="156" t="s">
        <v>157</v>
      </c>
      <c r="E9" s="157">
        <v>43</v>
      </c>
      <c r="F9" s="157"/>
      <c r="J9" s="130" t="s">
        <v>19</v>
      </c>
      <c r="K9" s="130"/>
      <c r="L9" s="165"/>
      <c r="M9" s="166"/>
      <c r="N9" s="166"/>
      <c r="O9" s="130"/>
      <c r="P9" s="130"/>
      <c r="Q9" s="130"/>
      <c r="R9" s="130"/>
      <c r="S9" s="130"/>
      <c r="T9" s="130"/>
      <c r="U9" s="130"/>
    </row>
    <row r="10" spans="2:21" x14ac:dyDescent="0.25">
      <c r="B10" s="14" t="s">
        <v>2</v>
      </c>
      <c r="C10" s="14">
        <f>C6</f>
        <v>1</v>
      </c>
      <c r="D10" s="158" t="s">
        <v>136</v>
      </c>
      <c r="E10" s="159">
        <v>29</v>
      </c>
      <c r="F10" s="159"/>
      <c r="J10" s="130">
        <v>1</v>
      </c>
      <c r="K10" s="130" t="s">
        <v>20</v>
      </c>
      <c r="L10" s="132" t="s">
        <v>32</v>
      </c>
      <c r="M10" s="132" t="s">
        <v>32</v>
      </c>
      <c r="N10" s="132" t="s">
        <v>32</v>
      </c>
      <c r="O10" s="130"/>
      <c r="P10" s="130"/>
      <c r="Q10" s="130"/>
      <c r="R10" s="130"/>
      <c r="S10" s="130"/>
      <c r="T10" s="130"/>
      <c r="U10" s="130"/>
    </row>
    <row r="11" spans="2:21" x14ac:dyDescent="0.25">
      <c r="B11" s="14" t="s">
        <v>2</v>
      </c>
      <c r="C11" s="14">
        <f t="shared" ref="C11:C53" si="0">C7</f>
        <v>2</v>
      </c>
      <c r="D11" s="158" t="s">
        <v>158</v>
      </c>
      <c r="E11" s="159">
        <v>71</v>
      </c>
      <c r="F11" s="159"/>
      <c r="J11" s="130">
        <v>2</v>
      </c>
      <c r="K11" s="130" t="s">
        <v>23</v>
      </c>
      <c r="L11" s="132" t="s">
        <v>32</v>
      </c>
      <c r="M11" s="132" t="s">
        <v>32</v>
      </c>
      <c r="N11" s="132" t="s">
        <v>32</v>
      </c>
      <c r="O11" s="130"/>
      <c r="P11" s="130"/>
      <c r="Q11" s="130"/>
      <c r="R11" s="130"/>
      <c r="S11" s="130"/>
      <c r="T11" s="130"/>
      <c r="U11" s="130"/>
    </row>
    <row r="12" spans="2:21" x14ac:dyDescent="0.25">
      <c r="B12" s="14" t="s">
        <v>2</v>
      </c>
      <c r="C12" s="14">
        <f t="shared" si="0"/>
        <v>3</v>
      </c>
      <c r="D12" s="158" t="s">
        <v>137</v>
      </c>
      <c r="E12" s="159">
        <v>56</v>
      </c>
      <c r="F12" s="159"/>
      <c r="J12" s="130">
        <v>3</v>
      </c>
      <c r="K12" s="130" t="s">
        <v>24</v>
      </c>
      <c r="L12" s="132" t="s">
        <v>32</v>
      </c>
      <c r="M12" s="132" t="s">
        <v>32</v>
      </c>
      <c r="N12" s="132" t="s">
        <v>32</v>
      </c>
      <c r="O12" s="130"/>
      <c r="P12" s="130"/>
      <c r="Q12" s="130"/>
      <c r="R12" s="130"/>
      <c r="S12" s="130"/>
      <c r="T12" s="130"/>
      <c r="U12" s="130"/>
    </row>
    <row r="13" spans="2:21" x14ac:dyDescent="0.25">
      <c r="B13" s="14" t="s">
        <v>2</v>
      </c>
      <c r="C13" s="14">
        <f t="shared" si="0"/>
        <v>4</v>
      </c>
      <c r="D13" s="158" t="s">
        <v>159</v>
      </c>
      <c r="E13" s="159">
        <v>18</v>
      </c>
      <c r="F13" s="159"/>
      <c r="J13" s="130">
        <v>4</v>
      </c>
      <c r="K13" s="130" t="s">
        <v>25</v>
      </c>
      <c r="L13" s="132" t="s">
        <v>32</v>
      </c>
      <c r="M13" s="132" t="s">
        <v>32</v>
      </c>
      <c r="N13" s="132" t="s">
        <v>32</v>
      </c>
      <c r="O13" s="130"/>
      <c r="P13" s="130"/>
      <c r="Q13" s="130"/>
      <c r="R13" s="130"/>
      <c r="S13" s="130"/>
      <c r="T13" s="130"/>
      <c r="U13" s="130"/>
    </row>
    <row r="14" spans="2:21" x14ac:dyDescent="0.25">
      <c r="B14" s="12" t="s">
        <v>3</v>
      </c>
      <c r="C14" s="12">
        <f t="shared" si="0"/>
        <v>1</v>
      </c>
      <c r="D14" s="156" t="s">
        <v>160</v>
      </c>
      <c r="E14" s="157">
        <v>5</v>
      </c>
      <c r="F14" s="157"/>
      <c r="J14" s="130">
        <v>5</v>
      </c>
      <c r="K14" s="130" t="s">
        <v>95</v>
      </c>
      <c r="L14" s="132" t="s">
        <v>32</v>
      </c>
      <c r="M14" s="132" t="s">
        <v>32</v>
      </c>
      <c r="N14" s="132" t="s">
        <v>32</v>
      </c>
      <c r="O14" s="130"/>
      <c r="P14" s="130"/>
      <c r="Q14" s="130"/>
      <c r="R14" s="130"/>
      <c r="S14" s="130"/>
      <c r="T14" s="130"/>
      <c r="U14" s="130"/>
    </row>
    <row r="15" spans="2:21" x14ac:dyDescent="0.25">
      <c r="B15" s="12" t="s">
        <v>3</v>
      </c>
      <c r="C15" s="12">
        <f t="shared" si="0"/>
        <v>2</v>
      </c>
      <c r="D15" s="156" t="s">
        <v>161</v>
      </c>
      <c r="E15" s="157">
        <v>8</v>
      </c>
      <c r="F15" s="157"/>
      <c r="J15" s="130">
        <v>6</v>
      </c>
      <c r="K15" s="130" t="s">
        <v>21</v>
      </c>
      <c r="L15" s="132" t="s">
        <v>32</v>
      </c>
      <c r="M15" s="132" t="s">
        <v>32</v>
      </c>
      <c r="N15" s="132" t="s">
        <v>32</v>
      </c>
      <c r="O15" s="130"/>
      <c r="P15" s="130"/>
      <c r="Q15" s="130"/>
      <c r="R15" s="130"/>
      <c r="S15" s="130"/>
      <c r="T15" s="130"/>
      <c r="U15" s="130"/>
    </row>
    <row r="16" spans="2:21" x14ac:dyDescent="0.25">
      <c r="B16" s="12" t="s">
        <v>3</v>
      </c>
      <c r="C16" s="12">
        <f t="shared" si="0"/>
        <v>3</v>
      </c>
      <c r="D16" s="156" t="s">
        <v>162</v>
      </c>
      <c r="E16" s="157">
        <v>83</v>
      </c>
      <c r="F16" s="157"/>
      <c r="J16" s="130">
        <v>7</v>
      </c>
      <c r="K16" s="130" t="s">
        <v>22</v>
      </c>
      <c r="L16" s="132" t="s">
        <v>32</v>
      </c>
      <c r="M16" s="132" t="s">
        <v>32</v>
      </c>
      <c r="N16" s="132" t="s">
        <v>32</v>
      </c>
      <c r="O16" s="130"/>
      <c r="P16" s="130"/>
      <c r="Q16" s="130"/>
      <c r="R16" s="130"/>
      <c r="S16" s="130"/>
      <c r="T16" s="130"/>
      <c r="U16" s="130"/>
    </row>
    <row r="17" spans="2:21" x14ac:dyDescent="0.25">
      <c r="B17" s="12" t="s">
        <v>3</v>
      </c>
      <c r="C17" s="12">
        <f t="shared" si="0"/>
        <v>4</v>
      </c>
      <c r="D17" s="156" t="s">
        <v>163</v>
      </c>
      <c r="E17" s="157">
        <v>38</v>
      </c>
      <c r="F17" s="157"/>
      <c r="J17" s="130">
        <v>8</v>
      </c>
      <c r="K17" s="130" t="s">
        <v>30</v>
      </c>
      <c r="L17" s="132" t="s">
        <v>32</v>
      </c>
      <c r="M17" s="132" t="s">
        <v>36</v>
      </c>
      <c r="N17" s="132" t="s">
        <v>38</v>
      </c>
      <c r="O17" s="130"/>
      <c r="P17" s="130"/>
      <c r="Q17" s="130"/>
      <c r="R17" s="130"/>
      <c r="S17" s="130"/>
      <c r="T17" s="130"/>
      <c r="U17" s="130"/>
    </row>
    <row r="18" spans="2:21" x14ac:dyDescent="0.25">
      <c r="B18" s="14" t="s">
        <v>4</v>
      </c>
      <c r="C18" s="14">
        <f t="shared" si="0"/>
        <v>1</v>
      </c>
      <c r="D18" s="158" t="s">
        <v>164</v>
      </c>
      <c r="E18" s="159">
        <v>15</v>
      </c>
      <c r="F18" s="159"/>
      <c r="J18" s="130"/>
      <c r="K18" s="130" t="s">
        <v>26</v>
      </c>
      <c r="L18" s="132"/>
      <c r="M18" s="132"/>
      <c r="N18" s="132"/>
      <c r="O18" s="130"/>
      <c r="P18" s="130"/>
      <c r="Q18" s="130"/>
      <c r="R18" s="130"/>
      <c r="S18" s="130"/>
      <c r="T18" s="130"/>
      <c r="U18" s="130"/>
    </row>
    <row r="19" spans="2:21" x14ac:dyDescent="0.25">
      <c r="B19" s="14" t="s">
        <v>4</v>
      </c>
      <c r="C19" s="14">
        <f t="shared" si="0"/>
        <v>2</v>
      </c>
      <c r="D19" s="158" t="s">
        <v>138</v>
      </c>
      <c r="E19" s="159">
        <v>40</v>
      </c>
      <c r="F19" s="159"/>
      <c r="J19" s="130"/>
      <c r="K19" s="130" t="s">
        <v>27</v>
      </c>
      <c r="L19" s="132"/>
      <c r="M19" s="132"/>
      <c r="N19" s="132"/>
      <c r="O19" s="130"/>
      <c r="P19" s="130"/>
      <c r="Q19" s="130"/>
      <c r="R19" s="130"/>
      <c r="S19" s="130"/>
      <c r="T19" s="130"/>
      <c r="U19" s="130"/>
    </row>
    <row r="20" spans="2:21" x14ac:dyDescent="0.25">
      <c r="B20" s="14" t="s">
        <v>4</v>
      </c>
      <c r="C20" s="14">
        <f t="shared" si="0"/>
        <v>3</v>
      </c>
      <c r="D20" s="158" t="s">
        <v>165</v>
      </c>
      <c r="E20" s="159">
        <v>27</v>
      </c>
      <c r="F20" s="159"/>
      <c r="J20" s="130"/>
      <c r="K20" s="130" t="s">
        <v>28</v>
      </c>
      <c r="L20" s="132"/>
      <c r="M20" s="132"/>
      <c r="N20" s="132"/>
      <c r="O20" s="130"/>
      <c r="P20" s="130"/>
      <c r="Q20" s="130"/>
      <c r="R20" s="130"/>
      <c r="S20" s="130"/>
      <c r="T20" s="130"/>
      <c r="U20" s="130"/>
    </row>
    <row r="21" spans="2:21" x14ac:dyDescent="0.25">
      <c r="B21" s="14" t="s">
        <v>4</v>
      </c>
      <c r="C21" s="14">
        <f t="shared" si="0"/>
        <v>4</v>
      </c>
      <c r="D21" s="158" t="s">
        <v>166</v>
      </c>
      <c r="E21" s="159">
        <v>25</v>
      </c>
      <c r="F21" s="159"/>
      <c r="J21" s="130"/>
      <c r="K21" s="130" t="s">
        <v>29</v>
      </c>
      <c r="L21" s="132"/>
      <c r="M21" s="132"/>
      <c r="N21" s="132"/>
      <c r="O21" s="130"/>
      <c r="P21" s="130"/>
      <c r="Q21" s="130"/>
      <c r="R21" s="130"/>
      <c r="S21" s="130"/>
      <c r="T21" s="130"/>
      <c r="U21" s="130"/>
    </row>
    <row r="22" spans="2:21" x14ac:dyDescent="0.25">
      <c r="B22" s="12" t="s">
        <v>5</v>
      </c>
      <c r="C22" s="12">
        <f t="shared" si="0"/>
        <v>1</v>
      </c>
      <c r="D22" s="156" t="s">
        <v>167</v>
      </c>
      <c r="E22" s="157">
        <v>10</v>
      </c>
      <c r="F22" s="157"/>
      <c r="J22" s="130">
        <v>9</v>
      </c>
      <c r="K22" s="130" t="s">
        <v>150</v>
      </c>
      <c r="L22" s="132" t="s">
        <v>32</v>
      </c>
      <c r="M22" s="132" t="s">
        <v>37</v>
      </c>
      <c r="N22" s="132" t="s">
        <v>39</v>
      </c>
      <c r="O22" s="130"/>
      <c r="P22" s="130"/>
      <c r="Q22" s="130"/>
      <c r="R22" s="130"/>
      <c r="S22" s="130"/>
      <c r="T22" s="130"/>
      <c r="U22" s="130"/>
    </row>
    <row r="23" spans="2:21" x14ac:dyDescent="0.25">
      <c r="B23" s="12" t="s">
        <v>5</v>
      </c>
      <c r="C23" s="12">
        <f t="shared" si="0"/>
        <v>2</v>
      </c>
      <c r="D23" s="156" t="s">
        <v>168</v>
      </c>
      <c r="E23" s="157">
        <v>81</v>
      </c>
      <c r="F23" s="157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</row>
    <row r="24" spans="2:21" x14ac:dyDescent="0.25">
      <c r="B24" s="12" t="s">
        <v>5</v>
      </c>
      <c r="C24" s="12">
        <f t="shared" si="0"/>
        <v>3</v>
      </c>
      <c r="D24" s="156" t="s">
        <v>169</v>
      </c>
      <c r="E24" s="157">
        <v>37</v>
      </c>
      <c r="F24" s="157"/>
      <c r="J24" s="151" t="s">
        <v>33</v>
      </c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</row>
    <row r="25" spans="2:21" x14ac:dyDescent="0.25">
      <c r="B25" s="12" t="s">
        <v>5</v>
      </c>
      <c r="C25" s="12">
        <f t="shared" si="0"/>
        <v>4</v>
      </c>
      <c r="D25" s="156" t="s">
        <v>139</v>
      </c>
      <c r="E25" s="157">
        <v>23</v>
      </c>
      <c r="F25" s="157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</row>
    <row r="26" spans="2:21" x14ac:dyDescent="0.25">
      <c r="B26" s="14" t="s">
        <v>6</v>
      </c>
      <c r="C26" s="14">
        <f t="shared" si="0"/>
        <v>1</v>
      </c>
      <c r="D26" s="158" t="s">
        <v>170</v>
      </c>
      <c r="E26" s="159">
        <v>7</v>
      </c>
      <c r="F26" s="159"/>
      <c r="J26" s="152" t="s">
        <v>40</v>
      </c>
      <c r="K26" s="130" t="s">
        <v>308</v>
      </c>
      <c r="L26" s="130"/>
      <c r="M26" s="130"/>
      <c r="N26" s="130"/>
      <c r="O26" s="130"/>
      <c r="P26" s="130"/>
      <c r="Q26" s="130"/>
      <c r="R26" s="130"/>
      <c r="S26" s="130"/>
      <c r="T26" s="130"/>
      <c r="U26" s="130"/>
    </row>
    <row r="27" spans="2:21" x14ac:dyDescent="0.25">
      <c r="B27" s="14" t="s">
        <v>6</v>
      </c>
      <c r="C27" s="14">
        <f t="shared" si="0"/>
        <v>2</v>
      </c>
      <c r="D27" s="158" t="s">
        <v>98</v>
      </c>
      <c r="E27" s="159">
        <v>19</v>
      </c>
      <c r="F27" s="159"/>
      <c r="J27" s="152" t="s">
        <v>41</v>
      </c>
      <c r="K27" s="130" t="s">
        <v>96</v>
      </c>
      <c r="L27" s="130"/>
      <c r="M27" s="130"/>
      <c r="N27" s="130"/>
      <c r="O27" s="130"/>
      <c r="P27" s="130"/>
      <c r="Q27" s="130"/>
      <c r="R27" s="130"/>
      <c r="S27" s="130"/>
      <c r="T27" s="130"/>
      <c r="U27" s="130"/>
    </row>
    <row r="28" spans="2:21" x14ac:dyDescent="0.25">
      <c r="B28" s="14" t="s">
        <v>6</v>
      </c>
      <c r="C28" s="14">
        <f t="shared" si="0"/>
        <v>3</v>
      </c>
      <c r="D28" s="158" t="s">
        <v>171</v>
      </c>
      <c r="E28" s="159">
        <v>42</v>
      </c>
      <c r="F28" s="159"/>
      <c r="J28" s="152" t="s">
        <v>42</v>
      </c>
      <c r="K28" s="130" t="s">
        <v>43</v>
      </c>
      <c r="L28" s="130"/>
      <c r="M28" s="130"/>
      <c r="N28" s="130"/>
      <c r="O28" s="130"/>
      <c r="P28" s="130"/>
      <c r="Q28" s="130"/>
      <c r="R28" s="130"/>
      <c r="S28" s="130"/>
      <c r="T28" s="130"/>
      <c r="U28" s="130"/>
    </row>
    <row r="29" spans="2:21" x14ac:dyDescent="0.25">
      <c r="B29" s="14" t="s">
        <v>6</v>
      </c>
      <c r="C29" s="14">
        <f t="shared" si="0"/>
        <v>4</v>
      </c>
      <c r="D29" s="158" t="s">
        <v>172</v>
      </c>
      <c r="E29" s="159">
        <v>47</v>
      </c>
      <c r="F29" s="159"/>
      <c r="J29" s="152" t="s">
        <v>44</v>
      </c>
      <c r="K29" s="130" t="s">
        <v>45</v>
      </c>
      <c r="L29" s="130"/>
      <c r="M29" s="130"/>
      <c r="N29" s="130"/>
      <c r="O29" s="130"/>
      <c r="P29" s="130"/>
      <c r="Q29" s="130"/>
      <c r="R29" s="130"/>
      <c r="S29" s="130"/>
      <c r="T29" s="130"/>
      <c r="U29" s="130"/>
    </row>
    <row r="30" spans="2:21" x14ac:dyDescent="0.25">
      <c r="B30" s="12" t="s">
        <v>0</v>
      </c>
      <c r="C30" s="12">
        <f t="shared" si="0"/>
        <v>1</v>
      </c>
      <c r="D30" s="156" t="s">
        <v>173</v>
      </c>
      <c r="E30" s="157">
        <v>9</v>
      </c>
      <c r="F30" s="157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</row>
    <row r="31" spans="2:21" x14ac:dyDescent="0.25">
      <c r="B31" s="12" t="s">
        <v>0</v>
      </c>
      <c r="C31" s="12">
        <f t="shared" si="0"/>
        <v>2</v>
      </c>
      <c r="D31" s="156" t="s">
        <v>174</v>
      </c>
      <c r="E31" s="157">
        <v>31</v>
      </c>
      <c r="F31" s="157"/>
      <c r="J31" s="130"/>
      <c r="K31" s="150" t="s">
        <v>151</v>
      </c>
      <c r="L31" s="130"/>
      <c r="M31" s="130"/>
      <c r="N31" s="130"/>
      <c r="O31" s="130"/>
      <c r="P31" s="130"/>
      <c r="Q31" s="130"/>
      <c r="R31" s="130"/>
      <c r="S31" s="130"/>
      <c r="T31" s="130"/>
      <c r="U31" s="130"/>
    </row>
    <row r="32" spans="2:21" x14ac:dyDescent="0.25">
      <c r="B32" s="12" t="s">
        <v>0</v>
      </c>
      <c r="C32" s="12">
        <f t="shared" si="0"/>
        <v>3</v>
      </c>
      <c r="D32" s="156" t="s">
        <v>140</v>
      </c>
      <c r="E32" s="157">
        <v>20</v>
      </c>
      <c r="F32" s="157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</row>
    <row r="33" spans="2:21" x14ac:dyDescent="0.25">
      <c r="B33" s="12" t="s">
        <v>0</v>
      </c>
      <c r="C33" s="12">
        <f t="shared" si="0"/>
        <v>4</v>
      </c>
      <c r="D33" s="156" t="s">
        <v>175</v>
      </c>
      <c r="E33" s="157">
        <v>85</v>
      </c>
      <c r="F33" s="157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</row>
    <row r="34" spans="2:21" x14ac:dyDescent="0.25">
      <c r="B34" s="14" t="s">
        <v>7</v>
      </c>
      <c r="C34" s="14">
        <f t="shared" si="0"/>
        <v>1</v>
      </c>
      <c r="D34" s="158" t="s">
        <v>176</v>
      </c>
      <c r="E34" s="159">
        <v>1</v>
      </c>
      <c r="F34" s="159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</row>
    <row r="35" spans="2:21" x14ac:dyDescent="0.25">
      <c r="B35" s="14" t="s">
        <v>7</v>
      </c>
      <c r="C35" s="14">
        <f t="shared" si="0"/>
        <v>2</v>
      </c>
      <c r="D35" s="158" t="s">
        <v>177</v>
      </c>
      <c r="E35" s="159">
        <v>67</v>
      </c>
      <c r="F35" s="159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</row>
    <row r="36" spans="2:21" x14ac:dyDescent="0.25">
      <c r="B36" s="14" t="s">
        <v>7</v>
      </c>
      <c r="C36" s="14">
        <f t="shared" si="0"/>
        <v>3</v>
      </c>
      <c r="D36" s="158" t="s">
        <v>178</v>
      </c>
      <c r="E36" s="159">
        <v>61</v>
      </c>
      <c r="F36" s="159"/>
      <c r="J36" s="141"/>
      <c r="K36" s="141"/>
      <c r="L36" s="130"/>
      <c r="M36" s="130"/>
      <c r="N36" s="130"/>
      <c r="O36" s="130"/>
      <c r="P36" s="130"/>
      <c r="Q36" s="130"/>
      <c r="R36" s="130"/>
      <c r="S36" s="130"/>
      <c r="T36" s="130"/>
      <c r="U36" s="130"/>
    </row>
    <row r="37" spans="2:21" x14ac:dyDescent="0.25">
      <c r="B37" s="14" t="s">
        <v>7</v>
      </c>
      <c r="C37" s="14">
        <f t="shared" si="0"/>
        <v>4</v>
      </c>
      <c r="D37" s="158" t="s">
        <v>141</v>
      </c>
      <c r="E37" s="159">
        <v>17</v>
      </c>
      <c r="F37" s="159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</row>
    <row r="38" spans="2:21" x14ac:dyDescent="0.25">
      <c r="B38" s="12" t="s">
        <v>104</v>
      </c>
      <c r="C38" s="12">
        <f t="shared" si="0"/>
        <v>1</v>
      </c>
      <c r="D38" s="156" t="s">
        <v>179</v>
      </c>
      <c r="E38" s="157">
        <v>3</v>
      </c>
      <c r="F38" s="157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</row>
    <row r="39" spans="2:21" x14ac:dyDescent="0.25">
      <c r="B39" s="12" t="s">
        <v>104</v>
      </c>
      <c r="C39" s="12">
        <f t="shared" si="0"/>
        <v>2</v>
      </c>
      <c r="D39" s="156" t="s">
        <v>142</v>
      </c>
      <c r="E39" s="157">
        <v>12</v>
      </c>
      <c r="F39" s="157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</row>
    <row r="40" spans="2:21" x14ac:dyDescent="0.25">
      <c r="B40" s="12" t="s">
        <v>104</v>
      </c>
      <c r="C40" s="12">
        <f t="shared" si="0"/>
        <v>3</v>
      </c>
      <c r="D40" s="156" t="s">
        <v>180</v>
      </c>
      <c r="E40" s="157">
        <v>58</v>
      </c>
      <c r="F40" s="157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</row>
    <row r="41" spans="2:21" x14ac:dyDescent="0.25">
      <c r="B41" s="12" t="s">
        <v>104</v>
      </c>
      <c r="C41" s="12">
        <f t="shared" si="0"/>
        <v>4</v>
      </c>
      <c r="D41" s="156" t="s">
        <v>181</v>
      </c>
      <c r="E41" s="157">
        <v>32</v>
      </c>
      <c r="F41" s="157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</row>
    <row r="42" spans="2:21" x14ac:dyDescent="0.25">
      <c r="B42" s="14" t="s">
        <v>105</v>
      </c>
      <c r="C42" s="14">
        <f t="shared" si="0"/>
        <v>1</v>
      </c>
      <c r="D42" s="158" t="s">
        <v>182</v>
      </c>
      <c r="E42" s="159">
        <v>2</v>
      </c>
      <c r="F42" s="159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</row>
    <row r="43" spans="2:21" x14ac:dyDescent="0.25">
      <c r="B43" s="14" t="s">
        <v>105</v>
      </c>
      <c r="C43" s="14">
        <f t="shared" si="0"/>
        <v>2</v>
      </c>
      <c r="D43" s="158" t="s">
        <v>183</v>
      </c>
      <c r="E43" s="159">
        <v>28</v>
      </c>
      <c r="F43" s="159"/>
      <c r="I43" s="15"/>
      <c r="J43" s="130"/>
      <c r="K43" s="130"/>
      <c r="L43" s="141"/>
      <c r="M43" s="130"/>
      <c r="N43" s="130"/>
      <c r="O43" s="130"/>
      <c r="P43" s="130"/>
      <c r="Q43" s="130"/>
      <c r="R43" s="130"/>
      <c r="S43" s="130"/>
      <c r="T43" s="130"/>
      <c r="U43" s="130"/>
    </row>
    <row r="44" spans="2:21" x14ac:dyDescent="0.25">
      <c r="B44" s="14" t="s">
        <v>105</v>
      </c>
      <c r="C44" s="14">
        <f t="shared" si="0"/>
        <v>3</v>
      </c>
      <c r="D44" s="158" t="s">
        <v>184</v>
      </c>
      <c r="E44" s="159">
        <v>24</v>
      </c>
      <c r="F44" s="159"/>
      <c r="I44" s="15"/>
      <c r="J44" s="130"/>
      <c r="K44" s="130"/>
      <c r="L44" s="141"/>
      <c r="M44" s="130"/>
      <c r="N44" s="130"/>
      <c r="O44" s="130"/>
      <c r="P44" s="130"/>
      <c r="Q44" s="130"/>
      <c r="R44" s="130"/>
      <c r="S44" s="130"/>
      <c r="T44" s="130"/>
      <c r="U44" s="130"/>
    </row>
    <row r="45" spans="2:21" x14ac:dyDescent="0.25">
      <c r="B45" s="14" t="s">
        <v>105</v>
      </c>
      <c r="C45" s="14">
        <f t="shared" si="0"/>
        <v>4</v>
      </c>
      <c r="D45" s="158" t="s">
        <v>185</v>
      </c>
      <c r="E45" s="159">
        <v>64</v>
      </c>
      <c r="F45" s="159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</row>
    <row r="46" spans="2:21" x14ac:dyDescent="0.25">
      <c r="B46" s="12" t="s">
        <v>106</v>
      </c>
      <c r="C46" s="12">
        <f t="shared" si="0"/>
        <v>1</v>
      </c>
      <c r="D46" s="156" t="s">
        <v>97</v>
      </c>
      <c r="E46" s="157">
        <v>6</v>
      </c>
      <c r="F46" s="157"/>
    </row>
    <row r="47" spans="2:21" x14ac:dyDescent="0.25">
      <c r="B47" s="12" t="s">
        <v>106</v>
      </c>
      <c r="C47" s="12">
        <f t="shared" si="0"/>
        <v>2</v>
      </c>
      <c r="D47" s="156" t="s">
        <v>189</v>
      </c>
      <c r="E47" s="157">
        <v>48</v>
      </c>
      <c r="F47" s="157"/>
    </row>
    <row r="48" spans="2:21" x14ac:dyDescent="0.25">
      <c r="B48" s="12" t="s">
        <v>106</v>
      </c>
      <c r="C48" s="12">
        <f t="shared" si="0"/>
        <v>3</v>
      </c>
      <c r="D48" s="156" t="s">
        <v>186</v>
      </c>
      <c r="E48" s="157">
        <v>52</v>
      </c>
      <c r="F48" s="157"/>
    </row>
    <row r="49" spans="2:15" x14ac:dyDescent="0.25">
      <c r="B49" s="12" t="s">
        <v>106</v>
      </c>
      <c r="C49" s="12">
        <f t="shared" si="0"/>
        <v>4</v>
      </c>
      <c r="D49" s="156" t="s">
        <v>143</v>
      </c>
      <c r="E49" s="157">
        <v>14</v>
      </c>
      <c r="F49" s="157"/>
      <c r="M49" s="16"/>
    </row>
    <row r="50" spans="2:15" x14ac:dyDescent="0.25">
      <c r="B50" s="14" t="s">
        <v>72</v>
      </c>
      <c r="C50" s="14">
        <f t="shared" si="0"/>
        <v>1</v>
      </c>
      <c r="D50" s="158" t="s">
        <v>187</v>
      </c>
      <c r="E50" s="159">
        <v>4</v>
      </c>
      <c r="F50" s="159"/>
      <c r="M50" s="16"/>
    </row>
    <row r="51" spans="2:15" x14ac:dyDescent="0.25">
      <c r="B51" s="14" t="s">
        <v>72</v>
      </c>
      <c r="C51" s="14">
        <f t="shared" si="0"/>
        <v>2</v>
      </c>
      <c r="D51" s="158" t="s">
        <v>188</v>
      </c>
      <c r="E51" s="159">
        <v>11</v>
      </c>
      <c r="F51" s="159"/>
      <c r="M51" s="16"/>
    </row>
    <row r="52" spans="2:15" x14ac:dyDescent="0.25">
      <c r="B52" s="14" t="s">
        <v>72</v>
      </c>
      <c r="C52" s="14">
        <f t="shared" si="0"/>
        <v>3</v>
      </c>
      <c r="D52" s="158" t="s">
        <v>144</v>
      </c>
      <c r="E52" s="159">
        <v>72</v>
      </c>
      <c r="F52" s="159"/>
      <c r="M52" s="16"/>
    </row>
    <row r="53" spans="2:15" ht="14.45" customHeight="1" x14ac:dyDescent="0.25">
      <c r="B53" s="14" t="s">
        <v>72</v>
      </c>
      <c r="C53" s="14">
        <f t="shared" si="0"/>
        <v>4</v>
      </c>
      <c r="D53" s="158" t="s">
        <v>145</v>
      </c>
      <c r="E53" s="159">
        <v>33</v>
      </c>
      <c r="F53" s="159"/>
      <c r="M53" s="15"/>
      <c r="N53" s="15"/>
      <c r="O53" s="15"/>
    </row>
    <row r="54" spans="2:15" x14ac:dyDescent="0.25">
      <c r="M54" s="15"/>
      <c r="N54" s="15"/>
      <c r="O54" s="15"/>
    </row>
  </sheetData>
  <sheetProtection algorithmName="SHA-512" hashValue="M9XTuiWl4BxQ6T5ZzUh0j2fDMnB3ldHG+n9YypHzb586CuHXiZ/5g9EyEzHP7+aZe+0OPtd7J05uZ+vKC4g8Nw==" saltValue="MRNPfIVP2briWmzluC8/cA==" spinCount="100000" sheet="1" formatCells="0" formatColumns="0" formatRows="0" insertColumns="0" insertRows="0" insertHyperlinks="0" deleteColumns="0" deleteRows="0" sort="0" autoFilter="0" pivotTables="0"/>
  <mergeCells count="3">
    <mergeCell ref="L8:L9"/>
    <mergeCell ref="M8:M9"/>
    <mergeCell ref="N8:N9"/>
  </mergeCells>
  <hyperlinks>
    <hyperlink ref="K31" r:id="rId1" display="FIFA Men's Ranking" xr:uid="{0322A98C-87ED-4F2B-A2F4-7A4A88AC3B9E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2"/>
  <dimension ref="A1:PSK684"/>
  <sheetViews>
    <sheetView showGridLines="0" zoomScale="90" zoomScaleNormal="90" workbookViewId="0">
      <pane ySplit="1" topLeftCell="A2" activePane="bottomLeft" state="frozen"/>
      <selection pane="bottomLeft" activeCell="M29" sqref="M29"/>
    </sheetView>
  </sheetViews>
  <sheetFormatPr defaultColWidth="8.7109375" defaultRowHeight="15" x14ac:dyDescent="0.25"/>
  <cols>
    <col min="1" max="1" width="8.85546875" style="4" bestFit="1" customWidth="1"/>
    <col min="2" max="2" width="4.140625" style="3" customWidth="1"/>
    <col min="3" max="3" width="15.42578125" style="5" bestFit="1" customWidth="1"/>
    <col min="4" max="10" width="5.7109375" style="3" customWidth="1"/>
    <col min="11" max="11" width="10.5703125" style="3" bestFit="1" customWidth="1"/>
    <col min="12" max="12" width="13.28515625" style="3" bestFit="1" customWidth="1"/>
    <col min="13" max="14" width="5.7109375" style="3" customWidth="1"/>
    <col min="15" max="15" width="15.5703125" style="5" bestFit="1" customWidth="1"/>
    <col min="16" max="16" width="5.7109375" style="3" bestFit="1" customWidth="1"/>
    <col min="17" max="17" width="15.5703125" style="3" bestFit="1" customWidth="1"/>
    <col min="18" max="18" width="9" style="3" bestFit="1" customWidth="1"/>
    <col min="19" max="19" width="6.140625" style="3" bestFit="1" customWidth="1"/>
    <col min="20" max="20" width="6" style="3" bestFit="1" customWidth="1"/>
    <col min="21" max="21" width="5.7109375" style="3" customWidth="1"/>
    <col min="22" max="22" width="13.140625" style="3" bestFit="1" customWidth="1"/>
    <col min="23" max="40" width="5.7109375" style="3" customWidth="1"/>
    <col min="41" max="41" width="12.140625" style="3" bestFit="1" customWidth="1"/>
    <col min="42" max="42" width="13.140625" style="3" bestFit="1" customWidth="1"/>
    <col min="43" max="59" width="5.7109375" style="3" customWidth="1"/>
    <col min="60" max="60" width="2.85546875" style="3" bestFit="1" customWidth="1"/>
    <col min="61" max="61" width="7.7109375" style="3" bestFit="1" customWidth="1"/>
    <col min="62" max="62" width="10.5703125" style="3" bestFit="1" customWidth="1"/>
    <col min="63" max="80" width="5.7109375" style="3" customWidth="1"/>
    <col min="81" max="81" width="16.5703125" style="3" bestFit="1" customWidth="1"/>
    <col min="82" max="82" width="10.5703125" style="3" bestFit="1" customWidth="1"/>
    <col min="83" max="100" width="5.7109375" style="3" customWidth="1"/>
    <col min="101" max="101" width="2.85546875" style="3" customWidth="1"/>
    <col min="102" max="102" width="15.42578125" style="3" bestFit="1" customWidth="1"/>
    <col min="103" max="103" width="2.140625" style="3" bestFit="1" customWidth="1"/>
    <col min="104" max="104" width="3.28515625" style="3" bestFit="1" customWidth="1"/>
    <col min="105" max="105" width="15.42578125" style="3" bestFit="1" customWidth="1"/>
    <col min="106" max="106" width="3.28515625" style="3" bestFit="1" customWidth="1"/>
    <col min="107" max="107" width="3.5703125" style="3" bestFit="1" customWidth="1"/>
    <col min="108" max="108" width="15.42578125" style="3" bestFit="1" customWidth="1"/>
    <col min="109" max="110" width="2.5703125" style="3" bestFit="1" customWidth="1"/>
    <col min="111" max="112" width="2.85546875" style="3" customWidth="1"/>
    <col min="113" max="113" width="4.140625" style="3" customWidth="1"/>
    <col min="114" max="114" width="15.42578125" style="5" bestFit="1" customWidth="1"/>
    <col min="115" max="121" width="5.7109375" style="3" customWidth="1"/>
    <col min="122" max="122" width="10.5703125" style="3" bestFit="1" customWidth="1"/>
    <col min="123" max="123" width="13.28515625" style="3" bestFit="1" customWidth="1"/>
    <col min="124" max="125" width="5.7109375" style="3" customWidth="1"/>
    <col min="126" max="126" width="15.5703125" style="5" bestFit="1" customWidth="1"/>
    <col min="127" max="127" width="5.7109375" style="3" bestFit="1" customWidth="1"/>
    <col min="128" max="128" width="15.5703125" style="3" bestFit="1" customWidth="1"/>
    <col min="129" max="129" width="9.140625" style="3" bestFit="1" customWidth="1"/>
    <col min="130" max="131" width="6.140625" style="3" bestFit="1" customWidth="1"/>
    <col min="132" max="132" width="5.7109375" style="3" customWidth="1"/>
    <col min="133" max="133" width="13.28515625" style="3" bestFit="1" customWidth="1"/>
    <col min="134" max="151" width="5.7109375" style="3" customWidth="1"/>
    <col min="152" max="152" width="12.140625" style="3" bestFit="1" customWidth="1"/>
    <col min="153" max="153" width="13.28515625" style="3" bestFit="1" customWidth="1"/>
    <col min="154" max="170" width="5.7109375" style="3" customWidth="1"/>
    <col min="171" max="171" width="5.42578125" style="3" bestFit="1" customWidth="1"/>
    <col min="172" max="172" width="7.85546875" style="3" bestFit="1" customWidth="1"/>
    <col min="173" max="173" width="10.7109375" style="3" bestFit="1" customWidth="1"/>
    <col min="174" max="191" width="5.7109375" style="3" customWidth="1"/>
    <col min="192" max="192" width="16.7109375" style="3" bestFit="1" customWidth="1"/>
    <col min="193" max="193" width="10.5703125" style="3" bestFit="1" customWidth="1"/>
    <col min="194" max="211" width="5.7109375" style="3" customWidth="1"/>
    <col min="212" max="212" width="2.85546875" style="3" customWidth="1"/>
    <col min="213" max="213" width="15.5703125" style="3" bestFit="1" customWidth="1"/>
    <col min="214" max="214" width="2.140625" style="3" bestFit="1" customWidth="1"/>
    <col min="215" max="215" width="3.28515625" style="3" bestFit="1" customWidth="1"/>
    <col min="216" max="216" width="15.42578125" style="3" bestFit="1" customWidth="1"/>
    <col min="217" max="218" width="8.140625" style="3" bestFit="1" customWidth="1"/>
    <col min="219" max="219" width="15.42578125" style="3" bestFit="1" customWidth="1"/>
    <col min="220" max="221" width="8.140625" style="3" bestFit="1" customWidth="1"/>
    <col min="222" max="223" width="2.85546875" style="3" customWidth="1"/>
    <col min="224" max="224" width="4.140625" style="3" customWidth="1"/>
    <col min="225" max="225" width="15.42578125" style="5" bestFit="1" customWidth="1"/>
    <col min="226" max="232" width="5.7109375" style="3" customWidth="1"/>
    <col min="233" max="233" width="10.42578125" style="3" bestFit="1" customWidth="1"/>
    <col min="234" max="234" width="13.140625" style="3" bestFit="1" customWidth="1"/>
    <col min="235" max="236" width="5.7109375" style="3" customWidth="1"/>
    <col min="237" max="237" width="15.42578125" style="5" bestFit="1" customWidth="1"/>
    <col min="238" max="238" width="5.5703125" style="3" bestFit="1" customWidth="1"/>
    <col min="239" max="239" width="15.42578125" style="3" bestFit="1" customWidth="1"/>
    <col min="240" max="240" width="9" style="3" bestFit="1" customWidth="1"/>
    <col min="241" max="242" width="6" style="3" bestFit="1" customWidth="1"/>
    <col min="243" max="243" width="5.7109375" style="3" customWidth="1"/>
    <col min="244" max="244" width="13.140625" style="3" bestFit="1" customWidth="1"/>
    <col min="245" max="262" width="5.7109375" style="3" customWidth="1"/>
    <col min="263" max="263" width="12" style="3" bestFit="1" customWidth="1"/>
    <col min="264" max="264" width="13.140625" style="3" bestFit="1" customWidth="1"/>
    <col min="265" max="281" width="5.7109375" style="3" customWidth="1"/>
    <col min="282" max="282" width="2.85546875" style="3" bestFit="1" customWidth="1"/>
    <col min="283" max="283" width="7.7109375" style="3" bestFit="1" customWidth="1"/>
    <col min="284" max="284" width="10.5703125" style="3" bestFit="1" customWidth="1"/>
    <col min="285" max="302" width="5.7109375" style="3" customWidth="1"/>
    <col min="303" max="303" width="16.5703125" style="3" bestFit="1" customWidth="1"/>
    <col min="304" max="304" width="10.5703125" style="3" bestFit="1" customWidth="1"/>
    <col min="305" max="322" width="5.7109375" style="3" customWidth="1"/>
    <col min="323" max="323" width="2.85546875" style="3" customWidth="1"/>
    <col min="324" max="324" width="15.42578125" style="3" bestFit="1" customWidth="1"/>
    <col min="325" max="325" width="1.85546875" style="3" bestFit="1" customWidth="1"/>
    <col min="326" max="326" width="2.85546875" style="3" bestFit="1" customWidth="1"/>
    <col min="327" max="327" width="15.42578125" style="3" bestFit="1" customWidth="1"/>
    <col min="328" max="328" width="3.140625" style="3" bestFit="1" customWidth="1"/>
    <col min="329" max="329" width="3.42578125" style="3" bestFit="1" customWidth="1"/>
    <col min="330" max="330" width="15.42578125" style="3" bestFit="1" customWidth="1"/>
    <col min="331" max="332" width="2.5703125" style="3" bestFit="1" customWidth="1"/>
    <col min="333" max="334" width="2.85546875" style="3" customWidth="1"/>
    <col min="335" max="335" width="4.140625" style="3" customWidth="1"/>
    <col min="336" max="336" width="15.42578125" style="5" bestFit="1" customWidth="1"/>
    <col min="337" max="343" width="5.7109375" style="3" customWidth="1"/>
    <col min="344" max="344" width="10.42578125" style="3" bestFit="1" customWidth="1"/>
    <col min="345" max="345" width="13.140625" style="3" bestFit="1" customWidth="1"/>
    <col min="346" max="347" width="5.7109375" style="3" customWidth="1"/>
    <col min="348" max="348" width="15.42578125" style="5" bestFit="1" customWidth="1"/>
    <col min="349" max="349" width="5.5703125" style="3" bestFit="1" customWidth="1"/>
    <col min="350" max="350" width="15.42578125" style="3" bestFit="1" customWidth="1"/>
    <col min="351" max="351" width="9" style="3" bestFit="1" customWidth="1"/>
    <col min="352" max="353" width="6" style="3" bestFit="1" customWidth="1"/>
    <col min="354" max="354" width="5.7109375" style="3" customWidth="1"/>
    <col min="355" max="355" width="13.140625" style="3" bestFit="1" customWidth="1"/>
    <col min="356" max="373" width="5.7109375" style="3" customWidth="1"/>
    <col min="374" max="374" width="12" style="3" bestFit="1" customWidth="1"/>
    <col min="375" max="375" width="13.140625" style="3" bestFit="1" customWidth="1"/>
    <col min="376" max="392" width="5.7109375" style="3" customWidth="1"/>
    <col min="393" max="393" width="2.85546875" style="3" bestFit="1" customWidth="1"/>
    <col min="394" max="394" width="7.7109375" style="3" bestFit="1" customWidth="1"/>
    <col min="395" max="395" width="10.5703125" style="3" bestFit="1" customWidth="1"/>
    <col min="396" max="413" width="5.7109375" style="3" customWidth="1"/>
    <col min="414" max="414" width="16.5703125" style="3" bestFit="1" customWidth="1"/>
    <col min="415" max="415" width="10.5703125" style="3" bestFit="1" customWidth="1"/>
    <col min="416" max="433" width="5.7109375" style="3" customWidth="1"/>
    <col min="434" max="434" width="2.85546875" style="3" customWidth="1"/>
    <col min="435" max="435" width="15.42578125" style="3" bestFit="1" customWidth="1"/>
    <col min="436" max="436" width="1.85546875" style="3" bestFit="1" customWidth="1"/>
    <col min="437" max="437" width="2.85546875" style="3" bestFit="1" customWidth="1"/>
    <col min="438" max="438" width="15.42578125" style="3" bestFit="1" customWidth="1"/>
    <col min="439" max="439" width="3.140625" style="3" bestFit="1" customWidth="1"/>
    <col min="440" max="440" width="3.42578125" style="3" bestFit="1" customWidth="1"/>
    <col min="441" max="441" width="15.42578125" style="3" bestFit="1" customWidth="1"/>
    <col min="442" max="443" width="2.5703125" style="3" bestFit="1" customWidth="1"/>
    <col min="444" max="445" width="2.85546875" style="3" customWidth="1"/>
    <col min="446" max="446" width="4.140625" style="3" customWidth="1"/>
    <col min="447" max="447" width="15.42578125" style="5" bestFit="1" customWidth="1"/>
    <col min="448" max="454" width="5.7109375" style="3" customWidth="1"/>
    <col min="455" max="455" width="10.42578125" style="3" bestFit="1" customWidth="1"/>
    <col min="456" max="456" width="13.140625" style="3" bestFit="1" customWidth="1"/>
    <col min="457" max="458" width="5.7109375" style="3" customWidth="1"/>
    <col min="459" max="459" width="15.42578125" style="5" bestFit="1" customWidth="1"/>
    <col min="460" max="460" width="5.5703125" style="3" bestFit="1" customWidth="1"/>
    <col min="461" max="461" width="15.42578125" style="3" bestFit="1" customWidth="1"/>
    <col min="462" max="462" width="9" style="3" bestFit="1" customWidth="1"/>
    <col min="463" max="464" width="6" style="3" bestFit="1" customWidth="1"/>
    <col min="465" max="465" width="5.7109375" style="3" customWidth="1"/>
    <col min="466" max="466" width="13.140625" style="3" bestFit="1" customWidth="1"/>
    <col min="467" max="484" width="5.7109375" style="3" customWidth="1"/>
    <col min="485" max="485" width="12" style="3" bestFit="1" customWidth="1"/>
    <col min="486" max="486" width="13.140625" style="3" bestFit="1" customWidth="1"/>
    <col min="487" max="503" width="5.7109375" style="3" customWidth="1"/>
    <col min="504" max="504" width="2.85546875" style="3" bestFit="1" customWidth="1"/>
    <col min="505" max="505" width="7.7109375" style="3" bestFit="1" customWidth="1"/>
    <col min="506" max="506" width="10.5703125" style="3" bestFit="1" customWidth="1"/>
    <col min="507" max="524" width="5.7109375" style="3" customWidth="1"/>
    <col min="525" max="525" width="16.5703125" style="3" bestFit="1" customWidth="1"/>
    <col min="526" max="526" width="10.5703125" style="3" bestFit="1" customWidth="1"/>
    <col min="527" max="544" width="5.7109375" style="3" customWidth="1"/>
    <col min="545" max="545" width="2.85546875" style="3" customWidth="1"/>
    <col min="546" max="546" width="15.42578125" style="3" bestFit="1" customWidth="1"/>
    <col min="547" max="547" width="1.85546875" style="3" bestFit="1" customWidth="1"/>
    <col min="548" max="548" width="2.85546875" style="3" bestFit="1" customWidth="1"/>
    <col min="549" max="549" width="15.42578125" style="3" bestFit="1" customWidth="1"/>
    <col min="550" max="550" width="3.140625" style="3" bestFit="1" customWidth="1"/>
    <col min="551" max="551" width="3.42578125" style="3" bestFit="1" customWidth="1"/>
    <col min="552" max="552" width="15.42578125" style="3" bestFit="1" customWidth="1"/>
    <col min="553" max="554" width="2.5703125" style="3" bestFit="1" customWidth="1"/>
    <col min="555" max="556" width="2.85546875" style="3" customWidth="1"/>
    <col min="557" max="557" width="4.140625" style="3" customWidth="1"/>
    <col min="558" max="558" width="15.42578125" style="5" bestFit="1" customWidth="1"/>
    <col min="559" max="565" width="5.7109375" style="3" customWidth="1"/>
    <col min="566" max="566" width="10.42578125" style="3" bestFit="1" customWidth="1"/>
    <col min="567" max="567" width="13.140625" style="3" bestFit="1" customWidth="1"/>
    <col min="568" max="569" width="5.7109375" style="3" customWidth="1"/>
    <col min="570" max="570" width="15.42578125" style="5" bestFit="1" customWidth="1"/>
    <col min="571" max="571" width="5.5703125" style="3" bestFit="1" customWidth="1"/>
    <col min="572" max="572" width="15.42578125" style="3" bestFit="1" customWidth="1"/>
    <col min="573" max="573" width="9" style="3" bestFit="1" customWidth="1"/>
    <col min="574" max="575" width="6" style="3" bestFit="1" customWidth="1"/>
    <col min="576" max="576" width="5.7109375" style="3" customWidth="1"/>
    <col min="577" max="577" width="13.140625" style="3" bestFit="1" customWidth="1"/>
    <col min="578" max="595" width="5.7109375" style="3" customWidth="1"/>
    <col min="596" max="596" width="12" style="3" bestFit="1" customWidth="1"/>
    <col min="597" max="597" width="13.140625" style="3" bestFit="1" customWidth="1"/>
    <col min="598" max="614" width="5.7109375" style="3" customWidth="1"/>
    <col min="615" max="615" width="2.85546875" style="3" bestFit="1" customWidth="1"/>
    <col min="616" max="616" width="7.7109375" style="3" bestFit="1" customWidth="1"/>
    <col min="617" max="617" width="10.5703125" style="3" bestFit="1" customWidth="1"/>
    <col min="618" max="635" width="5.7109375" style="3" customWidth="1"/>
    <col min="636" max="636" width="16.5703125" style="3" bestFit="1" customWidth="1"/>
    <col min="637" max="637" width="10.5703125" style="3" bestFit="1" customWidth="1"/>
    <col min="638" max="655" width="5.7109375" style="3" customWidth="1"/>
    <col min="656" max="656" width="2.85546875" style="3" customWidth="1"/>
    <col min="657" max="657" width="15.42578125" style="3" bestFit="1" customWidth="1"/>
    <col min="658" max="658" width="1.85546875" style="3" bestFit="1" customWidth="1"/>
    <col min="659" max="659" width="2.85546875" style="3" bestFit="1" customWidth="1"/>
    <col min="660" max="660" width="15.42578125" style="3" bestFit="1" customWidth="1"/>
    <col min="661" max="661" width="3.140625" style="3" bestFit="1" customWidth="1"/>
    <col min="662" max="662" width="3.42578125" style="3" bestFit="1" customWidth="1"/>
    <col min="663" max="663" width="15.42578125" style="3" bestFit="1" customWidth="1"/>
    <col min="664" max="665" width="2.5703125" style="3" bestFit="1" customWidth="1"/>
    <col min="666" max="667" width="2.85546875" style="3" customWidth="1"/>
    <col min="668" max="668" width="4.140625" style="3" customWidth="1"/>
    <col min="669" max="669" width="15.42578125" style="5" bestFit="1" customWidth="1"/>
    <col min="670" max="676" width="5.7109375" style="3" customWidth="1"/>
    <col min="677" max="677" width="10.42578125" style="3" bestFit="1" customWidth="1"/>
    <col min="678" max="678" width="13.140625" style="3" bestFit="1" customWidth="1"/>
    <col min="679" max="680" width="5.7109375" style="3" customWidth="1"/>
    <col min="681" max="681" width="15.42578125" style="5" bestFit="1" customWidth="1"/>
    <col min="682" max="682" width="5.5703125" style="3" bestFit="1" customWidth="1"/>
    <col min="683" max="683" width="15.42578125" style="3" bestFit="1" customWidth="1"/>
    <col min="684" max="684" width="9" style="3" bestFit="1" customWidth="1"/>
    <col min="685" max="686" width="6" style="3" bestFit="1" customWidth="1"/>
    <col min="687" max="687" width="5.7109375" style="3" customWidth="1"/>
    <col min="688" max="688" width="13.140625" style="3" bestFit="1" customWidth="1"/>
    <col min="689" max="706" width="5.7109375" style="3" customWidth="1"/>
    <col min="707" max="707" width="12" style="3" bestFit="1" customWidth="1"/>
    <col min="708" max="708" width="13.140625" style="3" bestFit="1" customWidth="1"/>
    <col min="709" max="725" width="5.7109375" style="3" customWidth="1"/>
    <col min="726" max="726" width="2.85546875" style="3" bestFit="1" customWidth="1"/>
    <col min="727" max="727" width="7.7109375" style="3" bestFit="1" customWidth="1"/>
    <col min="728" max="728" width="10.5703125" style="3" bestFit="1" customWidth="1"/>
    <col min="729" max="746" width="5.7109375" style="3" customWidth="1"/>
    <col min="747" max="747" width="16.5703125" style="3" bestFit="1" customWidth="1"/>
    <col min="748" max="748" width="10.5703125" style="3" bestFit="1" customWidth="1"/>
    <col min="749" max="766" width="5.7109375" style="3" customWidth="1"/>
    <col min="767" max="767" width="2.85546875" style="3" customWidth="1"/>
    <col min="768" max="768" width="15.42578125" style="3" bestFit="1" customWidth="1"/>
    <col min="769" max="769" width="1.85546875" style="3" bestFit="1" customWidth="1"/>
    <col min="770" max="770" width="2.85546875" style="3" bestFit="1" customWidth="1"/>
    <col min="771" max="771" width="15.42578125" style="3" bestFit="1" customWidth="1"/>
    <col min="772" max="772" width="3.140625" style="3" bestFit="1" customWidth="1"/>
    <col min="773" max="773" width="3.42578125" style="3" bestFit="1" customWidth="1"/>
    <col min="774" max="774" width="15.42578125" style="3" bestFit="1" customWidth="1"/>
    <col min="775" max="776" width="2.5703125" style="3" bestFit="1" customWidth="1"/>
    <col min="777" max="778" width="2.85546875" style="3" customWidth="1"/>
    <col min="779" max="779" width="4.140625" style="3" customWidth="1"/>
    <col min="780" max="780" width="15.42578125" style="5" bestFit="1" customWidth="1"/>
    <col min="781" max="787" width="5.7109375" style="3" customWidth="1"/>
    <col min="788" max="788" width="10.42578125" style="3" bestFit="1" customWidth="1"/>
    <col min="789" max="789" width="13.140625" style="3" bestFit="1" customWidth="1"/>
    <col min="790" max="791" width="5.7109375" style="3" customWidth="1"/>
    <col min="792" max="792" width="15.42578125" style="5" bestFit="1" customWidth="1"/>
    <col min="793" max="793" width="5.5703125" style="3" bestFit="1" customWidth="1"/>
    <col min="794" max="794" width="15.42578125" style="3" bestFit="1" customWidth="1"/>
    <col min="795" max="795" width="9" style="3" bestFit="1" customWidth="1"/>
    <col min="796" max="797" width="6" style="3" bestFit="1" customWidth="1"/>
    <col min="798" max="798" width="5.7109375" style="3" customWidth="1"/>
    <col min="799" max="799" width="13.140625" style="3" bestFit="1" customWidth="1"/>
    <col min="800" max="817" width="5.7109375" style="3" customWidth="1"/>
    <col min="818" max="818" width="12" style="3" bestFit="1" customWidth="1"/>
    <col min="819" max="819" width="13.140625" style="3" bestFit="1" customWidth="1"/>
    <col min="820" max="836" width="5.7109375" style="3" customWidth="1"/>
    <col min="837" max="837" width="2.85546875" style="3" bestFit="1" customWidth="1"/>
    <col min="838" max="838" width="7.7109375" style="3" bestFit="1" customWidth="1"/>
    <col min="839" max="839" width="10.5703125" style="3" bestFit="1" customWidth="1"/>
    <col min="840" max="857" width="5.7109375" style="3" customWidth="1"/>
    <col min="858" max="858" width="16.5703125" style="3" bestFit="1" customWidth="1"/>
    <col min="859" max="859" width="10.5703125" style="3" bestFit="1" customWidth="1"/>
    <col min="860" max="877" width="5.7109375" style="3" customWidth="1"/>
    <col min="878" max="878" width="2.85546875" style="3" customWidth="1"/>
    <col min="879" max="879" width="15.42578125" style="3" bestFit="1" customWidth="1"/>
    <col min="880" max="880" width="1.85546875" style="3" bestFit="1" customWidth="1"/>
    <col min="881" max="881" width="2.85546875" style="3" bestFit="1" customWidth="1"/>
    <col min="882" max="882" width="15.42578125" style="3" bestFit="1" customWidth="1"/>
    <col min="883" max="883" width="3.140625" style="3" bestFit="1" customWidth="1"/>
    <col min="884" max="884" width="3.42578125" style="3" bestFit="1" customWidth="1"/>
    <col min="885" max="885" width="15.42578125" style="3" bestFit="1" customWidth="1"/>
    <col min="886" max="887" width="2.5703125" style="3" bestFit="1" customWidth="1"/>
    <col min="888" max="889" width="2.85546875" style="3" customWidth="1"/>
    <col min="890" max="890" width="4.140625" style="3" customWidth="1"/>
    <col min="891" max="891" width="15.42578125" style="5" bestFit="1" customWidth="1"/>
    <col min="892" max="898" width="5.7109375" style="3" customWidth="1"/>
    <col min="899" max="899" width="10.42578125" style="3" bestFit="1" customWidth="1"/>
    <col min="900" max="900" width="13.140625" style="3" bestFit="1" customWidth="1"/>
    <col min="901" max="902" width="5.7109375" style="3" customWidth="1"/>
    <col min="903" max="903" width="15.42578125" style="5" bestFit="1" customWidth="1"/>
    <col min="904" max="904" width="5.5703125" style="3" bestFit="1" customWidth="1"/>
    <col min="905" max="905" width="15.42578125" style="3" bestFit="1" customWidth="1"/>
    <col min="906" max="906" width="9" style="3" bestFit="1" customWidth="1"/>
    <col min="907" max="908" width="6" style="3" bestFit="1" customWidth="1"/>
    <col min="909" max="909" width="5.7109375" style="3" customWidth="1"/>
    <col min="910" max="910" width="13.140625" style="3" bestFit="1" customWidth="1"/>
    <col min="911" max="928" width="5.7109375" style="3" customWidth="1"/>
    <col min="929" max="929" width="12" style="3" bestFit="1" customWidth="1"/>
    <col min="930" max="930" width="13.140625" style="3" bestFit="1" customWidth="1"/>
    <col min="931" max="947" width="5.7109375" style="3" customWidth="1"/>
    <col min="948" max="948" width="2.85546875" style="3" bestFit="1" customWidth="1"/>
    <col min="949" max="949" width="7.7109375" style="3" bestFit="1" customWidth="1"/>
    <col min="950" max="950" width="10.5703125" style="3" bestFit="1" customWidth="1"/>
    <col min="951" max="968" width="5.7109375" style="3" customWidth="1"/>
    <col min="969" max="969" width="16.5703125" style="3" bestFit="1" customWidth="1"/>
    <col min="970" max="970" width="10.5703125" style="3" bestFit="1" customWidth="1"/>
    <col min="971" max="988" width="5.7109375" style="3" customWidth="1"/>
    <col min="989" max="989" width="2.85546875" style="3" customWidth="1"/>
    <col min="990" max="990" width="15.42578125" style="3" bestFit="1" customWidth="1"/>
    <col min="991" max="991" width="1.85546875" style="3" bestFit="1" customWidth="1"/>
    <col min="992" max="992" width="2.85546875" style="3" bestFit="1" customWidth="1"/>
    <col min="993" max="993" width="15.42578125" style="3" bestFit="1" customWidth="1"/>
    <col min="994" max="994" width="3.140625" style="3" bestFit="1" customWidth="1"/>
    <col min="995" max="995" width="3.42578125" style="3" bestFit="1" customWidth="1"/>
    <col min="996" max="996" width="15.42578125" style="3" bestFit="1" customWidth="1"/>
    <col min="997" max="998" width="2.5703125" style="3" bestFit="1" customWidth="1"/>
    <col min="999" max="1000" width="2.85546875" style="3" customWidth="1"/>
    <col min="1001" max="1001" width="4.140625" style="3" customWidth="1"/>
    <col min="1002" max="1002" width="15.42578125" style="5" bestFit="1" customWidth="1"/>
    <col min="1003" max="1009" width="5.7109375" style="3" customWidth="1"/>
    <col min="1010" max="1010" width="10.42578125" style="3" bestFit="1" customWidth="1"/>
    <col min="1011" max="1011" width="13.140625" style="3" bestFit="1" customWidth="1"/>
    <col min="1012" max="1013" width="5.7109375" style="3" customWidth="1"/>
    <col min="1014" max="1014" width="15.42578125" style="5" bestFit="1" customWidth="1"/>
    <col min="1015" max="1015" width="5.5703125" style="3" bestFit="1" customWidth="1"/>
    <col min="1016" max="1016" width="15.42578125" style="3" bestFit="1" customWidth="1"/>
    <col min="1017" max="1017" width="9" style="3" bestFit="1" customWidth="1"/>
    <col min="1018" max="1019" width="6" style="3" bestFit="1" customWidth="1"/>
    <col min="1020" max="1020" width="5.7109375" style="3" customWidth="1"/>
    <col min="1021" max="1021" width="13.140625" style="3" bestFit="1" customWidth="1"/>
    <col min="1022" max="1039" width="5.7109375" style="3" customWidth="1"/>
    <col min="1040" max="1040" width="12" style="3" bestFit="1" customWidth="1"/>
    <col min="1041" max="1041" width="13.140625" style="3" bestFit="1" customWidth="1"/>
    <col min="1042" max="1058" width="5.7109375" style="3" customWidth="1"/>
    <col min="1059" max="1059" width="2.85546875" style="3" bestFit="1" customWidth="1"/>
    <col min="1060" max="1060" width="7.7109375" style="3" bestFit="1" customWidth="1"/>
    <col min="1061" max="1061" width="10.5703125" style="3" bestFit="1" customWidth="1"/>
    <col min="1062" max="1079" width="5.7109375" style="3" customWidth="1"/>
    <col min="1080" max="1080" width="16.5703125" style="3" bestFit="1" customWidth="1"/>
    <col min="1081" max="1081" width="10.5703125" style="3" bestFit="1" customWidth="1"/>
    <col min="1082" max="1099" width="5.7109375" style="3" customWidth="1"/>
    <col min="1100" max="1100" width="2.85546875" style="3" customWidth="1"/>
    <col min="1101" max="1101" width="15.42578125" style="3" bestFit="1" customWidth="1"/>
    <col min="1102" max="1102" width="1.85546875" style="3" bestFit="1" customWidth="1"/>
    <col min="1103" max="1103" width="2.85546875" style="3" bestFit="1" customWidth="1"/>
    <col min="1104" max="1104" width="15.42578125" style="3" bestFit="1" customWidth="1"/>
    <col min="1105" max="1105" width="3.140625" style="3" bestFit="1" customWidth="1"/>
    <col min="1106" max="1106" width="3.42578125" style="3" bestFit="1" customWidth="1"/>
    <col min="1107" max="1107" width="15.42578125" style="3" bestFit="1" customWidth="1"/>
    <col min="1108" max="1109" width="2.5703125" style="3" bestFit="1" customWidth="1"/>
    <col min="1110" max="1111" width="2.85546875" style="3" customWidth="1"/>
    <col min="1112" max="1112" width="4.140625" style="3" customWidth="1"/>
    <col min="1113" max="1113" width="15.42578125" style="5" bestFit="1" customWidth="1"/>
    <col min="1114" max="1120" width="5.7109375" style="3" customWidth="1"/>
    <col min="1121" max="1121" width="10.42578125" style="3" bestFit="1" customWidth="1"/>
    <col min="1122" max="1122" width="13.140625" style="3" bestFit="1" customWidth="1"/>
    <col min="1123" max="1124" width="5.7109375" style="3" customWidth="1"/>
    <col min="1125" max="1125" width="15.42578125" style="5" bestFit="1" customWidth="1"/>
    <col min="1126" max="1126" width="5.5703125" style="3" bestFit="1" customWidth="1"/>
    <col min="1127" max="1127" width="15.42578125" style="3" bestFit="1" customWidth="1"/>
    <col min="1128" max="1128" width="9" style="3" bestFit="1" customWidth="1"/>
    <col min="1129" max="1130" width="6" style="3" bestFit="1" customWidth="1"/>
    <col min="1131" max="1131" width="5.7109375" style="3" customWidth="1"/>
    <col min="1132" max="1132" width="13.140625" style="3" bestFit="1" customWidth="1"/>
    <col min="1133" max="1150" width="5.7109375" style="3" customWidth="1"/>
    <col min="1151" max="1151" width="12" style="3" bestFit="1" customWidth="1"/>
    <col min="1152" max="1152" width="13.140625" style="3" bestFit="1" customWidth="1"/>
    <col min="1153" max="1169" width="5.7109375" style="3" customWidth="1"/>
    <col min="1170" max="1170" width="2.85546875" style="3" bestFit="1" customWidth="1"/>
    <col min="1171" max="1171" width="7.7109375" style="3" bestFit="1" customWidth="1"/>
    <col min="1172" max="1172" width="10.5703125" style="3" bestFit="1" customWidth="1"/>
    <col min="1173" max="1190" width="5.7109375" style="3" customWidth="1"/>
    <col min="1191" max="1191" width="16.5703125" style="3" bestFit="1" customWidth="1"/>
    <col min="1192" max="1192" width="10.5703125" style="3" bestFit="1" customWidth="1"/>
    <col min="1193" max="1210" width="5.7109375" style="3" customWidth="1"/>
    <col min="1211" max="1211" width="2.85546875" style="3" customWidth="1"/>
    <col min="1212" max="1212" width="15.42578125" style="3" bestFit="1" customWidth="1"/>
    <col min="1213" max="1213" width="1.85546875" style="3" bestFit="1" customWidth="1"/>
    <col min="1214" max="1214" width="2.85546875" style="3" bestFit="1" customWidth="1"/>
    <col min="1215" max="1215" width="15.42578125" style="3" bestFit="1" customWidth="1"/>
    <col min="1216" max="1216" width="3.140625" style="3" bestFit="1" customWidth="1"/>
    <col min="1217" max="1217" width="3.42578125" style="3" bestFit="1" customWidth="1"/>
    <col min="1218" max="1218" width="15.42578125" style="3" bestFit="1" customWidth="1"/>
    <col min="1219" max="1220" width="2.5703125" style="3" bestFit="1" customWidth="1"/>
    <col min="1221" max="1222" width="2.85546875" style="3" customWidth="1"/>
    <col min="1223" max="1223" width="4.140625" style="3" customWidth="1"/>
    <col min="1224" max="1224" width="15.42578125" style="5" bestFit="1" customWidth="1"/>
    <col min="1225" max="1231" width="5.7109375" style="3" customWidth="1"/>
    <col min="1232" max="1232" width="10.42578125" style="3" bestFit="1" customWidth="1"/>
    <col min="1233" max="1233" width="13.140625" style="3" bestFit="1" customWidth="1"/>
    <col min="1234" max="1235" width="5.7109375" style="3" customWidth="1"/>
    <col min="1236" max="1236" width="15.42578125" style="5" bestFit="1" customWidth="1"/>
    <col min="1237" max="1237" width="5.5703125" style="3" bestFit="1" customWidth="1"/>
    <col min="1238" max="1238" width="15.42578125" style="3" bestFit="1" customWidth="1"/>
    <col min="1239" max="1239" width="9" style="3" bestFit="1" customWidth="1"/>
    <col min="1240" max="1241" width="6" style="3" bestFit="1" customWidth="1"/>
    <col min="1242" max="1242" width="5.7109375" style="3" customWidth="1"/>
    <col min="1243" max="1243" width="13.140625" style="3" bestFit="1" customWidth="1"/>
    <col min="1244" max="1261" width="5.7109375" style="3" customWidth="1"/>
    <col min="1262" max="1262" width="12" style="3" bestFit="1" customWidth="1"/>
    <col min="1263" max="1263" width="13.140625" style="3" bestFit="1" customWidth="1"/>
    <col min="1264" max="1280" width="5.7109375" style="3" customWidth="1"/>
    <col min="1281" max="1281" width="2.85546875" style="3" bestFit="1" customWidth="1"/>
    <col min="1282" max="1282" width="7.7109375" style="3" bestFit="1" customWidth="1"/>
    <col min="1283" max="1283" width="10.5703125" style="3" bestFit="1" customWidth="1"/>
    <col min="1284" max="1301" width="5.7109375" style="3" customWidth="1"/>
    <col min="1302" max="1302" width="16.5703125" style="3" bestFit="1" customWidth="1"/>
    <col min="1303" max="1303" width="10.5703125" style="3" bestFit="1" customWidth="1"/>
    <col min="1304" max="1321" width="5.7109375" style="3" customWidth="1"/>
    <col min="1322" max="1322" width="2.85546875" style="3" customWidth="1"/>
    <col min="1323" max="1323" width="15.42578125" style="3" bestFit="1" customWidth="1"/>
    <col min="1324" max="1324" width="1.85546875" style="3" bestFit="1" customWidth="1"/>
    <col min="1325" max="1325" width="2.85546875" style="3" bestFit="1" customWidth="1"/>
    <col min="1326" max="1326" width="15.42578125" style="3" bestFit="1" customWidth="1"/>
    <col min="1327" max="1327" width="3.140625" style="3" bestFit="1" customWidth="1"/>
    <col min="1328" max="1328" width="3.42578125" style="3" bestFit="1" customWidth="1"/>
    <col min="1329" max="1329" width="15.42578125" style="3" bestFit="1" customWidth="1"/>
    <col min="1330" max="1331" width="2.5703125" style="3" bestFit="1" customWidth="1"/>
    <col min="1332" max="1333" width="2.85546875" style="3" customWidth="1"/>
    <col min="1334" max="1334" width="4.140625" style="3" customWidth="1"/>
    <col min="1335" max="1335" width="15.42578125" style="5" bestFit="1" customWidth="1"/>
    <col min="1336" max="1342" width="5.7109375" style="3" customWidth="1"/>
    <col min="1343" max="1343" width="10.42578125" style="3" bestFit="1" customWidth="1"/>
    <col min="1344" max="1344" width="13.140625" style="3" bestFit="1" customWidth="1"/>
    <col min="1345" max="1346" width="5.7109375" style="3" customWidth="1"/>
    <col min="1347" max="1347" width="15.42578125" style="5" bestFit="1" customWidth="1"/>
    <col min="1348" max="1348" width="5.5703125" style="3" bestFit="1" customWidth="1"/>
    <col min="1349" max="1349" width="15.42578125" style="3" bestFit="1" customWidth="1"/>
    <col min="1350" max="1350" width="9" style="3" bestFit="1" customWidth="1"/>
    <col min="1351" max="1352" width="6" style="3" bestFit="1" customWidth="1"/>
    <col min="1353" max="1353" width="5.7109375" style="3" customWidth="1"/>
    <col min="1354" max="1354" width="13.140625" style="3" bestFit="1" customWidth="1"/>
    <col min="1355" max="1372" width="5.7109375" style="3" customWidth="1"/>
    <col min="1373" max="1373" width="12" style="3" bestFit="1" customWidth="1"/>
    <col min="1374" max="1374" width="13.140625" style="3" bestFit="1" customWidth="1"/>
    <col min="1375" max="1391" width="5.7109375" style="3" customWidth="1"/>
    <col min="1392" max="1392" width="2.85546875" style="3" bestFit="1" customWidth="1"/>
    <col min="1393" max="1393" width="7.7109375" style="3" bestFit="1" customWidth="1"/>
    <col min="1394" max="1394" width="10.5703125" style="3" bestFit="1" customWidth="1"/>
    <col min="1395" max="1412" width="5.7109375" style="3" customWidth="1"/>
    <col min="1413" max="1413" width="16.5703125" style="3" bestFit="1" customWidth="1"/>
    <col min="1414" max="1414" width="10.5703125" style="3" bestFit="1" customWidth="1"/>
    <col min="1415" max="1432" width="5.7109375" style="3" customWidth="1"/>
    <col min="1433" max="1433" width="2.85546875" style="3" customWidth="1"/>
    <col min="1434" max="1434" width="15.42578125" style="3" bestFit="1" customWidth="1"/>
    <col min="1435" max="1435" width="1.85546875" style="3" bestFit="1" customWidth="1"/>
    <col min="1436" max="1436" width="2.85546875" style="3" bestFit="1" customWidth="1"/>
    <col min="1437" max="1437" width="15.42578125" style="3" bestFit="1" customWidth="1"/>
    <col min="1438" max="1438" width="3.140625" style="3" bestFit="1" customWidth="1"/>
    <col min="1439" max="1439" width="3.42578125" style="3" bestFit="1" customWidth="1"/>
    <col min="1440" max="1440" width="15.42578125" style="3" bestFit="1" customWidth="1"/>
    <col min="1441" max="1442" width="2.5703125" style="3" bestFit="1" customWidth="1"/>
    <col min="1443" max="1444" width="2.85546875" style="3" customWidth="1"/>
    <col min="1445" max="1445" width="4.140625" style="3" customWidth="1"/>
    <col min="1446" max="1446" width="15.42578125" style="5" bestFit="1" customWidth="1"/>
    <col min="1447" max="1453" width="5.7109375" style="3" customWidth="1"/>
    <col min="1454" max="1454" width="10.42578125" style="3" bestFit="1" customWidth="1"/>
    <col min="1455" max="1455" width="13.140625" style="3" bestFit="1" customWidth="1"/>
    <col min="1456" max="1457" width="5.7109375" style="3" customWidth="1"/>
    <col min="1458" max="1458" width="15.42578125" style="5" bestFit="1" customWidth="1"/>
    <col min="1459" max="1459" width="5.5703125" style="3" bestFit="1" customWidth="1"/>
    <col min="1460" max="1460" width="15.42578125" style="3" bestFit="1" customWidth="1"/>
    <col min="1461" max="1461" width="9" style="3" bestFit="1" customWidth="1"/>
    <col min="1462" max="1463" width="6" style="3" bestFit="1" customWidth="1"/>
    <col min="1464" max="1464" width="5.7109375" style="3" customWidth="1"/>
    <col min="1465" max="1465" width="13.140625" style="3" bestFit="1" customWidth="1"/>
    <col min="1466" max="1483" width="5.7109375" style="3" customWidth="1"/>
    <col min="1484" max="1484" width="12" style="3" bestFit="1" customWidth="1"/>
    <col min="1485" max="1485" width="13.140625" style="3" bestFit="1" customWidth="1"/>
    <col min="1486" max="1502" width="5.7109375" style="3" customWidth="1"/>
    <col min="1503" max="1503" width="2.85546875" style="3" bestFit="1" customWidth="1"/>
    <col min="1504" max="1504" width="7.7109375" style="3" bestFit="1" customWidth="1"/>
    <col min="1505" max="1505" width="10.5703125" style="3" bestFit="1" customWidth="1"/>
    <col min="1506" max="1523" width="5.7109375" style="3" customWidth="1"/>
    <col min="1524" max="1524" width="16.5703125" style="3" bestFit="1" customWidth="1"/>
    <col min="1525" max="1525" width="10.5703125" style="3" bestFit="1" customWidth="1"/>
    <col min="1526" max="1543" width="5.7109375" style="3" customWidth="1"/>
    <col min="1544" max="1544" width="2.85546875" style="3" customWidth="1"/>
    <col min="1545" max="1545" width="15.42578125" style="3" bestFit="1" customWidth="1"/>
    <col min="1546" max="1546" width="1.85546875" style="3" bestFit="1" customWidth="1"/>
    <col min="1547" max="1547" width="2.85546875" style="3" bestFit="1" customWidth="1"/>
    <col min="1548" max="1548" width="15.42578125" style="3" bestFit="1" customWidth="1"/>
    <col min="1549" max="1549" width="3.140625" style="3" bestFit="1" customWidth="1"/>
    <col min="1550" max="1550" width="3.42578125" style="3" bestFit="1" customWidth="1"/>
    <col min="1551" max="1551" width="15.42578125" style="3" bestFit="1" customWidth="1"/>
    <col min="1552" max="1553" width="2.5703125" style="3" bestFit="1" customWidth="1"/>
    <col min="1554" max="1555" width="2.85546875" style="3" customWidth="1"/>
    <col min="1556" max="1556" width="4.140625" style="3" customWidth="1"/>
    <col min="1557" max="1557" width="15.42578125" style="5" bestFit="1" customWidth="1"/>
    <col min="1558" max="1564" width="5.7109375" style="3" customWidth="1"/>
    <col min="1565" max="1565" width="10.42578125" style="3" bestFit="1" customWidth="1"/>
    <col min="1566" max="1566" width="13.140625" style="3" bestFit="1" customWidth="1"/>
    <col min="1567" max="1568" width="5.7109375" style="3" customWidth="1"/>
    <col min="1569" max="1569" width="15.42578125" style="5" bestFit="1" customWidth="1"/>
    <col min="1570" max="1570" width="5.5703125" style="3" bestFit="1" customWidth="1"/>
    <col min="1571" max="1571" width="15.42578125" style="3" bestFit="1" customWidth="1"/>
    <col min="1572" max="1572" width="9" style="3" bestFit="1" customWidth="1"/>
    <col min="1573" max="1574" width="6" style="3" bestFit="1" customWidth="1"/>
    <col min="1575" max="1575" width="5.7109375" style="3" customWidth="1"/>
    <col min="1576" max="1576" width="13.140625" style="3" bestFit="1" customWidth="1"/>
    <col min="1577" max="1594" width="5.7109375" style="3" customWidth="1"/>
    <col min="1595" max="1595" width="12" style="3" bestFit="1" customWidth="1"/>
    <col min="1596" max="1596" width="13.140625" style="3" bestFit="1" customWidth="1"/>
    <col min="1597" max="1613" width="5.7109375" style="3" customWidth="1"/>
    <col min="1614" max="1614" width="2.85546875" style="3" bestFit="1" customWidth="1"/>
    <col min="1615" max="1615" width="7.7109375" style="3" bestFit="1" customWidth="1"/>
    <col min="1616" max="1616" width="10.5703125" style="3" bestFit="1" customWidth="1"/>
    <col min="1617" max="1634" width="5.7109375" style="3" customWidth="1"/>
    <col min="1635" max="1635" width="16.5703125" style="3" bestFit="1" customWidth="1"/>
    <col min="1636" max="1636" width="10.5703125" style="3" bestFit="1" customWidth="1"/>
    <col min="1637" max="1654" width="5.7109375" style="3" customWidth="1"/>
    <col min="1655" max="1655" width="2.85546875" style="3" customWidth="1"/>
    <col min="1656" max="1656" width="15.42578125" style="3" bestFit="1" customWidth="1"/>
    <col min="1657" max="1657" width="1.85546875" style="3" bestFit="1" customWidth="1"/>
    <col min="1658" max="1658" width="2.85546875" style="3" bestFit="1" customWidth="1"/>
    <col min="1659" max="1659" width="15.42578125" style="3" bestFit="1" customWidth="1"/>
    <col min="1660" max="1660" width="3.140625" style="3" bestFit="1" customWidth="1"/>
    <col min="1661" max="1661" width="3.42578125" style="3" bestFit="1" customWidth="1"/>
    <col min="1662" max="1662" width="15.42578125" style="3" bestFit="1" customWidth="1"/>
    <col min="1663" max="1664" width="2.5703125" style="3" bestFit="1" customWidth="1"/>
    <col min="1665" max="1666" width="2.85546875" style="3" customWidth="1"/>
    <col min="1667" max="1667" width="4.140625" style="3" customWidth="1"/>
    <col min="1668" max="1668" width="15.42578125" style="5" bestFit="1" customWidth="1"/>
    <col min="1669" max="1675" width="5.7109375" style="3" customWidth="1"/>
    <col min="1676" max="1676" width="10.42578125" style="3" bestFit="1" customWidth="1"/>
    <col min="1677" max="1677" width="13.140625" style="3" bestFit="1" customWidth="1"/>
    <col min="1678" max="1679" width="5.7109375" style="3" customWidth="1"/>
    <col min="1680" max="1680" width="15.42578125" style="5" bestFit="1" customWidth="1"/>
    <col min="1681" max="1681" width="5.5703125" style="3" bestFit="1" customWidth="1"/>
    <col min="1682" max="1682" width="15.42578125" style="3" bestFit="1" customWidth="1"/>
    <col min="1683" max="1683" width="9" style="3" bestFit="1" customWidth="1"/>
    <col min="1684" max="1685" width="6" style="3" bestFit="1" customWidth="1"/>
    <col min="1686" max="1686" width="5.7109375" style="3" customWidth="1"/>
    <col min="1687" max="1687" width="13.140625" style="3" bestFit="1" customWidth="1"/>
    <col min="1688" max="1705" width="5.7109375" style="3" customWidth="1"/>
    <col min="1706" max="1706" width="12" style="3" bestFit="1" customWidth="1"/>
    <col min="1707" max="1707" width="13.140625" style="3" bestFit="1" customWidth="1"/>
    <col min="1708" max="1724" width="5.7109375" style="3" customWidth="1"/>
    <col min="1725" max="1725" width="2.85546875" style="3" bestFit="1" customWidth="1"/>
    <col min="1726" max="1726" width="7.7109375" style="3" bestFit="1" customWidth="1"/>
    <col min="1727" max="1727" width="10.5703125" style="3" bestFit="1" customWidth="1"/>
    <col min="1728" max="1745" width="5.7109375" style="3" customWidth="1"/>
    <col min="1746" max="1746" width="16.5703125" style="3" bestFit="1" customWidth="1"/>
    <col min="1747" max="1747" width="10.5703125" style="3" bestFit="1" customWidth="1"/>
    <col min="1748" max="1765" width="5.7109375" style="3" customWidth="1"/>
    <col min="1766" max="1766" width="2.85546875" style="3" customWidth="1"/>
    <col min="1767" max="1767" width="15.42578125" style="3" bestFit="1" customWidth="1"/>
    <col min="1768" max="1768" width="1.85546875" style="3" bestFit="1" customWidth="1"/>
    <col min="1769" max="1769" width="2.85546875" style="3" bestFit="1" customWidth="1"/>
    <col min="1770" max="1770" width="15.42578125" style="3" bestFit="1" customWidth="1"/>
    <col min="1771" max="1771" width="3.140625" style="3" bestFit="1" customWidth="1"/>
    <col min="1772" max="1772" width="3.42578125" style="3" bestFit="1" customWidth="1"/>
    <col min="1773" max="1773" width="15.42578125" style="3" bestFit="1" customWidth="1"/>
    <col min="1774" max="1775" width="2.5703125" style="3" bestFit="1" customWidth="1"/>
    <col min="1776" max="1777" width="2.85546875" style="3" customWidth="1"/>
    <col min="1778" max="1778" width="4.140625" style="3" customWidth="1"/>
    <col min="1779" max="1779" width="15.42578125" style="5" bestFit="1" customWidth="1"/>
    <col min="1780" max="1786" width="5.7109375" style="3" customWidth="1"/>
    <col min="1787" max="1787" width="10.42578125" style="3" bestFit="1" customWidth="1"/>
    <col min="1788" max="1788" width="13.140625" style="3" bestFit="1" customWidth="1"/>
    <col min="1789" max="1790" width="5.7109375" style="3" customWidth="1"/>
    <col min="1791" max="1791" width="15.42578125" style="5" bestFit="1" customWidth="1"/>
    <col min="1792" max="1792" width="5.5703125" style="3" bestFit="1" customWidth="1"/>
    <col min="1793" max="1793" width="15.42578125" style="3" bestFit="1" customWidth="1"/>
    <col min="1794" max="1794" width="9" style="3" bestFit="1" customWidth="1"/>
    <col min="1795" max="1796" width="6" style="3" bestFit="1" customWidth="1"/>
    <col min="1797" max="1797" width="5.7109375" style="3" customWidth="1"/>
    <col min="1798" max="1798" width="13.140625" style="3" bestFit="1" customWidth="1"/>
    <col min="1799" max="1816" width="5.7109375" style="3" customWidth="1"/>
    <col min="1817" max="1817" width="12" style="3" bestFit="1" customWidth="1"/>
    <col min="1818" max="1818" width="13.140625" style="3" bestFit="1" customWidth="1"/>
    <col min="1819" max="1835" width="5.7109375" style="3" customWidth="1"/>
    <col min="1836" max="1836" width="2.85546875" style="3" bestFit="1" customWidth="1"/>
    <col min="1837" max="1837" width="7.7109375" style="3" bestFit="1" customWidth="1"/>
    <col min="1838" max="1838" width="10.5703125" style="3" bestFit="1" customWidth="1"/>
    <col min="1839" max="1856" width="5.7109375" style="3" customWidth="1"/>
    <col min="1857" max="1857" width="16.5703125" style="3" bestFit="1" customWidth="1"/>
    <col min="1858" max="1858" width="10.5703125" style="3" bestFit="1" customWidth="1"/>
    <col min="1859" max="1876" width="5.7109375" style="3" customWidth="1"/>
    <col min="1877" max="1877" width="2.85546875" style="3" customWidth="1"/>
    <col min="1878" max="1878" width="15.42578125" style="3" bestFit="1" customWidth="1"/>
    <col min="1879" max="1879" width="1.85546875" style="3" bestFit="1" customWidth="1"/>
    <col min="1880" max="1880" width="2.85546875" style="3" bestFit="1" customWidth="1"/>
    <col min="1881" max="1881" width="15.42578125" style="3" bestFit="1" customWidth="1"/>
    <col min="1882" max="1882" width="3.140625" style="3" bestFit="1" customWidth="1"/>
    <col min="1883" max="1883" width="3.42578125" style="3" bestFit="1" customWidth="1"/>
    <col min="1884" max="1884" width="15.42578125" style="3" bestFit="1" customWidth="1"/>
    <col min="1885" max="1886" width="2.5703125" style="3" bestFit="1" customWidth="1"/>
    <col min="1887" max="1888" width="2.85546875" style="3" customWidth="1"/>
    <col min="1889" max="1889" width="4.140625" style="3" customWidth="1"/>
    <col min="1890" max="1890" width="15.42578125" style="5" bestFit="1" customWidth="1"/>
    <col min="1891" max="1897" width="5.7109375" style="3" customWidth="1"/>
    <col min="1898" max="1898" width="10.42578125" style="3" bestFit="1" customWidth="1"/>
    <col min="1899" max="1899" width="13.140625" style="3" bestFit="1" customWidth="1"/>
    <col min="1900" max="1901" width="5.7109375" style="3" customWidth="1"/>
    <col min="1902" max="1902" width="15.42578125" style="5" bestFit="1" customWidth="1"/>
    <col min="1903" max="1903" width="5.5703125" style="3" bestFit="1" customWidth="1"/>
    <col min="1904" max="1904" width="15.42578125" style="3" bestFit="1" customWidth="1"/>
    <col min="1905" max="1905" width="9" style="3" bestFit="1" customWidth="1"/>
    <col min="1906" max="1907" width="6" style="3" bestFit="1" customWidth="1"/>
    <col min="1908" max="1908" width="5.7109375" style="3" customWidth="1"/>
    <col min="1909" max="1909" width="13.140625" style="3" bestFit="1" customWidth="1"/>
    <col min="1910" max="1927" width="5.7109375" style="3" customWidth="1"/>
    <col min="1928" max="1928" width="12" style="3" bestFit="1" customWidth="1"/>
    <col min="1929" max="1929" width="13.140625" style="3" bestFit="1" customWidth="1"/>
    <col min="1930" max="1946" width="5.7109375" style="3" customWidth="1"/>
    <col min="1947" max="1947" width="2.85546875" style="3" bestFit="1" customWidth="1"/>
    <col min="1948" max="1948" width="7.7109375" style="3" bestFit="1" customWidth="1"/>
    <col min="1949" max="1949" width="10.5703125" style="3" bestFit="1" customWidth="1"/>
    <col min="1950" max="1967" width="5.7109375" style="3" customWidth="1"/>
    <col min="1968" max="1968" width="16.5703125" style="3" bestFit="1" customWidth="1"/>
    <col min="1969" max="1969" width="10.5703125" style="3" bestFit="1" customWidth="1"/>
    <col min="1970" max="1987" width="5.7109375" style="3" customWidth="1"/>
    <col min="1988" max="1988" width="2.85546875" style="3" customWidth="1"/>
    <col min="1989" max="1989" width="15.42578125" style="3" bestFit="1" customWidth="1"/>
    <col min="1990" max="1990" width="1.85546875" style="3" bestFit="1" customWidth="1"/>
    <col min="1991" max="1991" width="2.85546875" style="3" bestFit="1" customWidth="1"/>
    <col min="1992" max="1992" width="15.42578125" style="3" bestFit="1" customWidth="1"/>
    <col min="1993" max="1993" width="3.140625" style="3" bestFit="1" customWidth="1"/>
    <col min="1994" max="1994" width="3.42578125" style="3" bestFit="1" customWidth="1"/>
    <col min="1995" max="1995" width="15.42578125" style="3" bestFit="1" customWidth="1"/>
    <col min="1996" max="1997" width="2.5703125" style="3" bestFit="1" customWidth="1"/>
    <col min="1998" max="1999" width="2.85546875" style="3" customWidth="1"/>
    <col min="2000" max="2000" width="4.140625" style="3" customWidth="1"/>
    <col min="2001" max="2001" width="15.42578125" style="5" bestFit="1" customWidth="1"/>
    <col min="2002" max="2008" width="5.7109375" style="3" customWidth="1"/>
    <col min="2009" max="2009" width="10.42578125" style="3" bestFit="1" customWidth="1"/>
    <col min="2010" max="2010" width="13.140625" style="3" bestFit="1" customWidth="1"/>
    <col min="2011" max="2012" width="5.7109375" style="3" customWidth="1"/>
    <col min="2013" max="2013" width="15.42578125" style="5" bestFit="1" customWidth="1"/>
    <col min="2014" max="2014" width="5.5703125" style="3" bestFit="1" customWidth="1"/>
    <col min="2015" max="2015" width="15.42578125" style="3" bestFit="1" customWidth="1"/>
    <col min="2016" max="2016" width="9" style="3" bestFit="1" customWidth="1"/>
    <col min="2017" max="2018" width="6" style="3" bestFit="1" customWidth="1"/>
    <col min="2019" max="2019" width="5.7109375" style="3" customWidth="1"/>
    <col min="2020" max="2020" width="13.140625" style="3" bestFit="1" customWidth="1"/>
    <col min="2021" max="2038" width="5.7109375" style="3" customWidth="1"/>
    <col min="2039" max="2039" width="12" style="3" bestFit="1" customWidth="1"/>
    <col min="2040" max="2040" width="13.140625" style="3" bestFit="1" customWidth="1"/>
    <col min="2041" max="2057" width="5.7109375" style="3" customWidth="1"/>
    <col min="2058" max="2058" width="2.85546875" style="3" bestFit="1" customWidth="1"/>
    <col min="2059" max="2059" width="7.7109375" style="3" bestFit="1" customWidth="1"/>
    <col min="2060" max="2060" width="10.5703125" style="3" bestFit="1" customWidth="1"/>
    <col min="2061" max="2078" width="5.7109375" style="3" customWidth="1"/>
    <col min="2079" max="2079" width="16.5703125" style="3" bestFit="1" customWidth="1"/>
    <col min="2080" max="2080" width="10.5703125" style="3" bestFit="1" customWidth="1"/>
    <col min="2081" max="2098" width="5.7109375" style="3" customWidth="1"/>
    <col min="2099" max="2099" width="2.85546875" style="3" customWidth="1"/>
    <col min="2100" max="2100" width="15.42578125" style="3" bestFit="1" customWidth="1"/>
    <col min="2101" max="2101" width="1.85546875" style="3" bestFit="1" customWidth="1"/>
    <col min="2102" max="2102" width="2.85546875" style="3" bestFit="1" customWidth="1"/>
    <col min="2103" max="2103" width="15.42578125" style="3" bestFit="1" customWidth="1"/>
    <col min="2104" max="2104" width="3.140625" style="3" bestFit="1" customWidth="1"/>
    <col min="2105" max="2105" width="3.42578125" style="3" bestFit="1" customWidth="1"/>
    <col min="2106" max="2106" width="15.42578125" style="3" bestFit="1" customWidth="1"/>
    <col min="2107" max="2108" width="2.5703125" style="3" bestFit="1" customWidth="1"/>
    <col min="2109" max="2110" width="2.85546875" style="3" customWidth="1"/>
    <col min="2111" max="2111" width="4.140625" style="3" customWidth="1"/>
    <col min="2112" max="2112" width="15.42578125" style="5" bestFit="1" customWidth="1"/>
    <col min="2113" max="2119" width="5.7109375" style="3" customWidth="1"/>
    <col min="2120" max="2120" width="10.42578125" style="3" bestFit="1" customWidth="1"/>
    <col min="2121" max="2121" width="13.140625" style="3" bestFit="1" customWidth="1"/>
    <col min="2122" max="2123" width="5.7109375" style="3" customWidth="1"/>
    <col min="2124" max="2124" width="15.42578125" style="5" bestFit="1" customWidth="1"/>
    <col min="2125" max="2125" width="5.5703125" style="3" bestFit="1" customWidth="1"/>
    <col min="2126" max="2126" width="15.42578125" style="3" bestFit="1" customWidth="1"/>
    <col min="2127" max="2127" width="9" style="3" bestFit="1" customWidth="1"/>
    <col min="2128" max="2129" width="6" style="3" bestFit="1" customWidth="1"/>
    <col min="2130" max="2130" width="5.7109375" style="3" customWidth="1"/>
    <col min="2131" max="2131" width="13.140625" style="3" bestFit="1" customWidth="1"/>
    <col min="2132" max="2149" width="5.7109375" style="3" customWidth="1"/>
    <col min="2150" max="2150" width="12" style="3" bestFit="1" customWidth="1"/>
    <col min="2151" max="2151" width="13.140625" style="3" bestFit="1" customWidth="1"/>
    <col min="2152" max="2168" width="5.7109375" style="3" customWidth="1"/>
    <col min="2169" max="2169" width="2.85546875" style="3" bestFit="1" customWidth="1"/>
    <col min="2170" max="2170" width="7.7109375" style="3" bestFit="1" customWidth="1"/>
    <col min="2171" max="2171" width="10.5703125" style="3" bestFit="1" customWidth="1"/>
    <col min="2172" max="2189" width="5.7109375" style="3" customWidth="1"/>
    <col min="2190" max="2190" width="16.5703125" style="3" bestFit="1" customWidth="1"/>
    <col min="2191" max="2191" width="10.5703125" style="3" bestFit="1" customWidth="1"/>
    <col min="2192" max="2209" width="5.7109375" style="3" customWidth="1"/>
    <col min="2210" max="2210" width="2.85546875" style="3" customWidth="1"/>
    <col min="2211" max="2211" width="15.42578125" style="3" bestFit="1" customWidth="1"/>
    <col min="2212" max="2212" width="1.85546875" style="3" bestFit="1" customWidth="1"/>
    <col min="2213" max="2213" width="2.85546875" style="3" bestFit="1" customWidth="1"/>
    <col min="2214" max="2214" width="15.42578125" style="3" bestFit="1" customWidth="1"/>
    <col min="2215" max="2215" width="3.140625" style="3" bestFit="1" customWidth="1"/>
    <col min="2216" max="2216" width="3.42578125" style="3" bestFit="1" customWidth="1"/>
    <col min="2217" max="2217" width="15.42578125" style="3" bestFit="1" customWidth="1"/>
    <col min="2218" max="2219" width="2.5703125" style="3" bestFit="1" customWidth="1"/>
    <col min="2220" max="2221" width="2.85546875" style="3" customWidth="1"/>
    <col min="2222" max="2222" width="4.140625" style="3" customWidth="1"/>
    <col min="2223" max="2223" width="15.42578125" style="5" bestFit="1" customWidth="1"/>
    <col min="2224" max="2230" width="5.7109375" style="3" customWidth="1"/>
    <col min="2231" max="2231" width="10.42578125" style="3" bestFit="1" customWidth="1"/>
    <col min="2232" max="2232" width="13.140625" style="3" bestFit="1" customWidth="1"/>
    <col min="2233" max="2234" width="5.7109375" style="3" customWidth="1"/>
    <col min="2235" max="2235" width="15.42578125" style="5" bestFit="1" customWidth="1"/>
    <col min="2236" max="2236" width="5.5703125" style="3" bestFit="1" customWidth="1"/>
    <col min="2237" max="2237" width="15.42578125" style="3" bestFit="1" customWidth="1"/>
    <col min="2238" max="2238" width="9" style="3" bestFit="1" customWidth="1"/>
    <col min="2239" max="2240" width="6" style="3" bestFit="1" customWidth="1"/>
    <col min="2241" max="2241" width="5.7109375" style="3" customWidth="1"/>
    <col min="2242" max="2242" width="13.140625" style="3" bestFit="1" customWidth="1"/>
    <col min="2243" max="2260" width="5.7109375" style="3" customWidth="1"/>
    <col min="2261" max="2261" width="12" style="3" bestFit="1" customWidth="1"/>
    <col min="2262" max="2262" width="13.140625" style="3" bestFit="1" customWidth="1"/>
    <col min="2263" max="2279" width="5.7109375" style="3" customWidth="1"/>
    <col min="2280" max="2280" width="2.85546875" style="3" bestFit="1" customWidth="1"/>
    <col min="2281" max="2281" width="7.7109375" style="3" bestFit="1" customWidth="1"/>
    <col min="2282" max="2282" width="10.5703125" style="3" bestFit="1" customWidth="1"/>
    <col min="2283" max="2300" width="5.7109375" style="3" customWidth="1"/>
    <col min="2301" max="2301" width="16.5703125" style="3" bestFit="1" customWidth="1"/>
    <col min="2302" max="2302" width="10.5703125" style="3" bestFit="1" customWidth="1"/>
    <col min="2303" max="2320" width="5.7109375" style="3" customWidth="1"/>
    <col min="2321" max="2321" width="2.85546875" style="3" customWidth="1"/>
    <col min="2322" max="2322" width="15.42578125" style="3" bestFit="1" customWidth="1"/>
    <col min="2323" max="2323" width="1.85546875" style="3" bestFit="1" customWidth="1"/>
    <col min="2324" max="2324" width="2.85546875" style="3" bestFit="1" customWidth="1"/>
    <col min="2325" max="2325" width="15.42578125" style="3" bestFit="1" customWidth="1"/>
    <col min="2326" max="2326" width="3.140625" style="3" bestFit="1" customWidth="1"/>
    <col min="2327" max="2327" width="3.42578125" style="3" bestFit="1" customWidth="1"/>
    <col min="2328" max="2328" width="15.42578125" style="3" bestFit="1" customWidth="1"/>
    <col min="2329" max="2330" width="2.5703125" style="3" bestFit="1" customWidth="1"/>
    <col min="2331" max="2332" width="2.85546875" style="3" customWidth="1"/>
    <col min="2333" max="2333" width="4.140625" style="3" customWidth="1"/>
    <col min="2334" max="2334" width="15.42578125" style="5" bestFit="1" customWidth="1"/>
    <col min="2335" max="2341" width="5.7109375" style="3" customWidth="1"/>
    <col min="2342" max="2342" width="10.42578125" style="3" bestFit="1" customWidth="1"/>
    <col min="2343" max="2343" width="13.140625" style="3" bestFit="1" customWidth="1"/>
    <col min="2344" max="2345" width="5.7109375" style="3" customWidth="1"/>
    <col min="2346" max="2346" width="15.42578125" style="5" bestFit="1" customWidth="1"/>
    <col min="2347" max="2347" width="5.5703125" style="3" bestFit="1" customWidth="1"/>
    <col min="2348" max="2348" width="15.42578125" style="3" bestFit="1" customWidth="1"/>
    <col min="2349" max="2349" width="9" style="3" bestFit="1" customWidth="1"/>
    <col min="2350" max="2351" width="6" style="3" bestFit="1" customWidth="1"/>
    <col min="2352" max="2352" width="5.7109375" style="3" customWidth="1"/>
    <col min="2353" max="2353" width="13.140625" style="3" bestFit="1" customWidth="1"/>
    <col min="2354" max="2371" width="5.7109375" style="3" customWidth="1"/>
    <col min="2372" max="2372" width="12" style="3" bestFit="1" customWidth="1"/>
    <col min="2373" max="2373" width="13.140625" style="3" bestFit="1" customWidth="1"/>
    <col min="2374" max="2390" width="5.7109375" style="3" customWidth="1"/>
    <col min="2391" max="2391" width="2.85546875" style="3" bestFit="1" customWidth="1"/>
    <col min="2392" max="2392" width="7.7109375" style="3" bestFit="1" customWidth="1"/>
    <col min="2393" max="2393" width="10.5703125" style="3" bestFit="1" customWidth="1"/>
    <col min="2394" max="2411" width="5.7109375" style="3" customWidth="1"/>
    <col min="2412" max="2412" width="16.5703125" style="3" bestFit="1" customWidth="1"/>
    <col min="2413" max="2413" width="10.5703125" style="3" bestFit="1" customWidth="1"/>
    <col min="2414" max="2431" width="5.7109375" style="3" customWidth="1"/>
    <col min="2432" max="2432" width="2.85546875" style="3" customWidth="1"/>
    <col min="2433" max="2433" width="15.42578125" style="3" bestFit="1" customWidth="1"/>
    <col min="2434" max="2434" width="1.85546875" style="3" bestFit="1" customWidth="1"/>
    <col min="2435" max="2435" width="2.85546875" style="3" bestFit="1" customWidth="1"/>
    <col min="2436" max="2436" width="15.42578125" style="3" bestFit="1" customWidth="1"/>
    <col min="2437" max="2437" width="3.140625" style="3" bestFit="1" customWidth="1"/>
    <col min="2438" max="2438" width="3.42578125" style="3" bestFit="1" customWidth="1"/>
    <col min="2439" max="2439" width="15.42578125" style="3" bestFit="1" customWidth="1"/>
    <col min="2440" max="2441" width="2.5703125" style="3" bestFit="1" customWidth="1"/>
    <col min="2442" max="2443" width="2.85546875" style="3" customWidth="1"/>
    <col min="2444" max="2444" width="4.140625" style="3" customWidth="1"/>
    <col min="2445" max="2445" width="15.42578125" style="5" bestFit="1" customWidth="1"/>
    <col min="2446" max="2452" width="5.7109375" style="3" customWidth="1"/>
    <col min="2453" max="2453" width="10.42578125" style="3" bestFit="1" customWidth="1"/>
    <col min="2454" max="2454" width="13.140625" style="3" bestFit="1" customWidth="1"/>
    <col min="2455" max="2456" width="5.7109375" style="3" customWidth="1"/>
    <col min="2457" max="2457" width="15.42578125" style="5" bestFit="1" customWidth="1"/>
    <col min="2458" max="2458" width="5.5703125" style="3" bestFit="1" customWidth="1"/>
    <col min="2459" max="2459" width="15.42578125" style="3" bestFit="1" customWidth="1"/>
    <col min="2460" max="2460" width="9" style="3" bestFit="1" customWidth="1"/>
    <col min="2461" max="2462" width="6" style="3" bestFit="1" customWidth="1"/>
    <col min="2463" max="2463" width="5.7109375" style="3" customWidth="1"/>
    <col min="2464" max="2464" width="13.140625" style="3" bestFit="1" customWidth="1"/>
    <col min="2465" max="2482" width="5.7109375" style="3" customWidth="1"/>
    <col min="2483" max="2483" width="12" style="3" bestFit="1" customWidth="1"/>
    <col min="2484" max="2484" width="13.140625" style="3" bestFit="1" customWidth="1"/>
    <col min="2485" max="2501" width="5.7109375" style="3" customWidth="1"/>
    <col min="2502" max="2502" width="2.85546875" style="3" bestFit="1" customWidth="1"/>
    <col min="2503" max="2503" width="7.7109375" style="3" bestFit="1" customWidth="1"/>
    <col min="2504" max="2504" width="10.5703125" style="3" bestFit="1" customWidth="1"/>
    <col min="2505" max="2522" width="5.7109375" style="3" customWidth="1"/>
    <col min="2523" max="2523" width="16.5703125" style="3" bestFit="1" customWidth="1"/>
    <col min="2524" max="2524" width="10.5703125" style="3" bestFit="1" customWidth="1"/>
    <col min="2525" max="2542" width="5.7109375" style="3" customWidth="1"/>
    <col min="2543" max="2543" width="2.85546875" style="3" customWidth="1"/>
    <col min="2544" max="2544" width="15.42578125" style="3" bestFit="1" customWidth="1"/>
    <col min="2545" max="2545" width="1.85546875" style="3" bestFit="1" customWidth="1"/>
    <col min="2546" max="2546" width="2.85546875" style="3" bestFit="1" customWidth="1"/>
    <col min="2547" max="2547" width="15.42578125" style="3" bestFit="1" customWidth="1"/>
    <col min="2548" max="2548" width="3.140625" style="3" bestFit="1" customWidth="1"/>
    <col min="2549" max="2549" width="3.42578125" style="3" bestFit="1" customWidth="1"/>
    <col min="2550" max="2550" width="15.42578125" style="3" bestFit="1" customWidth="1"/>
    <col min="2551" max="2552" width="2.5703125" style="3" bestFit="1" customWidth="1"/>
    <col min="2553" max="2554" width="2.85546875" style="3" customWidth="1"/>
    <col min="2555" max="2555" width="4.140625" style="3" customWidth="1"/>
    <col min="2556" max="2556" width="15.42578125" style="5" bestFit="1" customWidth="1"/>
    <col min="2557" max="2563" width="5.7109375" style="3" customWidth="1"/>
    <col min="2564" max="2564" width="10.42578125" style="3" bestFit="1" customWidth="1"/>
    <col min="2565" max="2565" width="13.140625" style="3" bestFit="1" customWidth="1"/>
    <col min="2566" max="2567" width="5.7109375" style="3" customWidth="1"/>
    <col min="2568" max="2568" width="15.42578125" style="5" bestFit="1" customWidth="1"/>
    <col min="2569" max="2569" width="5.5703125" style="3" bestFit="1" customWidth="1"/>
    <col min="2570" max="2570" width="15.42578125" style="3" bestFit="1" customWidth="1"/>
    <col min="2571" max="2571" width="9" style="3" bestFit="1" customWidth="1"/>
    <col min="2572" max="2573" width="6" style="3" bestFit="1" customWidth="1"/>
    <col min="2574" max="2574" width="5.7109375" style="3" customWidth="1"/>
    <col min="2575" max="2575" width="13.140625" style="3" bestFit="1" customWidth="1"/>
    <col min="2576" max="2593" width="5.7109375" style="3" customWidth="1"/>
    <col min="2594" max="2594" width="12" style="3" bestFit="1" customWidth="1"/>
    <col min="2595" max="2595" width="13.140625" style="3" bestFit="1" customWidth="1"/>
    <col min="2596" max="2612" width="5.7109375" style="3" customWidth="1"/>
    <col min="2613" max="2613" width="2.85546875" style="3" bestFit="1" customWidth="1"/>
    <col min="2614" max="2614" width="7.7109375" style="3" bestFit="1" customWidth="1"/>
    <col min="2615" max="2615" width="10.5703125" style="3" bestFit="1" customWidth="1"/>
    <col min="2616" max="2633" width="5.7109375" style="3" customWidth="1"/>
    <col min="2634" max="2634" width="16.5703125" style="3" bestFit="1" customWidth="1"/>
    <col min="2635" max="2635" width="10.5703125" style="3" bestFit="1" customWidth="1"/>
    <col min="2636" max="2653" width="5.7109375" style="3" customWidth="1"/>
    <col min="2654" max="2654" width="2.85546875" style="3" customWidth="1"/>
    <col min="2655" max="2655" width="15.42578125" style="3" bestFit="1" customWidth="1"/>
    <col min="2656" max="2656" width="1.85546875" style="3" bestFit="1" customWidth="1"/>
    <col min="2657" max="2657" width="2.85546875" style="3" bestFit="1" customWidth="1"/>
    <col min="2658" max="2658" width="15.42578125" style="3" bestFit="1" customWidth="1"/>
    <col min="2659" max="2659" width="3.140625" style="3" bestFit="1" customWidth="1"/>
    <col min="2660" max="2660" width="3.42578125" style="3" bestFit="1" customWidth="1"/>
    <col min="2661" max="2661" width="15.42578125" style="3" bestFit="1" customWidth="1"/>
    <col min="2662" max="2663" width="2.5703125" style="3" bestFit="1" customWidth="1"/>
    <col min="2664" max="2665" width="2.85546875" style="3" customWidth="1"/>
    <col min="2666" max="2666" width="4.140625" style="3" customWidth="1"/>
    <col min="2667" max="2667" width="15.42578125" style="5" bestFit="1" customWidth="1"/>
    <col min="2668" max="2674" width="5.7109375" style="3" customWidth="1"/>
    <col min="2675" max="2675" width="10.42578125" style="3" bestFit="1" customWidth="1"/>
    <col min="2676" max="2676" width="13.140625" style="3" bestFit="1" customWidth="1"/>
    <col min="2677" max="2678" width="5.7109375" style="3" customWidth="1"/>
    <col min="2679" max="2679" width="15.42578125" style="5" bestFit="1" customWidth="1"/>
    <col min="2680" max="2680" width="5.5703125" style="3" bestFit="1" customWidth="1"/>
    <col min="2681" max="2681" width="15.42578125" style="3" bestFit="1" customWidth="1"/>
    <col min="2682" max="2682" width="9" style="3" bestFit="1" customWidth="1"/>
    <col min="2683" max="2684" width="6" style="3" bestFit="1" customWidth="1"/>
    <col min="2685" max="2685" width="5.7109375" style="3" customWidth="1"/>
    <col min="2686" max="2686" width="13.140625" style="3" bestFit="1" customWidth="1"/>
    <col min="2687" max="2704" width="5.7109375" style="3" customWidth="1"/>
    <col min="2705" max="2705" width="12" style="3" bestFit="1" customWidth="1"/>
    <col min="2706" max="2706" width="13.140625" style="3" bestFit="1" customWidth="1"/>
    <col min="2707" max="2723" width="5.7109375" style="3" customWidth="1"/>
    <col min="2724" max="2724" width="2.85546875" style="3" bestFit="1" customWidth="1"/>
    <col min="2725" max="2725" width="7.7109375" style="3" bestFit="1" customWidth="1"/>
    <col min="2726" max="2726" width="10.5703125" style="3" bestFit="1" customWidth="1"/>
    <col min="2727" max="2744" width="5.7109375" style="3" customWidth="1"/>
    <col min="2745" max="2745" width="16.5703125" style="3" bestFit="1" customWidth="1"/>
    <col min="2746" max="2746" width="10.5703125" style="3" bestFit="1" customWidth="1"/>
    <col min="2747" max="2764" width="5.7109375" style="3" customWidth="1"/>
    <col min="2765" max="2765" width="2.85546875" style="3" customWidth="1"/>
    <col min="2766" max="2766" width="15.42578125" style="3" bestFit="1" customWidth="1"/>
    <col min="2767" max="2767" width="1.85546875" style="3" bestFit="1" customWidth="1"/>
    <col min="2768" max="2768" width="2.85546875" style="3" bestFit="1" customWidth="1"/>
    <col min="2769" max="2769" width="15.42578125" style="3" bestFit="1" customWidth="1"/>
    <col min="2770" max="2770" width="3.140625" style="3" bestFit="1" customWidth="1"/>
    <col min="2771" max="2771" width="3.42578125" style="3" bestFit="1" customWidth="1"/>
    <col min="2772" max="2772" width="15.42578125" style="3" bestFit="1" customWidth="1"/>
    <col min="2773" max="2774" width="2.5703125" style="3" bestFit="1" customWidth="1"/>
    <col min="2775" max="2776" width="2.85546875" style="3" customWidth="1"/>
    <col min="2777" max="2777" width="4.140625" style="3" customWidth="1"/>
    <col min="2778" max="2778" width="15.42578125" style="5" bestFit="1" customWidth="1"/>
    <col min="2779" max="2785" width="5.7109375" style="3" customWidth="1"/>
    <col min="2786" max="2786" width="10.42578125" style="3" bestFit="1" customWidth="1"/>
    <col min="2787" max="2787" width="13.140625" style="3" bestFit="1" customWidth="1"/>
    <col min="2788" max="2789" width="5.7109375" style="3" customWidth="1"/>
    <col min="2790" max="2790" width="15.42578125" style="5" bestFit="1" customWidth="1"/>
    <col min="2791" max="2791" width="5.5703125" style="3" bestFit="1" customWidth="1"/>
    <col min="2792" max="2792" width="15.42578125" style="3" bestFit="1" customWidth="1"/>
    <col min="2793" max="2793" width="9" style="3" bestFit="1" customWidth="1"/>
    <col min="2794" max="2795" width="6" style="3" bestFit="1" customWidth="1"/>
    <col min="2796" max="2796" width="5.7109375" style="3" customWidth="1"/>
    <col min="2797" max="2797" width="13.140625" style="3" bestFit="1" customWidth="1"/>
    <col min="2798" max="2815" width="5.7109375" style="3" customWidth="1"/>
    <col min="2816" max="2816" width="12" style="3" bestFit="1" customWidth="1"/>
    <col min="2817" max="2817" width="13.140625" style="3" bestFit="1" customWidth="1"/>
    <col min="2818" max="2834" width="5.7109375" style="3" customWidth="1"/>
    <col min="2835" max="2835" width="2.85546875" style="3" bestFit="1" customWidth="1"/>
    <col min="2836" max="2836" width="7.7109375" style="3" bestFit="1" customWidth="1"/>
    <col min="2837" max="2837" width="10.5703125" style="3" bestFit="1" customWidth="1"/>
    <col min="2838" max="2855" width="5.7109375" style="3" customWidth="1"/>
    <col min="2856" max="2856" width="16.5703125" style="3" bestFit="1" customWidth="1"/>
    <col min="2857" max="2857" width="10.5703125" style="3" bestFit="1" customWidth="1"/>
    <col min="2858" max="2875" width="5.7109375" style="3" customWidth="1"/>
    <col min="2876" max="2876" width="2.85546875" style="3" customWidth="1"/>
    <col min="2877" max="2877" width="15.42578125" style="3" bestFit="1" customWidth="1"/>
    <col min="2878" max="2878" width="1.85546875" style="3" bestFit="1" customWidth="1"/>
    <col min="2879" max="2879" width="2.85546875" style="3" bestFit="1" customWidth="1"/>
    <col min="2880" max="2880" width="15.42578125" style="3" bestFit="1" customWidth="1"/>
    <col min="2881" max="2881" width="3.140625" style="3" bestFit="1" customWidth="1"/>
    <col min="2882" max="2882" width="3.42578125" style="3" bestFit="1" customWidth="1"/>
    <col min="2883" max="2883" width="15.42578125" style="3" bestFit="1" customWidth="1"/>
    <col min="2884" max="2885" width="2.5703125" style="3" bestFit="1" customWidth="1"/>
    <col min="2886" max="2887" width="2.85546875" style="3" customWidth="1"/>
    <col min="2888" max="2888" width="4.140625" style="3" customWidth="1"/>
    <col min="2889" max="2889" width="15.42578125" style="5" bestFit="1" customWidth="1"/>
    <col min="2890" max="2896" width="5.7109375" style="3" customWidth="1"/>
    <col min="2897" max="2897" width="10.42578125" style="3" bestFit="1" customWidth="1"/>
    <col min="2898" max="2898" width="13.140625" style="3" bestFit="1" customWidth="1"/>
    <col min="2899" max="2900" width="5.7109375" style="3" customWidth="1"/>
    <col min="2901" max="2901" width="15.42578125" style="5" bestFit="1" customWidth="1"/>
    <col min="2902" max="2902" width="5.5703125" style="3" bestFit="1" customWidth="1"/>
    <col min="2903" max="2903" width="15.42578125" style="3" bestFit="1" customWidth="1"/>
    <col min="2904" max="2904" width="9" style="3" bestFit="1" customWidth="1"/>
    <col min="2905" max="2906" width="6" style="3" bestFit="1" customWidth="1"/>
    <col min="2907" max="2907" width="5.7109375" style="3" customWidth="1"/>
    <col min="2908" max="2908" width="13.140625" style="3" bestFit="1" customWidth="1"/>
    <col min="2909" max="2926" width="5.7109375" style="3" customWidth="1"/>
    <col min="2927" max="2927" width="12" style="3" bestFit="1" customWidth="1"/>
    <col min="2928" max="2928" width="13.140625" style="3" bestFit="1" customWidth="1"/>
    <col min="2929" max="2945" width="5.7109375" style="3" customWidth="1"/>
    <col min="2946" max="2946" width="2.85546875" style="3" bestFit="1" customWidth="1"/>
    <col min="2947" max="2947" width="7.7109375" style="3" bestFit="1" customWidth="1"/>
    <col min="2948" max="2948" width="10.5703125" style="3" bestFit="1" customWidth="1"/>
    <col min="2949" max="2966" width="5.7109375" style="3" customWidth="1"/>
    <col min="2967" max="2967" width="16.5703125" style="3" bestFit="1" customWidth="1"/>
    <col min="2968" max="2968" width="10.5703125" style="3" bestFit="1" customWidth="1"/>
    <col min="2969" max="2986" width="5.7109375" style="3" customWidth="1"/>
    <col min="2987" max="2987" width="2.85546875" style="3" customWidth="1"/>
    <col min="2988" max="2988" width="15.42578125" style="3" bestFit="1" customWidth="1"/>
    <col min="2989" max="2989" width="1.85546875" style="3" bestFit="1" customWidth="1"/>
    <col min="2990" max="2990" width="2.85546875" style="3" bestFit="1" customWidth="1"/>
    <col min="2991" max="2991" width="15.42578125" style="3" bestFit="1" customWidth="1"/>
    <col min="2992" max="2992" width="3.140625" style="3" bestFit="1" customWidth="1"/>
    <col min="2993" max="2993" width="3.42578125" style="3" bestFit="1" customWidth="1"/>
    <col min="2994" max="2994" width="15.42578125" style="3" bestFit="1" customWidth="1"/>
    <col min="2995" max="2996" width="2.5703125" style="3" bestFit="1" customWidth="1"/>
    <col min="2997" max="2998" width="2.85546875" style="3" customWidth="1"/>
    <col min="2999" max="2999" width="4.140625" style="3" customWidth="1"/>
    <col min="3000" max="3000" width="15.42578125" style="5" bestFit="1" customWidth="1"/>
    <col min="3001" max="3007" width="5.7109375" style="3" customWidth="1"/>
    <col min="3008" max="3008" width="10.42578125" style="3" bestFit="1" customWidth="1"/>
    <col min="3009" max="3009" width="13.140625" style="3" bestFit="1" customWidth="1"/>
    <col min="3010" max="3011" width="5.7109375" style="3" customWidth="1"/>
    <col min="3012" max="3012" width="15.42578125" style="5" bestFit="1" customWidth="1"/>
    <col min="3013" max="3013" width="5.5703125" style="3" bestFit="1" customWidth="1"/>
    <col min="3014" max="3014" width="15.42578125" style="3" bestFit="1" customWidth="1"/>
    <col min="3015" max="3015" width="9" style="3" bestFit="1" customWidth="1"/>
    <col min="3016" max="3017" width="6" style="3" bestFit="1" customWidth="1"/>
    <col min="3018" max="3018" width="5.7109375" style="3" customWidth="1"/>
    <col min="3019" max="3019" width="13.140625" style="3" bestFit="1" customWidth="1"/>
    <col min="3020" max="3037" width="5.7109375" style="3" customWidth="1"/>
    <col min="3038" max="3038" width="12" style="3" bestFit="1" customWidth="1"/>
    <col min="3039" max="3039" width="13.140625" style="3" bestFit="1" customWidth="1"/>
    <col min="3040" max="3056" width="5.7109375" style="3" customWidth="1"/>
    <col min="3057" max="3057" width="2.85546875" style="3" bestFit="1" customWidth="1"/>
    <col min="3058" max="3058" width="7.7109375" style="3" bestFit="1" customWidth="1"/>
    <col min="3059" max="3059" width="10.5703125" style="3" bestFit="1" customWidth="1"/>
    <col min="3060" max="3077" width="5.7109375" style="3" customWidth="1"/>
    <col min="3078" max="3078" width="16.5703125" style="3" bestFit="1" customWidth="1"/>
    <col min="3079" max="3079" width="10.5703125" style="3" bestFit="1" customWidth="1"/>
    <col min="3080" max="3097" width="5.7109375" style="3" customWidth="1"/>
    <col min="3098" max="3098" width="2.85546875" style="3" customWidth="1"/>
    <col min="3099" max="3099" width="15.42578125" style="3" bestFit="1" customWidth="1"/>
    <col min="3100" max="3100" width="1.85546875" style="3" bestFit="1" customWidth="1"/>
    <col min="3101" max="3101" width="2.85546875" style="3" bestFit="1" customWidth="1"/>
    <col min="3102" max="3102" width="15.42578125" style="3" bestFit="1" customWidth="1"/>
    <col min="3103" max="3103" width="3.140625" style="3" bestFit="1" customWidth="1"/>
    <col min="3104" max="3104" width="3.42578125" style="3" bestFit="1" customWidth="1"/>
    <col min="3105" max="3105" width="15.42578125" style="3" bestFit="1" customWidth="1"/>
    <col min="3106" max="3107" width="2.5703125" style="3" bestFit="1" customWidth="1"/>
    <col min="3108" max="3109" width="2.85546875" style="3" customWidth="1"/>
    <col min="3110" max="3110" width="4.140625" style="3" customWidth="1"/>
    <col min="3111" max="3111" width="15.42578125" style="5" bestFit="1" customWidth="1"/>
    <col min="3112" max="3118" width="5.7109375" style="3" customWidth="1"/>
    <col min="3119" max="3119" width="10.42578125" style="3" bestFit="1" customWidth="1"/>
    <col min="3120" max="3120" width="13.140625" style="3" bestFit="1" customWidth="1"/>
    <col min="3121" max="3122" width="5.7109375" style="3" customWidth="1"/>
    <col min="3123" max="3123" width="15.42578125" style="5" bestFit="1" customWidth="1"/>
    <col min="3124" max="3124" width="5.5703125" style="3" bestFit="1" customWidth="1"/>
    <col min="3125" max="3125" width="15.42578125" style="3" bestFit="1" customWidth="1"/>
    <col min="3126" max="3126" width="9" style="3" bestFit="1" customWidth="1"/>
    <col min="3127" max="3128" width="6" style="3" bestFit="1" customWidth="1"/>
    <col min="3129" max="3129" width="5.7109375" style="3" customWidth="1"/>
    <col min="3130" max="3130" width="13.140625" style="3" bestFit="1" customWidth="1"/>
    <col min="3131" max="3148" width="5.7109375" style="3" customWidth="1"/>
    <col min="3149" max="3149" width="12" style="3" bestFit="1" customWidth="1"/>
    <col min="3150" max="3150" width="13.140625" style="3" bestFit="1" customWidth="1"/>
    <col min="3151" max="3167" width="5.7109375" style="3" customWidth="1"/>
    <col min="3168" max="3168" width="2.85546875" style="3" bestFit="1" customWidth="1"/>
    <col min="3169" max="3169" width="7.7109375" style="3" bestFit="1" customWidth="1"/>
    <col min="3170" max="3170" width="10.5703125" style="3" bestFit="1" customWidth="1"/>
    <col min="3171" max="3188" width="5.7109375" style="3" customWidth="1"/>
    <col min="3189" max="3189" width="16.5703125" style="3" bestFit="1" customWidth="1"/>
    <col min="3190" max="3190" width="10.5703125" style="3" bestFit="1" customWidth="1"/>
    <col min="3191" max="3208" width="5.7109375" style="3" customWidth="1"/>
    <col min="3209" max="3209" width="2.85546875" style="3" customWidth="1"/>
    <col min="3210" max="3210" width="15.42578125" style="3" bestFit="1" customWidth="1"/>
    <col min="3211" max="3211" width="1.85546875" style="3" bestFit="1" customWidth="1"/>
    <col min="3212" max="3212" width="2.85546875" style="3" bestFit="1" customWidth="1"/>
    <col min="3213" max="3213" width="15.42578125" style="3" bestFit="1" customWidth="1"/>
    <col min="3214" max="3214" width="3.140625" style="3" bestFit="1" customWidth="1"/>
    <col min="3215" max="3215" width="3.42578125" style="3" bestFit="1" customWidth="1"/>
    <col min="3216" max="3216" width="15.42578125" style="3" bestFit="1" customWidth="1"/>
    <col min="3217" max="3218" width="2.5703125" style="3" bestFit="1" customWidth="1"/>
    <col min="3219" max="3220" width="2.85546875" style="3" customWidth="1"/>
    <col min="3221" max="3221" width="4.140625" style="3" customWidth="1"/>
    <col min="3222" max="3222" width="15.42578125" style="5" bestFit="1" customWidth="1"/>
    <col min="3223" max="3229" width="5.7109375" style="3" customWidth="1"/>
    <col min="3230" max="3230" width="10.42578125" style="3" bestFit="1" customWidth="1"/>
    <col min="3231" max="3231" width="13.140625" style="3" bestFit="1" customWidth="1"/>
    <col min="3232" max="3233" width="5.7109375" style="3" customWidth="1"/>
    <col min="3234" max="3234" width="15.42578125" style="5" bestFit="1" customWidth="1"/>
    <col min="3235" max="3235" width="5.5703125" style="3" bestFit="1" customWidth="1"/>
    <col min="3236" max="3236" width="15.42578125" style="3" bestFit="1" customWidth="1"/>
    <col min="3237" max="3237" width="9" style="3" bestFit="1" customWidth="1"/>
    <col min="3238" max="3239" width="6" style="3" bestFit="1" customWidth="1"/>
    <col min="3240" max="3240" width="5.7109375" style="3" customWidth="1"/>
    <col min="3241" max="3241" width="13.140625" style="3" bestFit="1" customWidth="1"/>
    <col min="3242" max="3259" width="5.7109375" style="3" customWidth="1"/>
    <col min="3260" max="3260" width="12" style="3" bestFit="1" customWidth="1"/>
    <col min="3261" max="3261" width="13.140625" style="3" bestFit="1" customWidth="1"/>
    <col min="3262" max="3278" width="5.7109375" style="3" customWidth="1"/>
    <col min="3279" max="3279" width="2.85546875" style="3" bestFit="1" customWidth="1"/>
    <col min="3280" max="3280" width="7.7109375" style="3" bestFit="1" customWidth="1"/>
    <col min="3281" max="3281" width="10.5703125" style="3" bestFit="1" customWidth="1"/>
    <col min="3282" max="3299" width="5.7109375" style="3" customWidth="1"/>
    <col min="3300" max="3300" width="16.5703125" style="3" bestFit="1" customWidth="1"/>
    <col min="3301" max="3301" width="10.5703125" style="3" bestFit="1" customWidth="1"/>
    <col min="3302" max="3319" width="5.7109375" style="3" customWidth="1"/>
    <col min="3320" max="3320" width="2.85546875" style="3" customWidth="1"/>
    <col min="3321" max="3321" width="15.42578125" style="3" bestFit="1" customWidth="1"/>
    <col min="3322" max="3322" width="1.85546875" style="3" bestFit="1" customWidth="1"/>
    <col min="3323" max="3323" width="2.85546875" style="3" bestFit="1" customWidth="1"/>
    <col min="3324" max="3324" width="15.42578125" style="3" bestFit="1" customWidth="1"/>
    <col min="3325" max="3325" width="3.140625" style="3" bestFit="1" customWidth="1"/>
    <col min="3326" max="3326" width="3.42578125" style="3" bestFit="1" customWidth="1"/>
    <col min="3327" max="3327" width="15.42578125" style="3" bestFit="1" customWidth="1"/>
    <col min="3328" max="3329" width="2.5703125" style="3" bestFit="1" customWidth="1"/>
    <col min="3330" max="3331" width="2.85546875" style="3" customWidth="1"/>
    <col min="3332" max="3332" width="4.140625" style="3" customWidth="1"/>
    <col min="3333" max="3333" width="15.42578125" style="5" bestFit="1" customWidth="1"/>
    <col min="3334" max="3340" width="5.7109375" style="3" customWidth="1"/>
    <col min="3341" max="3341" width="10.42578125" style="3" bestFit="1" customWidth="1"/>
    <col min="3342" max="3342" width="13.140625" style="3" bestFit="1" customWidth="1"/>
    <col min="3343" max="3344" width="5.7109375" style="3" customWidth="1"/>
    <col min="3345" max="3345" width="15.42578125" style="5" bestFit="1" customWidth="1"/>
    <col min="3346" max="3346" width="5.5703125" style="3" bestFit="1" customWidth="1"/>
    <col min="3347" max="3347" width="15.42578125" style="3" bestFit="1" customWidth="1"/>
    <col min="3348" max="3348" width="9" style="3" bestFit="1" customWidth="1"/>
    <col min="3349" max="3350" width="6" style="3" bestFit="1" customWidth="1"/>
    <col min="3351" max="3351" width="5.7109375" style="3" customWidth="1"/>
    <col min="3352" max="3352" width="13.140625" style="3" bestFit="1" customWidth="1"/>
    <col min="3353" max="3370" width="5.7109375" style="3" customWidth="1"/>
    <col min="3371" max="3371" width="12" style="3" bestFit="1" customWidth="1"/>
    <col min="3372" max="3372" width="13.140625" style="3" bestFit="1" customWidth="1"/>
    <col min="3373" max="3389" width="5.7109375" style="3" customWidth="1"/>
    <col min="3390" max="3390" width="2.85546875" style="3" bestFit="1" customWidth="1"/>
    <col min="3391" max="3391" width="7.7109375" style="3" bestFit="1" customWidth="1"/>
    <col min="3392" max="3392" width="10.5703125" style="3" bestFit="1" customWidth="1"/>
    <col min="3393" max="3410" width="5.7109375" style="3" customWidth="1"/>
    <col min="3411" max="3411" width="16.5703125" style="3" bestFit="1" customWidth="1"/>
    <col min="3412" max="3412" width="10.5703125" style="3" bestFit="1" customWidth="1"/>
    <col min="3413" max="3430" width="5.7109375" style="3" customWidth="1"/>
    <col min="3431" max="3431" width="2.85546875" style="3" customWidth="1"/>
    <col min="3432" max="3432" width="15.42578125" style="3" bestFit="1" customWidth="1"/>
    <col min="3433" max="3433" width="1.85546875" style="3" bestFit="1" customWidth="1"/>
    <col min="3434" max="3434" width="2.85546875" style="3" bestFit="1" customWidth="1"/>
    <col min="3435" max="3435" width="15.42578125" style="3" bestFit="1" customWidth="1"/>
    <col min="3436" max="3436" width="3.140625" style="3" bestFit="1" customWidth="1"/>
    <col min="3437" max="3437" width="3.42578125" style="3" bestFit="1" customWidth="1"/>
    <col min="3438" max="3438" width="15.42578125" style="3" bestFit="1" customWidth="1"/>
    <col min="3439" max="3440" width="2.5703125" style="3" bestFit="1" customWidth="1"/>
    <col min="3441" max="3442" width="2.85546875" style="3" customWidth="1"/>
    <col min="3443" max="3443" width="4.140625" style="3" customWidth="1"/>
    <col min="3444" max="3444" width="15.42578125" style="5" bestFit="1" customWidth="1"/>
    <col min="3445" max="3451" width="5.7109375" style="3" customWidth="1"/>
    <col min="3452" max="3452" width="10.42578125" style="3" bestFit="1" customWidth="1"/>
    <col min="3453" max="3453" width="13.140625" style="3" bestFit="1" customWidth="1"/>
    <col min="3454" max="3455" width="5.7109375" style="3" customWidth="1"/>
    <col min="3456" max="3456" width="15.42578125" style="5" bestFit="1" customWidth="1"/>
    <col min="3457" max="3457" width="5.5703125" style="3" bestFit="1" customWidth="1"/>
    <col min="3458" max="3458" width="15.42578125" style="3" bestFit="1" customWidth="1"/>
    <col min="3459" max="3459" width="9" style="3" bestFit="1" customWidth="1"/>
    <col min="3460" max="3461" width="6" style="3" bestFit="1" customWidth="1"/>
    <col min="3462" max="3462" width="5.7109375" style="3" customWidth="1"/>
    <col min="3463" max="3463" width="13.140625" style="3" bestFit="1" customWidth="1"/>
    <col min="3464" max="3481" width="5.7109375" style="3" customWidth="1"/>
    <col min="3482" max="3482" width="12" style="3" bestFit="1" customWidth="1"/>
    <col min="3483" max="3483" width="13.140625" style="3" bestFit="1" customWidth="1"/>
    <col min="3484" max="3500" width="5.7109375" style="3" customWidth="1"/>
    <col min="3501" max="3501" width="2.85546875" style="3" bestFit="1" customWidth="1"/>
    <col min="3502" max="3502" width="7.7109375" style="3" bestFit="1" customWidth="1"/>
    <col min="3503" max="3503" width="10.5703125" style="3" bestFit="1" customWidth="1"/>
    <col min="3504" max="3521" width="5.7109375" style="3" customWidth="1"/>
    <col min="3522" max="3522" width="16.5703125" style="3" bestFit="1" customWidth="1"/>
    <col min="3523" max="3523" width="10.5703125" style="3" bestFit="1" customWidth="1"/>
    <col min="3524" max="3541" width="5.7109375" style="3" customWidth="1"/>
    <col min="3542" max="3542" width="2.85546875" style="3" customWidth="1"/>
    <col min="3543" max="3543" width="15.42578125" style="3" bestFit="1" customWidth="1"/>
    <col min="3544" max="3544" width="1.85546875" style="3" bestFit="1" customWidth="1"/>
    <col min="3545" max="3545" width="2.85546875" style="3" bestFit="1" customWidth="1"/>
    <col min="3546" max="3546" width="15.42578125" style="3" bestFit="1" customWidth="1"/>
    <col min="3547" max="3547" width="3.140625" style="3" bestFit="1" customWidth="1"/>
    <col min="3548" max="3548" width="3.42578125" style="3" bestFit="1" customWidth="1"/>
    <col min="3549" max="3549" width="15.42578125" style="3" bestFit="1" customWidth="1"/>
    <col min="3550" max="3551" width="2.5703125" style="3" bestFit="1" customWidth="1"/>
    <col min="3552" max="3553" width="2.85546875" style="3" customWidth="1"/>
    <col min="3554" max="3554" width="4.140625" style="3" customWidth="1"/>
    <col min="3555" max="3555" width="15.42578125" style="5" bestFit="1" customWidth="1"/>
    <col min="3556" max="3562" width="5.7109375" style="3" customWidth="1"/>
    <col min="3563" max="3563" width="10.42578125" style="3" bestFit="1" customWidth="1"/>
    <col min="3564" max="3564" width="13.140625" style="3" bestFit="1" customWidth="1"/>
    <col min="3565" max="3566" width="5.7109375" style="3" customWidth="1"/>
    <col min="3567" max="3567" width="15.42578125" style="5" bestFit="1" customWidth="1"/>
    <col min="3568" max="3568" width="5.5703125" style="3" bestFit="1" customWidth="1"/>
    <col min="3569" max="3569" width="15.42578125" style="3" bestFit="1" customWidth="1"/>
    <col min="3570" max="3570" width="9" style="3" bestFit="1" customWidth="1"/>
    <col min="3571" max="3572" width="6" style="3" bestFit="1" customWidth="1"/>
    <col min="3573" max="3573" width="5.7109375" style="3" customWidth="1"/>
    <col min="3574" max="3574" width="13.140625" style="3" bestFit="1" customWidth="1"/>
    <col min="3575" max="3592" width="5.7109375" style="3" customWidth="1"/>
    <col min="3593" max="3593" width="12" style="3" bestFit="1" customWidth="1"/>
    <col min="3594" max="3594" width="13.140625" style="3" bestFit="1" customWidth="1"/>
    <col min="3595" max="3611" width="5.7109375" style="3" customWidth="1"/>
    <col min="3612" max="3612" width="2.85546875" style="3" bestFit="1" customWidth="1"/>
    <col min="3613" max="3613" width="7.7109375" style="3" bestFit="1" customWidth="1"/>
    <col min="3614" max="3614" width="10.5703125" style="3" bestFit="1" customWidth="1"/>
    <col min="3615" max="3632" width="5.7109375" style="3" customWidth="1"/>
    <col min="3633" max="3633" width="16.5703125" style="3" bestFit="1" customWidth="1"/>
    <col min="3634" max="3634" width="10.5703125" style="3" bestFit="1" customWidth="1"/>
    <col min="3635" max="3652" width="5.7109375" style="3" customWidth="1"/>
    <col min="3653" max="3653" width="2.85546875" style="3" customWidth="1"/>
    <col min="3654" max="3654" width="15.42578125" style="3" bestFit="1" customWidth="1"/>
    <col min="3655" max="3655" width="1.85546875" style="3" bestFit="1" customWidth="1"/>
    <col min="3656" max="3656" width="2.85546875" style="3" bestFit="1" customWidth="1"/>
    <col min="3657" max="3657" width="15.42578125" style="3" bestFit="1" customWidth="1"/>
    <col min="3658" max="3658" width="3.140625" style="3" bestFit="1" customWidth="1"/>
    <col min="3659" max="3659" width="3.42578125" style="3" bestFit="1" customWidth="1"/>
    <col min="3660" max="3660" width="15.42578125" style="3" bestFit="1" customWidth="1"/>
    <col min="3661" max="3662" width="2.5703125" style="3" bestFit="1" customWidth="1"/>
    <col min="3663" max="3664" width="2.85546875" style="3" customWidth="1"/>
    <col min="3665" max="3665" width="4.140625" style="3" customWidth="1"/>
    <col min="3666" max="3666" width="15.42578125" style="5" bestFit="1" customWidth="1"/>
    <col min="3667" max="3673" width="5.7109375" style="3" customWidth="1"/>
    <col min="3674" max="3674" width="10.42578125" style="3" bestFit="1" customWidth="1"/>
    <col min="3675" max="3675" width="13.140625" style="3" bestFit="1" customWidth="1"/>
    <col min="3676" max="3677" width="5.7109375" style="3" customWidth="1"/>
    <col min="3678" max="3678" width="15.42578125" style="5" bestFit="1" customWidth="1"/>
    <col min="3679" max="3679" width="5.5703125" style="3" bestFit="1" customWidth="1"/>
    <col min="3680" max="3680" width="15.42578125" style="3" bestFit="1" customWidth="1"/>
    <col min="3681" max="3681" width="9" style="3" bestFit="1" customWidth="1"/>
    <col min="3682" max="3683" width="6" style="3" bestFit="1" customWidth="1"/>
    <col min="3684" max="3684" width="5.7109375" style="3" customWidth="1"/>
    <col min="3685" max="3685" width="13.140625" style="3" bestFit="1" customWidth="1"/>
    <col min="3686" max="3703" width="5.7109375" style="3" customWidth="1"/>
    <col min="3704" max="3704" width="12" style="3" bestFit="1" customWidth="1"/>
    <col min="3705" max="3705" width="13.140625" style="3" bestFit="1" customWidth="1"/>
    <col min="3706" max="3722" width="5.7109375" style="3" customWidth="1"/>
    <col min="3723" max="3723" width="2.85546875" style="3" bestFit="1" customWidth="1"/>
    <col min="3724" max="3724" width="7.7109375" style="3" bestFit="1" customWidth="1"/>
    <col min="3725" max="3725" width="10.5703125" style="3" bestFit="1" customWidth="1"/>
    <col min="3726" max="3743" width="5.7109375" style="3" customWidth="1"/>
    <col min="3744" max="3744" width="16.5703125" style="3" bestFit="1" customWidth="1"/>
    <col min="3745" max="3745" width="10.5703125" style="3" bestFit="1" customWidth="1"/>
    <col min="3746" max="3763" width="5.7109375" style="3" customWidth="1"/>
    <col min="3764" max="3764" width="2.85546875" style="3" customWidth="1"/>
    <col min="3765" max="3765" width="15.42578125" style="3" bestFit="1" customWidth="1"/>
    <col min="3766" max="3766" width="1.85546875" style="3" bestFit="1" customWidth="1"/>
    <col min="3767" max="3767" width="2.85546875" style="3" bestFit="1" customWidth="1"/>
    <col min="3768" max="3768" width="15.42578125" style="3" bestFit="1" customWidth="1"/>
    <col min="3769" max="3769" width="3.140625" style="3" bestFit="1" customWidth="1"/>
    <col min="3770" max="3770" width="3.42578125" style="3" bestFit="1" customWidth="1"/>
    <col min="3771" max="3771" width="15.42578125" style="3" bestFit="1" customWidth="1"/>
    <col min="3772" max="3773" width="2.5703125" style="3" bestFit="1" customWidth="1"/>
    <col min="3774" max="3775" width="2.85546875" style="3" customWidth="1"/>
    <col min="3776" max="3776" width="4.140625" style="3" customWidth="1"/>
    <col min="3777" max="3777" width="15.42578125" style="5" bestFit="1" customWidth="1"/>
    <col min="3778" max="3784" width="5.7109375" style="3" customWidth="1"/>
    <col min="3785" max="3785" width="10.42578125" style="3" bestFit="1" customWidth="1"/>
    <col min="3786" max="3786" width="13.140625" style="3" bestFit="1" customWidth="1"/>
    <col min="3787" max="3788" width="5.7109375" style="3" customWidth="1"/>
    <col min="3789" max="3789" width="15.42578125" style="5" bestFit="1" customWidth="1"/>
    <col min="3790" max="3790" width="5.5703125" style="3" bestFit="1" customWidth="1"/>
    <col min="3791" max="3791" width="15.42578125" style="3" bestFit="1" customWidth="1"/>
    <col min="3792" max="3792" width="9" style="3" bestFit="1" customWidth="1"/>
    <col min="3793" max="3794" width="6" style="3" bestFit="1" customWidth="1"/>
    <col min="3795" max="3795" width="5.7109375" style="3" customWidth="1"/>
    <col min="3796" max="3796" width="13.140625" style="3" bestFit="1" customWidth="1"/>
    <col min="3797" max="3814" width="5.7109375" style="3" customWidth="1"/>
    <col min="3815" max="3815" width="12" style="3" bestFit="1" customWidth="1"/>
    <col min="3816" max="3816" width="13.140625" style="3" bestFit="1" customWidth="1"/>
    <col min="3817" max="3833" width="5.7109375" style="3" customWidth="1"/>
    <col min="3834" max="3834" width="2.85546875" style="3" bestFit="1" customWidth="1"/>
    <col min="3835" max="3835" width="7.7109375" style="3" bestFit="1" customWidth="1"/>
    <col min="3836" max="3836" width="10.5703125" style="3" bestFit="1" customWidth="1"/>
    <col min="3837" max="3854" width="5.7109375" style="3" customWidth="1"/>
    <col min="3855" max="3855" width="16.5703125" style="3" bestFit="1" customWidth="1"/>
    <col min="3856" max="3856" width="10.5703125" style="3" bestFit="1" customWidth="1"/>
    <col min="3857" max="3874" width="5.7109375" style="3" customWidth="1"/>
    <col min="3875" max="3875" width="2.85546875" style="3" customWidth="1"/>
    <col min="3876" max="3876" width="15.42578125" style="3" bestFit="1" customWidth="1"/>
    <col min="3877" max="3877" width="1.85546875" style="3" bestFit="1" customWidth="1"/>
    <col min="3878" max="3878" width="2.85546875" style="3" bestFit="1" customWidth="1"/>
    <col min="3879" max="3879" width="15.42578125" style="3" bestFit="1" customWidth="1"/>
    <col min="3880" max="3880" width="3.140625" style="3" bestFit="1" customWidth="1"/>
    <col min="3881" max="3881" width="3.42578125" style="3" bestFit="1" customWidth="1"/>
    <col min="3882" max="3882" width="15.42578125" style="3" bestFit="1" customWidth="1"/>
    <col min="3883" max="3884" width="2.5703125" style="3" bestFit="1" customWidth="1"/>
    <col min="3885" max="3886" width="2.85546875" style="3" customWidth="1"/>
    <col min="3887" max="3887" width="4.140625" style="3" customWidth="1"/>
    <col min="3888" max="3888" width="15.42578125" style="5" bestFit="1" customWidth="1"/>
    <col min="3889" max="3895" width="5.7109375" style="3" customWidth="1"/>
    <col min="3896" max="3896" width="10.42578125" style="3" bestFit="1" customWidth="1"/>
    <col min="3897" max="3897" width="13.140625" style="3" bestFit="1" customWidth="1"/>
    <col min="3898" max="3899" width="5.7109375" style="3" customWidth="1"/>
    <col min="3900" max="3900" width="15.42578125" style="5" bestFit="1" customWidth="1"/>
    <col min="3901" max="3901" width="5.5703125" style="3" bestFit="1" customWidth="1"/>
    <col min="3902" max="3902" width="15.42578125" style="3" bestFit="1" customWidth="1"/>
    <col min="3903" max="3903" width="9" style="3" bestFit="1" customWidth="1"/>
    <col min="3904" max="3905" width="6" style="3" bestFit="1" customWidth="1"/>
    <col min="3906" max="3906" width="5.7109375" style="3" customWidth="1"/>
    <col min="3907" max="3907" width="13.140625" style="3" bestFit="1" customWidth="1"/>
    <col min="3908" max="3925" width="5.7109375" style="3" customWidth="1"/>
    <col min="3926" max="3926" width="12" style="3" bestFit="1" customWidth="1"/>
    <col min="3927" max="3927" width="13.140625" style="3" bestFit="1" customWidth="1"/>
    <col min="3928" max="3944" width="5.7109375" style="3" customWidth="1"/>
    <col min="3945" max="3945" width="2.85546875" style="3" bestFit="1" customWidth="1"/>
    <col min="3946" max="3946" width="7.7109375" style="3" bestFit="1" customWidth="1"/>
    <col min="3947" max="3947" width="10.5703125" style="3" bestFit="1" customWidth="1"/>
    <col min="3948" max="3965" width="5.7109375" style="3" customWidth="1"/>
    <col min="3966" max="3966" width="16.5703125" style="3" bestFit="1" customWidth="1"/>
    <col min="3967" max="3967" width="10.5703125" style="3" bestFit="1" customWidth="1"/>
    <col min="3968" max="3985" width="5.7109375" style="3" customWidth="1"/>
    <col min="3986" max="3986" width="2.85546875" style="3" customWidth="1"/>
    <col min="3987" max="3987" width="15.42578125" style="3" bestFit="1" customWidth="1"/>
    <col min="3988" max="3988" width="1.85546875" style="3" bestFit="1" customWidth="1"/>
    <col min="3989" max="3989" width="2.85546875" style="3" bestFit="1" customWidth="1"/>
    <col min="3990" max="3990" width="15.42578125" style="3" bestFit="1" customWidth="1"/>
    <col min="3991" max="3991" width="3.140625" style="3" bestFit="1" customWidth="1"/>
    <col min="3992" max="3992" width="3.42578125" style="3" bestFit="1" customWidth="1"/>
    <col min="3993" max="3993" width="15.42578125" style="3" bestFit="1" customWidth="1"/>
    <col min="3994" max="3995" width="2.5703125" style="3" bestFit="1" customWidth="1"/>
    <col min="3996" max="3997" width="2.85546875" style="3" customWidth="1"/>
    <col min="3998" max="3998" width="4.140625" style="3" customWidth="1"/>
    <col min="3999" max="3999" width="15.42578125" style="5" bestFit="1" customWidth="1"/>
    <col min="4000" max="4006" width="5.7109375" style="3" customWidth="1"/>
    <col min="4007" max="4007" width="10.42578125" style="3" bestFit="1" customWidth="1"/>
    <col min="4008" max="4008" width="13.140625" style="3" bestFit="1" customWidth="1"/>
    <col min="4009" max="4010" width="5.7109375" style="3" customWidth="1"/>
    <col min="4011" max="4011" width="15.42578125" style="5" bestFit="1" customWidth="1"/>
    <col min="4012" max="4012" width="5.5703125" style="3" bestFit="1" customWidth="1"/>
    <col min="4013" max="4013" width="15.42578125" style="3" bestFit="1" customWidth="1"/>
    <col min="4014" max="4014" width="9" style="3" bestFit="1" customWidth="1"/>
    <col min="4015" max="4016" width="6" style="3" bestFit="1" customWidth="1"/>
    <col min="4017" max="4017" width="5.7109375" style="3" customWidth="1"/>
    <col min="4018" max="4018" width="13.140625" style="3" bestFit="1" customWidth="1"/>
    <col min="4019" max="4036" width="5.7109375" style="3" customWidth="1"/>
    <col min="4037" max="4037" width="12" style="3" bestFit="1" customWidth="1"/>
    <col min="4038" max="4038" width="13.140625" style="3" bestFit="1" customWidth="1"/>
    <col min="4039" max="4055" width="5.7109375" style="3" customWidth="1"/>
    <col min="4056" max="4056" width="2.85546875" style="3" bestFit="1" customWidth="1"/>
    <col min="4057" max="4057" width="7.7109375" style="3" bestFit="1" customWidth="1"/>
    <col min="4058" max="4058" width="10.5703125" style="3" bestFit="1" customWidth="1"/>
    <col min="4059" max="4076" width="5.7109375" style="3" customWidth="1"/>
    <col min="4077" max="4077" width="16.5703125" style="3" bestFit="1" customWidth="1"/>
    <col min="4078" max="4078" width="10.5703125" style="3" bestFit="1" customWidth="1"/>
    <col min="4079" max="4096" width="5.7109375" style="3" customWidth="1"/>
    <col min="4097" max="4097" width="2.85546875" style="3" customWidth="1"/>
    <col min="4098" max="4098" width="15.42578125" style="3" bestFit="1" customWidth="1"/>
    <col min="4099" max="4099" width="1.85546875" style="3" bestFit="1" customWidth="1"/>
    <col min="4100" max="4100" width="2.85546875" style="3" bestFit="1" customWidth="1"/>
    <col min="4101" max="4101" width="15.42578125" style="3" bestFit="1" customWidth="1"/>
    <col min="4102" max="4102" width="3.140625" style="3" bestFit="1" customWidth="1"/>
    <col min="4103" max="4103" width="3.42578125" style="3" bestFit="1" customWidth="1"/>
    <col min="4104" max="4104" width="15.42578125" style="3" bestFit="1" customWidth="1"/>
    <col min="4105" max="4106" width="2.5703125" style="3" bestFit="1" customWidth="1"/>
    <col min="4107" max="4108" width="2.85546875" style="3" customWidth="1"/>
    <col min="4109" max="4109" width="4.140625" style="3" customWidth="1"/>
    <col min="4110" max="4110" width="15.42578125" style="5" bestFit="1" customWidth="1"/>
    <col min="4111" max="4117" width="5.7109375" style="3" customWidth="1"/>
    <col min="4118" max="4118" width="10.42578125" style="3" bestFit="1" customWidth="1"/>
    <col min="4119" max="4119" width="13.140625" style="3" bestFit="1" customWidth="1"/>
    <col min="4120" max="4121" width="5.7109375" style="3" customWidth="1"/>
    <col min="4122" max="4122" width="15.42578125" style="5" bestFit="1" customWidth="1"/>
    <col min="4123" max="4123" width="5.5703125" style="3" bestFit="1" customWidth="1"/>
    <col min="4124" max="4124" width="15.42578125" style="3" bestFit="1" customWidth="1"/>
    <col min="4125" max="4125" width="9" style="3" bestFit="1" customWidth="1"/>
    <col min="4126" max="4127" width="6" style="3" bestFit="1" customWidth="1"/>
    <col min="4128" max="4128" width="5.7109375" style="3" customWidth="1"/>
    <col min="4129" max="4129" width="13.140625" style="3" bestFit="1" customWidth="1"/>
    <col min="4130" max="4147" width="5.7109375" style="3" customWidth="1"/>
    <col min="4148" max="4148" width="12" style="3" bestFit="1" customWidth="1"/>
    <col min="4149" max="4149" width="13.140625" style="3" bestFit="1" customWidth="1"/>
    <col min="4150" max="4166" width="5.7109375" style="3" customWidth="1"/>
    <col min="4167" max="4167" width="2.85546875" style="3" bestFit="1" customWidth="1"/>
    <col min="4168" max="4168" width="7.7109375" style="3" bestFit="1" customWidth="1"/>
    <col min="4169" max="4169" width="10.5703125" style="3" bestFit="1" customWidth="1"/>
    <col min="4170" max="4187" width="5.7109375" style="3" customWidth="1"/>
    <col min="4188" max="4188" width="16.5703125" style="3" bestFit="1" customWidth="1"/>
    <col min="4189" max="4189" width="10.5703125" style="3" bestFit="1" customWidth="1"/>
    <col min="4190" max="4207" width="5.7109375" style="3" customWidth="1"/>
    <col min="4208" max="4208" width="2.85546875" style="3" customWidth="1"/>
    <col min="4209" max="4209" width="15.42578125" style="3" bestFit="1" customWidth="1"/>
    <col min="4210" max="4210" width="1.85546875" style="3" bestFit="1" customWidth="1"/>
    <col min="4211" max="4211" width="2.85546875" style="3" bestFit="1" customWidth="1"/>
    <col min="4212" max="4212" width="15.42578125" style="3" bestFit="1" customWidth="1"/>
    <col min="4213" max="4213" width="3.140625" style="3" bestFit="1" customWidth="1"/>
    <col min="4214" max="4214" width="3.42578125" style="3" bestFit="1" customWidth="1"/>
    <col min="4215" max="4215" width="15.42578125" style="3" bestFit="1" customWidth="1"/>
    <col min="4216" max="4217" width="2.5703125" style="3" bestFit="1" customWidth="1"/>
    <col min="4218" max="4219" width="2.85546875" style="3" customWidth="1"/>
    <col min="4220" max="4220" width="4.140625" style="3" customWidth="1"/>
    <col min="4221" max="4221" width="15.42578125" style="5" bestFit="1" customWidth="1"/>
    <col min="4222" max="4228" width="5.7109375" style="3" customWidth="1"/>
    <col min="4229" max="4229" width="10.42578125" style="3" bestFit="1" customWidth="1"/>
    <col min="4230" max="4230" width="13.140625" style="3" bestFit="1" customWidth="1"/>
    <col min="4231" max="4232" width="5.7109375" style="3" customWidth="1"/>
    <col min="4233" max="4233" width="15.42578125" style="5" bestFit="1" customWidth="1"/>
    <col min="4234" max="4234" width="5.5703125" style="3" bestFit="1" customWidth="1"/>
    <col min="4235" max="4235" width="15.42578125" style="3" bestFit="1" customWidth="1"/>
    <col min="4236" max="4236" width="9" style="3" bestFit="1" customWidth="1"/>
    <col min="4237" max="4238" width="6" style="3" bestFit="1" customWidth="1"/>
    <col min="4239" max="4239" width="5.7109375" style="3" customWidth="1"/>
    <col min="4240" max="4240" width="13.140625" style="3" bestFit="1" customWidth="1"/>
    <col min="4241" max="4258" width="5.7109375" style="3" customWidth="1"/>
    <col min="4259" max="4259" width="12" style="3" bestFit="1" customWidth="1"/>
    <col min="4260" max="4260" width="13.140625" style="3" bestFit="1" customWidth="1"/>
    <col min="4261" max="4277" width="5.7109375" style="3" customWidth="1"/>
    <col min="4278" max="4278" width="2.85546875" style="3" bestFit="1" customWidth="1"/>
    <col min="4279" max="4279" width="7.7109375" style="3" bestFit="1" customWidth="1"/>
    <col min="4280" max="4280" width="10.5703125" style="3" bestFit="1" customWidth="1"/>
    <col min="4281" max="4298" width="5.7109375" style="3" customWidth="1"/>
    <col min="4299" max="4299" width="16.5703125" style="3" bestFit="1" customWidth="1"/>
    <col min="4300" max="4300" width="10.5703125" style="3" bestFit="1" customWidth="1"/>
    <col min="4301" max="4318" width="5.7109375" style="3" customWidth="1"/>
    <col min="4319" max="4319" width="2.85546875" style="3" customWidth="1"/>
    <col min="4320" max="4320" width="15.42578125" style="3" bestFit="1" customWidth="1"/>
    <col min="4321" max="4321" width="1.85546875" style="3" bestFit="1" customWidth="1"/>
    <col min="4322" max="4322" width="2.85546875" style="3" bestFit="1" customWidth="1"/>
    <col min="4323" max="4323" width="15.42578125" style="3" bestFit="1" customWidth="1"/>
    <col min="4324" max="4324" width="3.140625" style="3" bestFit="1" customWidth="1"/>
    <col min="4325" max="4325" width="3.42578125" style="3" bestFit="1" customWidth="1"/>
    <col min="4326" max="4326" width="15.42578125" style="3" bestFit="1" customWidth="1"/>
    <col min="4327" max="4328" width="2.5703125" style="3" bestFit="1" customWidth="1"/>
    <col min="4329" max="4330" width="2.85546875" style="3" customWidth="1"/>
    <col min="4331" max="4331" width="4.140625" style="3" customWidth="1"/>
    <col min="4332" max="4332" width="15.42578125" style="5" bestFit="1" customWidth="1"/>
    <col min="4333" max="4339" width="5.7109375" style="3" customWidth="1"/>
    <col min="4340" max="4340" width="10.42578125" style="3" bestFit="1" customWidth="1"/>
    <col min="4341" max="4341" width="13.140625" style="3" bestFit="1" customWidth="1"/>
    <col min="4342" max="4343" width="5.7109375" style="3" customWidth="1"/>
    <col min="4344" max="4344" width="15.42578125" style="5" bestFit="1" customWidth="1"/>
    <col min="4345" max="4345" width="5.5703125" style="3" bestFit="1" customWidth="1"/>
    <col min="4346" max="4346" width="15.42578125" style="3" bestFit="1" customWidth="1"/>
    <col min="4347" max="4347" width="9" style="3" bestFit="1" customWidth="1"/>
    <col min="4348" max="4349" width="6" style="3" bestFit="1" customWidth="1"/>
    <col min="4350" max="4350" width="5.7109375" style="3" customWidth="1"/>
    <col min="4351" max="4351" width="13.140625" style="3" bestFit="1" customWidth="1"/>
    <col min="4352" max="4369" width="5.7109375" style="3" customWidth="1"/>
    <col min="4370" max="4370" width="12" style="3" bestFit="1" customWidth="1"/>
    <col min="4371" max="4371" width="13.140625" style="3" bestFit="1" customWidth="1"/>
    <col min="4372" max="4388" width="5.7109375" style="3" customWidth="1"/>
    <col min="4389" max="4389" width="2.85546875" style="3" bestFit="1" customWidth="1"/>
    <col min="4390" max="4390" width="7.7109375" style="3" bestFit="1" customWidth="1"/>
    <col min="4391" max="4391" width="10.5703125" style="3" bestFit="1" customWidth="1"/>
    <col min="4392" max="4409" width="5.7109375" style="3" customWidth="1"/>
    <col min="4410" max="4410" width="16.5703125" style="3" bestFit="1" customWidth="1"/>
    <col min="4411" max="4411" width="10.5703125" style="3" bestFit="1" customWidth="1"/>
    <col min="4412" max="4429" width="5.7109375" style="3" customWidth="1"/>
    <col min="4430" max="4430" width="2.85546875" style="3" customWidth="1"/>
    <col min="4431" max="4431" width="15.42578125" style="3" bestFit="1" customWidth="1"/>
    <col min="4432" max="4432" width="1.85546875" style="3" bestFit="1" customWidth="1"/>
    <col min="4433" max="4433" width="2.85546875" style="3" bestFit="1" customWidth="1"/>
    <col min="4434" max="4434" width="15.42578125" style="3" bestFit="1" customWidth="1"/>
    <col min="4435" max="4435" width="3.140625" style="3" bestFit="1" customWidth="1"/>
    <col min="4436" max="4436" width="3.42578125" style="3" bestFit="1" customWidth="1"/>
    <col min="4437" max="4437" width="15.42578125" style="3" bestFit="1" customWidth="1"/>
    <col min="4438" max="4439" width="2.5703125" style="3" bestFit="1" customWidth="1"/>
    <col min="4440" max="4441" width="2.85546875" style="3" customWidth="1"/>
    <col min="4442" max="4442" width="4.140625" style="3" customWidth="1"/>
    <col min="4443" max="4443" width="15.42578125" style="5" bestFit="1" customWidth="1"/>
    <col min="4444" max="4450" width="5.7109375" style="3" customWidth="1"/>
    <col min="4451" max="4451" width="10.42578125" style="3" bestFit="1" customWidth="1"/>
    <col min="4452" max="4452" width="13.140625" style="3" bestFit="1" customWidth="1"/>
    <col min="4453" max="4454" width="5.7109375" style="3" customWidth="1"/>
    <col min="4455" max="4455" width="15.42578125" style="5" bestFit="1" customWidth="1"/>
    <col min="4456" max="4456" width="5.5703125" style="3" bestFit="1" customWidth="1"/>
    <col min="4457" max="4457" width="15.42578125" style="3" bestFit="1" customWidth="1"/>
    <col min="4458" max="4458" width="9" style="3" bestFit="1" customWidth="1"/>
    <col min="4459" max="4460" width="6" style="3" bestFit="1" customWidth="1"/>
    <col min="4461" max="4461" width="5.7109375" style="3" customWidth="1"/>
    <col min="4462" max="4462" width="13.140625" style="3" bestFit="1" customWidth="1"/>
    <col min="4463" max="4480" width="5.7109375" style="3" customWidth="1"/>
    <col min="4481" max="4481" width="12" style="3" bestFit="1" customWidth="1"/>
    <col min="4482" max="4482" width="13.140625" style="3" bestFit="1" customWidth="1"/>
    <col min="4483" max="4499" width="5.7109375" style="3" customWidth="1"/>
    <col min="4500" max="4500" width="2.85546875" style="3" bestFit="1" customWidth="1"/>
    <col min="4501" max="4501" width="7.7109375" style="3" bestFit="1" customWidth="1"/>
    <col min="4502" max="4502" width="10.5703125" style="3" bestFit="1" customWidth="1"/>
    <col min="4503" max="4520" width="5.7109375" style="3" customWidth="1"/>
    <col min="4521" max="4521" width="16.5703125" style="3" bestFit="1" customWidth="1"/>
    <col min="4522" max="4522" width="10.5703125" style="3" bestFit="1" customWidth="1"/>
    <col min="4523" max="4540" width="5.7109375" style="3" customWidth="1"/>
    <col min="4541" max="4541" width="2.85546875" style="3" customWidth="1"/>
    <col min="4542" max="4542" width="15.42578125" style="3" bestFit="1" customWidth="1"/>
    <col min="4543" max="4543" width="1.85546875" style="3" bestFit="1" customWidth="1"/>
    <col min="4544" max="4544" width="2.85546875" style="3" bestFit="1" customWidth="1"/>
    <col min="4545" max="4545" width="15.42578125" style="3" bestFit="1" customWidth="1"/>
    <col min="4546" max="4546" width="3.140625" style="3" bestFit="1" customWidth="1"/>
    <col min="4547" max="4547" width="3.42578125" style="3" bestFit="1" customWidth="1"/>
    <col min="4548" max="4548" width="15.42578125" style="3" bestFit="1" customWidth="1"/>
    <col min="4549" max="4550" width="2.5703125" style="3" bestFit="1" customWidth="1"/>
    <col min="4551" max="4552" width="2.85546875" style="3" customWidth="1"/>
    <col min="4553" max="4553" width="4.140625" style="3" customWidth="1"/>
    <col min="4554" max="4554" width="15.42578125" style="5" bestFit="1" customWidth="1"/>
    <col min="4555" max="4561" width="5.7109375" style="3" customWidth="1"/>
    <col min="4562" max="4562" width="10.42578125" style="3" bestFit="1" customWidth="1"/>
    <col min="4563" max="4563" width="13.140625" style="3" bestFit="1" customWidth="1"/>
    <col min="4564" max="4565" width="5.7109375" style="3" customWidth="1"/>
    <col min="4566" max="4566" width="15.42578125" style="5" bestFit="1" customWidth="1"/>
    <col min="4567" max="4567" width="5.5703125" style="3" bestFit="1" customWidth="1"/>
    <col min="4568" max="4568" width="15.42578125" style="3" bestFit="1" customWidth="1"/>
    <col min="4569" max="4569" width="9" style="3" bestFit="1" customWidth="1"/>
    <col min="4570" max="4571" width="6" style="3" bestFit="1" customWidth="1"/>
    <col min="4572" max="4572" width="5.7109375" style="3" customWidth="1"/>
    <col min="4573" max="4573" width="13.140625" style="3" bestFit="1" customWidth="1"/>
    <col min="4574" max="4591" width="5.7109375" style="3" customWidth="1"/>
    <col min="4592" max="4592" width="12" style="3" bestFit="1" customWidth="1"/>
    <col min="4593" max="4593" width="13.140625" style="3" bestFit="1" customWidth="1"/>
    <col min="4594" max="4610" width="5.7109375" style="3" customWidth="1"/>
    <col min="4611" max="4611" width="2.85546875" style="3" bestFit="1" customWidth="1"/>
    <col min="4612" max="4612" width="7.7109375" style="3" bestFit="1" customWidth="1"/>
    <col min="4613" max="4613" width="10.5703125" style="3" bestFit="1" customWidth="1"/>
    <col min="4614" max="4631" width="5.7109375" style="3" customWidth="1"/>
    <col min="4632" max="4632" width="16.5703125" style="3" bestFit="1" customWidth="1"/>
    <col min="4633" max="4633" width="10.5703125" style="3" bestFit="1" customWidth="1"/>
    <col min="4634" max="4651" width="5.7109375" style="3" customWidth="1"/>
    <col min="4652" max="4652" width="2.85546875" style="3" customWidth="1"/>
    <col min="4653" max="4653" width="15.42578125" style="3" bestFit="1" customWidth="1"/>
    <col min="4654" max="4654" width="1.85546875" style="3" bestFit="1" customWidth="1"/>
    <col min="4655" max="4655" width="2.85546875" style="3" bestFit="1" customWidth="1"/>
    <col min="4656" max="4656" width="15.42578125" style="3" bestFit="1" customWidth="1"/>
    <col min="4657" max="4657" width="3.140625" style="3" bestFit="1" customWidth="1"/>
    <col min="4658" max="4658" width="3.42578125" style="3" bestFit="1" customWidth="1"/>
    <col min="4659" max="4659" width="15.42578125" style="3" bestFit="1" customWidth="1"/>
    <col min="4660" max="4661" width="2.5703125" style="3" bestFit="1" customWidth="1"/>
    <col min="4662" max="4663" width="2.85546875" style="3" customWidth="1"/>
    <col min="4664" max="4664" width="4.140625" style="3" customWidth="1"/>
    <col min="4665" max="4665" width="15.42578125" style="5" bestFit="1" customWidth="1"/>
    <col min="4666" max="4672" width="5.7109375" style="3" customWidth="1"/>
    <col min="4673" max="4673" width="10.42578125" style="3" bestFit="1" customWidth="1"/>
    <col min="4674" max="4674" width="13.140625" style="3" bestFit="1" customWidth="1"/>
    <col min="4675" max="4676" width="5.7109375" style="3" customWidth="1"/>
    <col min="4677" max="4677" width="15.42578125" style="5" bestFit="1" customWidth="1"/>
    <col min="4678" max="4678" width="5.5703125" style="3" bestFit="1" customWidth="1"/>
    <col min="4679" max="4679" width="15.42578125" style="3" bestFit="1" customWidth="1"/>
    <col min="4680" max="4680" width="9" style="3" bestFit="1" customWidth="1"/>
    <col min="4681" max="4682" width="6" style="3" bestFit="1" customWidth="1"/>
    <col min="4683" max="4683" width="5.7109375" style="3" customWidth="1"/>
    <col min="4684" max="4684" width="13.140625" style="3" bestFit="1" customWidth="1"/>
    <col min="4685" max="4702" width="5.7109375" style="3" customWidth="1"/>
    <col min="4703" max="4703" width="12" style="3" bestFit="1" customWidth="1"/>
    <col min="4704" max="4704" width="13.140625" style="3" bestFit="1" customWidth="1"/>
    <col min="4705" max="4721" width="5.7109375" style="3" customWidth="1"/>
    <col min="4722" max="4722" width="2.85546875" style="3" bestFit="1" customWidth="1"/>
    <col min="4723" max="4723" width="7.7109375" style="3" bestFit="1" customWidth="1"/>
    <col min="4724" max="4724" width="10.5703125" style="3" bestFit="1" customWidth="1"/>
    <col min="4725" max="4742" width="5.7109375" style="3" customWidth="1"/>
    <col min="4743" max="4743" width="16.5703125" style="3" bestFit="1" customWidth="1"/>
    <col min="4744" max="4744" width="10.5703125" style="3" bestFit="1" customWidth="1"/>
    <col min="4745" max="4762" width="5.7109375" style="3" customWidth="1"/>
    <col min="4763" max="4763" width="2.85546875" style="3" customWidth="1"/>
    <col min="4764" max="4764" width="15.42578125" style="3" bestFit="1" customWidth="1"/>
    <col min="4765" max="4765" width="1.85546875" style="3" bestFit="1" customWidth="1"/>
    <col min="4766" max="4766" width="2.85546875" style="3" bestFit="1" customWidth="1"/>
    <col min="4767" max="4767" width="15.42578125" style="3" bestFit="1" customWidth="1"/>
    <col min="4768" max="4768" width="3.140625" style="3" bestFit="1" customWidth="1"/>
    <col min="4769" max="4769" width="3.42578125" style="3" bestFit="1" customWidth="1"/>
    <col min="4770" max="4770" width="15.42578125" style="3" bestFit="1" customWidth="1"/>
    <col min="4771" max="4772" width="2.5703125" style="3" bestFit="1" customWidth="1"/>
    <col min="4773" max="4774" width="2.85546875" style="3" customWidth="1"/>
    <col min="4775" max="4775" width="4.140625" style="3" customWidth="1"/>
    <col min="4776" max="4776" width="15.42578125" style="5" bestFit="1" customWidth="1"/>
    <col min="4777" max="4783" width="5.7109375" style="3" customWidth="1"/>
    <col min="4784" max="4784" width="10.42578125" style="3" bestFit="1" customWidth="1"/>
    <col min="4785" max="4785" width="13.140625" style="3" bestFit="1" customWidth="1"/>
    <col min="4786" max="4787" width="5.7109375" style="3" customWidth="1"/>
    <col min="4788" max="4788" width="15.42578125" style="5" bestFit="1" customWidth="1"/>
    <col min="4789" max="4789" width="5.5703125" style="3" bestFit="1" customWidth="1"/>
    <col min="4790" max="4790" width="15.42578125" style="3" bestFit="1" customWidth="1"/>
    <col min="4791" max="4791" width="9" style="3" bestFit="1" customWidth="1"/>
    <col min="4792" max="4793" width="6" style="3" bestFit="1" customWidth="1"/>
    <col min="4794" max="4794" width="5.7109375" style="3" customWidth="1"/>
    <col min="4795" max="4795" width="13.140625" style="3" bestFit="1" customWidth="1"/>
    <col min="4796" max="4813" width="5.7109375" style="3" customWidth="1"/>
    <col min="4814" max="4814" width="12" style="3" bestFit="1" customWidth="1"/>
    <col min="4815" max="4815" width="13.140625" style="3" bestFit="1" customWidth="1"/>
    <col min="4816" max="4832" width="5.7109375" style="3" customWidth="1"/>
    <col min="4833" max="4833" width="2.85546875" style="3" bestFit="1" customWidth="1"/>
    <col min="4834" max="4834" width="7.7109375" style="3" bestFit="1" customWidth="1"/>
    <col min="4835" max="4835" width="10.5703125" style="3" bestFit="1" customWidth="1"/>
    <col min="4836" max="4853" width="5.7109375" style="3" customWidth="1"/>
    <col min="4854" max="4854" width="16.5703125" style="3" bestFit="1" customWidth="1"/>
    <col min="4855" max="4855" width="10.5703125" style="3" bestFit="1" customWidth="1"/>
    <col min="4856" max="4873" width="5.7109375" style="3" customWidth="1"/>
    <col min="4874" max="4874" width="2.85546875" style="3" customWidth="1"/>
    <col min="4875" max="4875" width="15.42578125" style="3" bestFit="1" customWidth="1"/>
    <col min="4876" max="4876" width="1.85546875" style="3" bestFit="1" customWidth="1"/>
    <col min="4877" max="4877" width="2.85546875" style="3" bestFit="1" customWidth="1"/>
    <col min="4878" max="4878" width="15.42578125" style="3" bestFit="1" customWidth="1"/>
    <col min="4879" max="4879" width="3.140625" style="3" bestFit="1" customWidth="1"/>
    <col min="4880" max="4880" width="3.42578125" style="3" bestFit="1" customWidth="1"/>
    <col min="4881" max="4881" width="15.42578125" style="3" bestFit="1" customWidth="1"/>
    <col min="4882" max="4883" width="2.5703125" style="3" bestFit="1" customWidth="1"/>
    <col min="4884" max="4885" width="2.85546875" style="3" customWidth="1"/>
    <col min="4886" max="4886" width="4.140625" style="3" customWidth="1"/>
    <col min="4887" max="4887" width="15.42578125" style="5" bestFit="1" customWidth="1"/>
    <col min="4888" max="4894" width="5.7109375" style="3" customWidth="1"/>
    <col min="4895" max="4895" width="10.42578125" style="3" bestFit="1" customWidth="1"/>
    <col min="4896" max="4896" width="13.140625" style="3" bestFit="1" customWidth="1"/>
    <col min="4897" max="4898" width="5.7109375" style="3" customWidth="1"/>
    <col min="4899" max="4899" width="15.42578125" style="5" bestFit="1" customWidth="1"/>
    <col min="4900" max="4900" width="5.5703125" style="3" bestFit="1" customWidth="1"/>
    <col min="4901" max="4901" width="15.42578125" style="3" bestFit="1" customWidth="1"/>
    <col min="4902" max="4902" width="9" style="3" bestFit="1" customWidth="1"/>
    <col min="4903" max="4904" width="6" style="3" bestFit="1" customWidth="1"/>
    <col min="4905" max="4905" width="5.7109375" style="3" customWidth="1"/>
    <col min="4906" max="4906" width="13.140625" style="3" bestFit="1" customWidth="1"/>
    <col min="4907" max="4924" width="5.7109375" style="3" customWidth="1"/>
    <col min="4925" max="4925" width="12" style="3" bestFit="1" customWidth="1"/>
    <col min="4926" max="4926" width="13.140625" style="3" bestFit="1" customWidth="1"/>
    <col min="4927" max="4943" width="5.7109375" style="3" customWidth="1"/>
    <col min="4944" max="4944" width="2.85546875" style="3" bestFit="1" customWidth="1"/>
    <col min="4945" max="4945" width="7.7109375" style="3" bestFit="1" customWidth="1"/>
    <col min="4946" max="4946" width="10.5703125" style="3" bestFit="1" customWidth="1"/>
    <col min="4947" max="4964" width="5.7109375" style="3" customWidth="1"/>
    <col min="4965" max="4965" width="16.5703125" style="3" bestFit="1" customWidth="1"/>
    <col min="4966" max="4966" width="10.5703125" style="3" bestFit="1" customWidth="1"/>
    <col min="4967" max="4984" width="5.7109375" style="3" customWidth="1"/>
    <col min="4985" max="4985" width="2.85546875" style="3" customWidth="1"/>
    <col min="4986" max="4986" width="15.42578125" style="3" bestFit="1" customWidth="1"/>
    <col min="4987" max="4987" width="1.85546875" style="3" bestFit="1" customWidth="1"/>
    <col min="4988" max="4988" width="2.85546875" style="3" bestFit="1" customWidth="1"/>
    <col min="4989" max="4989" width="15.42578125" style="3" bestFit="1" customWidth="1"/>
    <col min="4990" max="4990" width="3.140625" style="3" bestFit="1" customWidth="1"/>
    <col min="4991" max="4991" width="3.42578125" style="3" bestFit="1" customWidth="1"/>
    <col min="4992" max="4992" width="15.42578125" style="3" bestFit="1" customWidth="1"/>
    <col min="4993" max="4994" width="2.5703125" style="3" bestFit="1" customWidth="1"/>
    <col min="4995" max="4996" width="2.85546875" style="3" customWidth="1"/>
    <col min="4997" max="4997" width="4.140625" style="3" customWidth="1"/>
    <col min="4998" max="4998" width="15.42578125" style="5" bestFit="1" customWidth="1"/>
    <col min="4999" max="5005" width="5.7109375" style="3" customWidth="1"/>
    <col min="5006" max="5006" width="10.42578125" style="3" bestFit="1" customWidth="1"/>
    <col min="5007" max="5007" width="13.140625" style="3" bestFit="1" customWidth="1"/>
    <col min="5008" max="5009" width="5.7109375" style="3" customWidth="1"/>
    <col min="5010" max="5010" width="15.42578125" style="5" bestFit="1" customWidth="1"/>
    <col min="5011" max="5011" width="5.5703125" style="3" bestFit="1" customWidth="1"/>
    <col min="5012" max="5012" width="15.42578125" style="3" bestFit="1" customWidth="1"/>
    <col min="5013" max="5013" width="9" style="3" bestFit="1" customWidth="1"/>
    <col min="5014" max="5015" width="6" style="3" bestFit="1" customWidth="1"/>
    <col min="5016" max="5016" width="5.7109375" style="3" customWidth="1"/>
    <col min="5017" max="5017" width="13.140625" style="3" bestFit="1" customWidth="1"/>
    <col min="5018" max="5035" width="5.7109375" style="3" customWidth="1"/>
    <col min="5036" max="5036" width="12" style="3" bestFit="1" customWidth="1"/>
    <col min="5037" max="5037" width="13.140625" style="3" bestFit="1" customWidth="1"/>
    <col min="5038" max="5054" width="5.7109375" style="3" customWidth="1"/>
    <col min="5055" max="5055" width="2.85546875" style="3" bestFit="1" customWidth="1"/>
    <col min="5056" max="5056" width="7.7109375" style="3" bestFit="1" customWidth="1"/>
    <col min="5057" max="5057" width="10.5703125" style="3" bestFit="1" customWidth="1"/>
    <col min="5058" max="5075" width="5.7109375" style="3" customWidth="1"/>
    <col min="5076" max="5076" width="16.5703125" style="3" bestFit="1" customWidth="1"/>
    <col min="5077" max="5077" width="10.5703125" style="3" bestFit="1" customWidth="1"/>
    <col min="5078" max="5095" width="5.7109375" style="3" customWidth="1"/>
    <col min="5096" max="5096" width="2.85546875" style="3" customWidth="1"/>
    <col min="5097" max="5097" width="15.42578125" style="3" bestFit="1" customWidth="1"/>
    <col min="5098" max="5098" width="1.85546875" style="3" bestFit="1" customWidth="1"/>
    <col min="5099" max="5099" width="2.85546875" style="3" bestFit="1" customWidth="1"/>
    <col min="5100" max="5100" width="15.42578125" style="3" bestFit="1" customWidth="1"/>
    <col min="5101" max="5101" width="3.140625" style="3" bestFit="1" customWidth="1"/>
    <col min="5102" max="5102" width="3.42578125" style="3" bestFit="1" customWidth="1"/>
    <col min="5103" max="5103" width="15.42578125" style="3" bestFit="1" customWidth="1"/>
    <col min="5104" max="5105" width="2.5703125" style="3" bestFit="1" customWidth="1"/>
    <col min="5106" max="5107" width="2.85546875" style="3" customWidth="1"/>
    <col min="5108" max="5108" width="4.140625" style="3" customWidth="1"/>
    <col min="5109" max="5109" width="15.42578125" style="5" bestFit="1" customWidth="1"/>
    <col min="5110" max="5116" width="5.7109375" style="3" customWidth="1"/>
    <col min="5117" max="5117" width="10.42578125" style="3" bestFit="1" customWidth="1"/>
    <col min="5118" max="5118" width="13.140625" style="3" bestFit="1" customWidth="1"/>
    <col min="5119" max="5120" width="5.7109375" style="3" customWidth="1"/>
    <col min="5121" max="5121" width="15.42578125" style="5" bestFit="1" customWidth="1"/>
    <col min="5122" max="5122" width="5.5703125" style="3" bestFit="1" customWidth="1"/>
    <col min="5123" max="5123" width="15.42578125" style="3" bestFit="1" customWidth="1"/>
    <col min="5124" max="5124" width="9" style="3" bestFit="1" customWidth="1"/>
    <col min="5125" max="5126" width="6" style="3" bestFit="1" customWidth="1"/>
    <col min="5127" max="5127" width="5.7109375" style="3" customWidth="1"/>
    <col min="5128" max="5128" width="13.140625" style="3" bestFit="1" customWidth="1"/>
    <col min="5129" max="5146" width="5.7109375" style="3" customWidth="1"/>
    <col min="5147" max="5147" width="12" style="3" bestFit="1" customWidth="1"/>
    <col min="5148" max="5148" width="13.140625" style="3" bestFit="1" customWidth="1"/>
    <col min="5149" max="5165" width="5.7109375" style="3" customWidth="1"/>
    <col min="5166" max="5166" width="2.85546875" style="3" bestFit="1" customWidth="1"/>
    <col min="5167" max="5167" width="7.7109375" style="3" bestFit="1" customWidth="1"/>
    <col min="5168" max="5168" width="10.5703125" style="3" bestFit="1" customWidth="1"/>
    <col min="5169" max="5186" width="5.7109375" style="3" customWidth="1"/>
    <col min="5187" max="5187" width="16.5703125" style="3" bestFit="1" customWidth="1"/>
    <col min="5188" max="5188" width="10.5703125" style="3" bestFit="1" customWidth="1"/>
    <col min="5189" max="5206" width="5.7109375" style="3" customWidth="1"/>
    <col min="5207" max="5207" width="2.85546875" style="3" customWidth="1"/>
    <col min="5208" max="5208" width="15.42578125" style="3" bestFit="1" customWidth="1"/>
    <col min="5209" max="5209" width="1.85546875" style="3" bestFit="1" customWidth="1"/>
    <col min="5210" max="5210" width="2.85546875" style="3" bestFit="1" customWidth="1"/>
    <col min="5211" max="5211" width="15.42578125" style="3" bestFit="1" customWidth="1"/>
    <col min="5212" max="5212" width="3.140625" style="3" bestFit="1" customWidth="1"/>
    <col min="5213" max="5213" width="3.42578125" style="3" bestFit="1" customWidth="1"/>
    <col min="5214" max="5214" width="15.42578125" style="3" bestFit="1" customWidth="1"/>
    <col min="5215" max="5216" width="2.5703125" style="3" bestFit="1" customWidth="1"/>
    <col min="5217" max="5218" width="2.85546875" style="3" customWidth="1"/>
    <col min="5219" max="5219" width="4.140625" style="3" customWidth="1"/>
    <col min="5220" max="5220" width="15.42578125" style="5" bestFit="1" customWidth="1"/>
    <col min="5221" max="5227" width="5.7109375" style="3" customWidth="1"/>
    <col min="5228" max="5228" width="10.42578125" style="3" bestFit="1" customWidth="1"/>
    <col min="5229" max="5229" width="13.140625" style="3" bestFit="1" customWidth="1"/>
    <col min="5230" max="5231" width="5.7109375" style="3" customWidth="1"/>
    <col min="5232" max="5232" width="15.42578125" style="5" bestFit="1" customWidth="1"/>
    <col min="5233" max="5233" width="5.5703125" style="3" bestFit="1" customWidth="1"/>
    <col min="5234" max="5234" width="15.42578125" style="3" bestFit="1" customWidth="1"/>
    <col min="5235" max="5235" width="9" style="3" bestFit="1" customWidth="1"/>
    <col min="5236" max="5237" width="6" style="3" bestFit="1" customWidth="1"/>
    <col min="5238" max="5238" width="5.7109375" style="3" customWidth="1"/>
    <col min="5239" max="5239" width="13.140625" style="3" bestFit="1" customWidth="1"/>
    <col min="5240" max="5257" width="5.7109375" style="3" customWidth="1"/>
    <col min="5258" max="5258" width="12" style="3" bestFit="1" customWidth="1"/>
    <col min="5259" max="5259" width="13.140625" style="3" bestFit="1" customWidth="1"/>
    <col min="5260" max="5276" width="5.7109375" style="3" customWidth="1"/>
    <col min="5277" max="5277" width="2.85546875" style="3" bestFit="1" customWidth="1"/>
    <col min="5278" max="5278" width="7.7109375" style="3" bestFit="1" customWidth="1"/>
    <col min="5279" max="5279" width="10.5703125" style="3" bestFit="1" customWidth="1"/>
    <col min="5280" max="5297" width="5.7109375" style="3" customWidth="1"/>
    <col min="5298" max="5298" width="16.5703125" style="3" bestFit="1" customWidth="1"/>
    <col min="5299" max="5299" width="10.5703125" style="3" bestFit="1" customWidth="1"/>
    <col min="5300" max="5317" width="5.7109375" style="3" customWidth="1"/>
    <col min="5318" max="5318" width="2.85546875" style="3" customWidth="1"/>
    <col min="5319" max="5319" width="15.42578125" style="3" bestFit="1" customWidth="1"/>
    <col min="5320" max="5320" width="1.85546875" style="3" bestFit="1" customWidth="1"/>
    <col min="5321" max="5321" width="2.85546875" style="3" bestFit="1" customWidth="1"/>
    <col min="5322" max="5322" width="15.42578125" style="3" bestFit="1" customWidth="1"/>
    <col min="5323" max="5323" width="3.140625" style="3" bestFit="1" customWidth="1"/>
    <col min="5324" max="5324" width="3.42578125" style="3" bestFit="1" customWidth="1"/>
    <col min="5325" max="5325" width="15.42578125" style="3" bestFit="1" customWidth="1"/>
    <col min="5326" max="5327" width="2.5703125" style="3" bestFit="1" customWidth="1"/>
    <col min="5328" max="5329" width="2.85546875" style="3" customWidth="1"/>
    <col min="5330" max="5330" width="4.140625" style="3" customWidth="1"/>
    <col min="5331" max="5331" width="15.42578125" style="5" bestFit="1" customWidth="1"/>
    <col min="5332" max="5338" width="5.7109375" style="3" customWidth="1"/>
    <col min="5339" max="5339" width="10.42578125" style="3" bestFit="1" customWidth="1"/>
    <col min="5340" max="5340" width="13.140625" style="3" bestFit="1" customWidth="1"/>
    <col min="5341" max="5342" width="5.7109375" style="3" customWidth="1"/>
    <col min="5343" max="5343" width="15.42578125" style="5" bestFit="1" customWidth="1"/>
    <col min="5344" max="5344" width="5.5703125" style="3" bestFit="1" customWidth="1"/>
    <col min="5345" max="5345" width="15.42578125" style="3" bestFit="1" customWidth="1"/>
    <col min="5346" max="5346" width="9" style="3" bestFit="1" customWidth="1"/>
    <col min="5347" max="5348" width="6" style="3" bestFit="1" customWidth="1"/>
    <col min="5349" max="5349" width="5.7109375" style="3" customWidth="1"/>
    <col min="5350" max="5350" width="13.140625" style="3" bestFit="1" customWidth="1"/>
    <col min="5351" max="5368" width="5.7109375" style="3" customWidth="1"/>
    <col min="5369" max="5369" width="12" style="3" bestFit="1" customWidth="1"/>
    <col min="5370" max="5370" width="13.140625" style="3" bestFit="1" customWidth="1"/>
    <col min="5371" max="5387" width="5.7109375" style="3" customWidth="1"/>
    <col min="5388" max="5388" width="2.85546875" style="3" bestFit="1" customWidth="1"/>
    <col min="5389" max="5389" width="7.7109375" style="3" bestFit="1" customWidth="1"/>
    <col min="5390" max="5390" width="10.5703125" style="3" bestFit="1" customWidth="1"/>
    <col min="5391" max="5408" width="5.7109375" style="3" customWidth="1"/>
    <col min="5409" max="5409" width="16.5703125" style="3" bestFit="1" customWidth="1"/>
    <col min="5410" max="5410" width="10.5703125" style="3" bestFit="1" customWidth="1"/>
    <col min="5411" max="5428" width="5.7109375" style="3" customWidth="1"/>
    <col min="5429" max="5429" width="2.85546875" style="3" customWidth="1"/>
    <col min="5430" max="5430" width="15.42578125" style="3" bestFit="1" customWidth="1"/>
    <col min="5431" max="5431" width="1.85546875" style="3" bestFit="1" customWidth="1"/>
    <col min="5432" max="5432" width="2.85546875" style="3" bestFit="1" customWidth="1"/>
    <col min="5433" max="5433" width="15.42578125" style="3" bestFit="1" customWidth="1"/>
    <col min="5434" max="5434" width="3.140625" style="3" bestFit="1" customWidth="1"/>
    <col min="5435" max="5435" width="3.42578125" style="3" bestFit="1" customWidth="1"/>
    <col min="5436" max="5436" width="15.42578125" style="3" bestFit="1" customWidth="1"/>
    <col min="5437" max="5438" width="2.5703125" style="3" bestFit="1" customWidth="1"/>
    <col min="5439" max="5440" width="2.85546875" style="3" customWidth="1"/>
    <col min="5441" max="5441" width="4.140625" style="3" customWidth="1"/>
    <col min="5442" max="5442" width="15.42578125" style="5" bestFit="1" customWidth="1"/>
    <col min="5443" max="5449" width="5.7109375" style="3" customWidth="1"/>
    <col min="5450" max="5450" width="10.42578125" style="3" bestFit="1" customWidth="1"/>
    <col min="5451" max="5451" width="13.140625" style="3" bestFit="1" customWidth="1"/>
    <col min="5452" max="5453" width="5.7109375" style="3" customWidth="1"/>
    <col min="5454" max="5454" width="15.42578125" style="5" bestFit="1" customWidth="1"/>
    <col min="5455" max="5455" width="5.5703125" style="3" bestFit="1" customWidth="1"/>
    <col min="5456" max="5456" width="15.42578125" style="3" bestFit="1" customWidth="1"/>
    <col min="5457" max="5457" width="9" style="3" bestFit="1" customWidth="1"/>
    <col min="5458" max="5459" width="6" style="3" bestFit="1" customWidth="1"/>
    <col min="5460" max="5460" width="5.7109375" style="3" customWidth="1"/>
    <col min="5461" max="5461" width="13.140625" style="3" bestFit="1" customWidth="1"/>
    <col min="5462" max="5479" width="5.7109375" style="3" customWidth="1"/>
    <col min="5480" max="5480" width="12" style="3" bestFit="1" customWidth="1"/>
    <col min="5481" max="5481" width="13.140625" style="3" bestFit="1" customWidth="1"/>
    <col min="5482" max="5498" width="5.7109375" style="3" customWidth="1"/>
    <col min="5499" max="5499" width="2.85546875" style="3" bestFit="1" customWidth="1"/>
    <col min="5500" max="5500" width="7.7109375" style="3" bestFit="1" customWidth="1"/>
    <col min="5501" max="5501" width="10.5703125" style="3" bestFit="1" customWidth="1"/>
    <col min="5502" max="5519" width="5.7109375" style="3" customWidth="1"/>
    <col min="5520" max="5520" width="16.5703125" style="3" bestFit="1" customWidth="1"/>
    <col min="5521" max="5521" width="10.5703125" style="3" bestFit="1" customWidth="1"/>
    <col min="5522" max="5539" width="5.7109375" style="3" customWidth="1"/>
    <col min="5540" max="5540" width="2.85546875" style="3" customWidth="1"/>
    <col min="5541" max="5541" width="15.42578125" style="3" bestFit="1" customWidth="1"/>
    <col min="5542" max="5542" width="1.85546875" style="3" bestFit="1" customWidth="1"/>
    <col min="5543" max="5543" width="2.85546875" style="3" bestFit="1" customWidth="1"/>
    <col min="5544" max="5544" width="15.42578125" style="3" bestFit="1" customWidth="1"/>
    <col min="5545" max="5545" width="3.140625" style="3" bestFit="1" customWidth="1"/>
    <col min="5546" max="5546" width="3.42578125" style="3" bestFit="1" customWidth="1"/>
    <col min="5547" max="5547" width="15.42578125" style="3" bestFit="1" customWidth="1"/>
    <col min="5548" max="5549" width="2.5703125" style="3" bestFit="1" customWidth="1"/>
    <col min="5550" max="5551" width="2.85546875" style="3" customWidth="1"/>
    <col min="5552" max="5552" width="4.140625" style="3" customWidth="1"/>
    <col min="5553" max="5553" width="15.42578125" style="5" bestFit="1" customWidth="1"/>
    <col min="5554" max="5560" width="5.7109375" style="3" customWidth="1"/>
    <col min="5561" max="5561" width="10.42578125" style="3" bestFit="1" customWidth="1"/>
    <col min="5562" max="5562" width="13.140625" style="3" bestFit="1" customWidth="1"/>
    <col min="5563" max="5564" width="5.7109375" style="3" customWidth="1"/>
    <col min="5565" max="5565" width="15.42578125" style="5" bestFit="1" customWidth="1"/>
    <col min="5566" max="5566" width="5.5703125" style="3" bestFit="1" customWidth="1"/>
    <col min="5567" max="5567" width="15.42578125" style="3" bestFit="1" customWidth="1"/>
    <col min="5568" max="5568" width="9" style="3" bestFit="1" customWidth="1"/>
    <col min="5569" max="5570" width="6" style="3" bestFit="1" customWidth="1"/>
    <col min="5571" max="5571" width="5.7109375" style="3" customWidth="1"/>
    <col min="5572" max="5572" width="13.140625" style="3" bestFit="1" customWidth="1"/>
    <col min="5573" max="5590" width="5.7109375" style="3" customWidth="1"/>
    <col min="5591" max="5591" width="12" style="3" bestFit="1" customWidth="1"/>
    <col min="5592" max="5592" width="13.140625" style="3" bestFit="1" customWidth="1"/>
    <col min="5593" max="5609" width="5.7109375" style="3" customWidth="1"/>
    <col min="5610" max="5610" width="2.85546875" style="3" bestFit="1" customWidth="1"/>
    <col min="5611" max="5611" width="7.7109375" style="3" bestFit="1" customWidth="1"/>
    <col min="5612" max="5612" width="10.5703125" style="3" bestFit="1" customWidth="1"/>
    <col min="5613" max="5630" width="5.7109375" style="3" customWidth="1"/>
    <col min="5631" max="5631" width="16.5703125" style="3" bestFit="1" customWidth="1"/>
    <col min="5632" max="5632" width="10.5703125" style="3" bestFit="1" customWidth="1"/>
    <col min="5633" max="5650" width="5.7109375" style="3" customWidth="1"/>
    <col min="5651" max="5651" width="2.85546875" style="3" customWidth="1"/>
    <col min="5652" max="5652" width="15.42578125" style="3" bestFit="1" customWidth="1"/>
    <col min="5653" max="5653" width="1.85546875" style="3" bestFit="1" customWidth="1"/>
    <col min="5654" max="5654" width="2.85546875" style="3" bestFit="1" customWidth="1"/>
    <col min="5655" max="5655" width="15.42578125" style="3" bestFit="1" customWidth="1"/>
    <col min="5656" max="5656" width="3.140625" style="3" bestFit="1" customWidth="1"/>
    <col min="5657" max="5657" width="3.42578125" style="3" bestFit="1" customWidth="1"/>
    <col min="5658" max="5658" width="15.42578125" style="3" bestFit="1" customWidth="1"/>
    <col min="5659" max="5660" width="2.5703125" style="3" bestFit="1" customWidth="1"/>
    <col min="5661" max="5662" width="2.85546875" style="3" customWidth="1"/>
    <col min="5663" max="5663" width="4.140625" style="3" customWidth="1"/>
    <col min="5664" max="5664" width="15.42578125" style="5" bestFit="1" customWidth="1"/>
    <col min="5665" max="5671" width="5.7109375" style="3" customWidth="1"/>
    <col min="5672" max="5672" width="10.42578125" style="3" bestFit="1" customWidth="1"/>
    <col min="5673" max="5673" width="13.140625" style="3" bestFit="1" customWidth="1"/>
    <col min="5674" max="5675" width="5.7109375" style="3" customWidth="1"/>
    <col min="5676" max="5676" width="15.42578125" style="5" bestFit="1" customWidth="1"/>
    <col min="5677" max="5677" width="5.5703125" style="3" bestFit="1" customWidth="1"/>
    <col min="5678" max="5678" width="15.42578125" style="3" bestFit="1" customWidth="1"/>
    <col min="5679" max="5679" width="9" style="3" bestFit="1" customWidth="1"/>
    <col min="5680" max="5681" width="6" style="3" bestFit="1" customWidth="1"/>
    <col min="5682" max="5682" width="5.7109375" style="3" customWidth="1"/>
    <col min="5683" max="5683" width="13.140625" style="3" bestFit="1" customWidth="1"/>
    <col min="5684" max="5701" width="5.7109375" style="3" customWidth="1"/>
    <col min="5702" max="5702" width="12" style="3" bestFit="1" customWidth="1"/>
    <col min="5703" max="5703" width="13.140625" style="3" bestFit="1" customWidth="1"/>
    <col min="5704" max="5720" width="5.7109375" style="3" customWidth="1"/>
    <col min="5721" max="5721" width="2.85546875" style="3" bestFit="1" customWidth="1"/>
    <col min="5722" max="5722" width="7.7109375" style="3" bestFit="1" customWidth="1"/>
    <col min="5723" max="5723" width="10.5703125" style="3" bestFit="1" customWidth="1"/>
    <col min="5724" max="5741" width="5.7109375" style="3" customWidth="1"/>
    <col min="5742" max="5742" width="16.5703125" style="3" bestFit="1" customWidth="1"/>
    <col min="5743" max="5743" width="10.5703125" style="3" bestFit="1" customWidth="1"/>
    <col min="5744" max="5761" width="5.7109375" style="3" customWidth="1"/>
    <col min="5762" max="5762" width="2.85546875" style="3" customWidth="1"/>
    <col min="5763" max="5763" width="15.42578125" style="3" bestFit="1" customWidth="1"/>
    <col min="5764" max="5764" width="1.85546875" style="3" bestFit="1" customWidth="1"/>
    <col min="5765" max="5765" width="2.85546875" style="3" bestFit="1" customWidth="1"/>
    <col min="5766" max="5766" width="15.42578125" style="3" bestFit="1" customWidth="1"/>
    <col min="5767" max="5767" width="3.140625" style="3" bestFit="1" customWidth="1"/>
    <col min="5768" max="5768" width="3.42578125" style="3" bestFit="1" customWidth="1"/>
    <col min="5769" max="5769" width="15.42578125" style="3" bestFit="1" customWidth="1"/>
    <col min="5770" max="5771" width="2.5703125" style="3" bestFit="1" customWidth="1"/>
    <col min="5772" max="5773" width="2.85546875" style="3" customWidth="1"/>
    <col min="5774" max="5774" width="4.140625" style="3" customWidth="1"/>
    <col min="5775" max="5775" width="15.42578125" style="5" bestFit="1" customWidth="1"/>
    <col min="5776" max="5782" width="5.7109375" style="3" customWidth="1"/>
    <col min="5783" max="5783" width="10.42578125" style="3" bestFit="1" customWidth="1"/>
    <col min="5784" max="5784" width="13.140625" style="3" bestFit="1" customWidth="1"/>
    <col min="5785" max="5786" width="5.7109375" style="3" customWidth="1"/>
    <col min="5787" max="5787" width="15.42578125" style="5" bestFit="1" customWidth="1"/>
    <col min="5788" max="5788" width="5.5703125" style="3" bestFit="1" customWidth="1"/>
    <col min="5789" max="5789" width="15.42578125" style="3" bestFit="1" customWidth="1"/>
    <col min="5790" max="5790" width="9" style="3" bestFit="1" customWidth="1"/>
    <col min="5791" max="5792" width="6" style="3" bestFit="1" customWidth="1"/>
    <col min="5793" max="5793" width="5.7109375" style="3" customWidth="1"/>
    <col min="5794" max="5794" width="13.140625" style="3" bestFit="1" customWidth="1"/>
    <col min="5795" max="5812" width="5.7109375" style="3" customWidth="1"/>
    <col min="5813" max="5813" width="12" style="3" bestFit="1" customWidth="1"/>
    <col min="5814" max="5814" width="13.140625" style="3" bestFit="1" customWidth="1"/>
    <col min="5815" max="5831" width="5.7109375" style="3" customWidth="1"/>
    <col min="5832" max="5832" width="2.85546875" style="3" bestFit="1" customWidth="1"/>
    <col min="5833" max="5833" width="7.7109375" style="3" bestFit="1" customWidth="1"/>
    <col min="5834" max="5834" width="10.5703125" style="3" bestFit="1" customWidth="1"/>
    <col min="5835" max="5852" width="5.7109375" style="3" customWidth="1"/>
    <col min="5853" max="5853" width="16.5703125" style="3" bestFit="1" customWidth="1"/>
    <col min="5854" max="5854" width="10.5703125" style="3" bestFit="1" customWidth="1"/>
    <col min="5855" max="5872" width="5.7109375" style="3" customWidth="1"/>
    <col min="5873" max="5873" width="2.85546875" style="3" customWidth="1"/>
    <col min="5874" max="5874" width="15.42578125" style="3" bestFit="1" customWidth="1"/>
    <col min="5875" max="5875" width="1.85546875" style="3" bestFit="1" customWidth="1"/>
    <col min="5876" max="5876" width="2.85546875" style="3" bestFit="1" customWidth="1"/>
    <col min="5877" max="5877" width="15.42578125" style="3" bestFit="1" customWidth="1"/>
    <col min="5878" max="5878" width="3.140625" style="3" bestFit="1" customWidth="1"/>
    <col min="5879" max="5879" width="3.42578125" style="3" bestFit="1" customWidth="1"/>
    <col min="5880" max="5880" width="15.42578125" style="3" bestFit="1" customWidth="1"/>
    <col min="5881" max="5882" width="2.5703125" style="3" bestFit="1" customWidth="1"/>
    <col min="5883" max="5884" width="2.85546875" style="3" customWidth="1"/>
    <col min="5885" max="5885" width="4.140625" style="3" customWidth="1"/>
    <col min="5886" max="5886" width="15.42578125" style="5" bestFit="1" customWidth="1"/>
    <col min="5887" max="5893" width="5.7109375" style="3" customWidth="1"/>
    <col min="5894" max="5894" width="10.42578125" style="3" bestFit="1" customWidth="1"/>
    <col min="5895" max="5895" width="13.140625" style="3" bestFit="1" customWidth="1"/>
    <col min="5896" max="5897" width="5.7109375" style="3" customWidth="1"/>
    <col min="5898" max="5898" width="15.42578125" style="5" bestFit="1" customWidth="1"/>
    <col min="5899" max="5899" width="5.5703125" style="3" bestFit="1" customWidth="1"/>
    <col min="5900" max="5900" width="15.42578125" style="3" bestFit="1" customWidth="1"/>
    <col min="5901" max="5901" width="9" style="3" bestFit="1" customWidth="1"/>
    <col min="5902" max="5903" width="6" style="3" bestFit="1" customWidth="1"/>
    <col min="5904" max="5904" width="5.7109375" style="3" customWidth="1"/>
    <col min="5905" max="5905" width="13.140625" style="3" bestFit="1" customWidth="1"/>
    <col min="5906" max="5923" width="5.7109375" style="3" customWidth="1"/>
    <col min="5924" max="5924" width="12" style="3" bestFit="1" customWidth="1"/>
    <col min="5925" max="5925" width="13.140625" style="3" bestFit="1" customWidth="1"/>
    <col min="5926" max="5942" width="5.7109375" style="3" customWidth="1"/>
    <col min="5943" max="5943" width="2.85546875" style="3" bestFit="1" customWidth="1"/>
    <col min="5944" max="5944" width="7.7109375" style="3" bestFit="1" customWidth="1"/>
    <col min="5945" max="5945" width="10.5703125" style="3" bestFit="1" customWidth="1"/>
    <col min="5946" max="5963" width="5.7109375" style="3" customWidth="1"/>
    <col min="5964" max="5964" width="16.5703125" style="3" bestFit="1" customWidth="1"/>
    <col min="5965" max="5965" width="10.5703125" style="3" bestFit="1" customWidth="1"/>
    <col min="5966" max="5983" width="5.7109375" style="3" customWidth="1"/>
    <col min="5984" max="5984" width="2.85546875" style="3" customWidth="1"/>
    <col min="5985" max="5985" width="15.42578125" style="3" bestFit="1" customWidth="1"/>
    <col min="5986" max="5986" width="1.85546875" style="3" bestFit="1" customWidth="1"/>
    <col min="5987" max="5987" width="2.85546875" style="3" bestFit="1" customWidth="1"/>
    <col min="5988" max="5988" width="15.42578125" style="3" bestFit="1" customWidth="1"/>
    <col min="5989" max="5989" width="3.140625" style="3" bestFit="1" customWidth="1"/>
    <col min="5990" max="5990" width="3.42578125" style="3" bestFit="1" customWidth="1"/>
    <col min="5991" max="5991" width="15.42578125" style="3" bestFit="1" customWidth="1"/>
    <col min="5992" max="5993" width="2.5703125" style="3" bestFit="1" customWidth="1"/>
    <col min="5994" max="5995" width="2.85546875" style="3" customWidth="1"/>
    <col min="5996" max="5996" width="4.140625" style="3" customWidth="1"/>
    <col min="5997" max="5997" width="15.42578125" style="5" bestFit="1" customWidth="1"/>
    <col min="5998" max="6004" width="5.7109375" style="3" customWidth="1"/>
    <col min="6005" max="6005" width="10.42578125" style="3" bestFit="1" customWidth="1"/>
    <col min="6006" max="6006" width="13.140625" style="3" bestFit="1" customWidth="1"/>
    <col min="6007" max="6008" width="5.7109375" style="3" customWidth="1"/>
    <col min="6009" max="6009" width="15.42578125" style="5" bestFit="1" customWidth="1"/>
    <col min="6010" max="6010" width="5.5703125" style="3" bestFit="1" customWidth="1"/>
    <col min="6011" max="6011" width="15.42578125" style="3" bestFit="1" customWidth="1"/>
    <col min="6012" max="6012" width="9" style="3" bestFit="1" customWidth="1"/>
    <col min="6013" max="6014" width="6" style="3" bestFit="1" customWidth="1"/>
    <col min="6015" max="6015" width="5.7109375" style="3" customWidth="1"/>
    <col min="6016" max="6016" width="13.140625" style="3" bestFit="1" customWidth="1"/>
    <col min="6017" max="6034" width="5.7109375" style="3" customWidth="1"/>
    <col min="6035" max="6035" width="12" style="3" bestFit="1" customWidth="1"/>
    <col min="6036" max="6036" width="13.140625" style="3" bestFit="1" customWidth="1"/>
    <col min="6037" max="6053" width="5.7109375" style="3" customWidth="1"/>
    <col min="6054" max="6054" width="2.85546875" style="3" bestFit="1" customWidth="1"/>
    <col min="6055" max="6055" width="7.7109375" style="3" bestFit="1" customWidth="1"/>
    <col min="6056" max="6056" width="10.5703125" style="3" bestFit="1" customWidth="1"/>
    <col min="6057" max="6074" width="5.7109375" style="3" customWidth="1"/>
    <col min="6075" max="6075" width="16.5703125" style="3" bestFit="1" customWidth="1"/>
    <col min="6076" max="6076" width="10.5703125" style="3" bestFit="1" customWidth="1"/>
    <col min="6077" max="6094" width="5.7109375" style="3" customWidth="1"/>
    <col min="6095" max="6095" width="2.85546875" style="3" customWidth="1"/>
    <col min="6096" max="6096" width="15.42578125" style="3" bestFit="1" customWidth="1"/>
    <col min="6097" max="6097" width="1.85546875" style="3" bestFit="1" customWidth="1"/>
    <col min="6098" max="6098" width="2.85546875" style="3" bestFit="1" customWidth="1"/>
    <col min="6099" max="6099" width="15.42578125" style="3" bestFit="1" customWidth="1"/>
    <col min="6100" max="6100" width="3.140625" style="3" bestFit="1" customWidth="1"/>
    <col min="6101" max="6101" width="3.42578125" style="3" bestFit="1" customWidth="1"/>
    <col min="6102" max="6102" width="15.42578125" style="3" bestFit="1" customWidth="1"/>
    <col min="6103" max="6104" width="2.5703125" style="3" bestFit="1" customWidth="1"/>
    <col min="6105" max="6106" width="2.85546875" style="3" customWidth="1"/>
    <col min="6107" max="6107" width="4.140625" style="3" customWidth="1"/>
    <col min="6108" max="6108" width="15.42578125" style="5" bestFit="1" customWidth="1"/>
    <col min="6109" max="6115" width="5.7109375" style="3" customWidth="1"/>
    <col min="6116" max="6116" width="10.42578125" style="3" bestFit="1" customWidth="1"/>
    <col min="6117" max="6117" width="13.140625" style="3" bestFit="1" customWidth="1"/>
    <col min="6118" max="6119" width="5.7109375" style="3" customWidth="1"/>
    <col min="6120" max="6120" width="15.42578125" style="5" bestFit="1" customWidth="1"/>
    <col min="6121" max="6121" width="5.5703125" style="3" bestFit="1" customWidth="1"/>
    <col min="6122" max="6122" width="15.42578125" style="3" bestFit="1" customWidth="1"/>
    <col min="6123" max="6123" width="9" style="3" bestFit="1" customWidth="1"/>
    <col min="6124" max="6125" width="6" style="3" bestFit="1" customWidth="1"/>
    <col min="6126" max="6126" width="5.7109375" style="3" customWidth="1"/>
    <col min="6127" max="6127" width="13.140625" style="3" bestFit="1" customWidth="1"/>
    <col min="6128" max="6145" width="5.7109375" style="3" customWidth="1"/>
    <col min="6146" max="6146" width="12" style="3" bestFit="1" customWidth="1"/>
    <col min="6147" max="6147" width="13.140625" style="3" bestFit="1" customWidth="1"/>
    <col min="6148" max="6164" width="5.7109375" style="3" customWidth="1"/>
    <col min="6165" max="6165" width="2.85546875" style="3" bestFit="1" customWidth="1"/>
    <col min="6166" max="6166" width="7.7109375" style="3" bestFit="1" customWidth="1"/>
    <col min="6167" max="6167" width="10.5703125" style="3" bestFit="1" customWidth="1"/>
    <col min="6168" max="6185" width="5.7109375" style="3" customWidth="1"/>
    <col min="6186" max="6186" width="16.5703125" style="3" bestFit="1" customWidth="1"/>
    <col min="6187" max="6187" width="10.5703125" style="3" bestFit="1" customWidth="1"/>
    <col min="6188" max="6205" width="5.7109375" style="3" customWidth="1"/>
    <col min="6206" max="6206" width="2.85546875" style="3" customWidth="1"/>
    <col min="6207" max="6207" width="15.42578125" style="3" bestFit="1" customWidth="1"/>
    <col min="6208" max="6208" width="1.85546875" style="3" bestFit="1" customWidth="1"/>
    <col min="6209" max="6209" width="2.85546875" style="3" bestFit="1" customWidth="1"/>
    <col min="6210" max="6210" width="15.42578125" style="3" bestFit="1" customWidth="1"/>
    <col min="6211" max="6211" width="3.140625" style="3" bestFit="1" customWidth="1"/>
    <col min="6212" max="6212" width="3.42578125" style="3" bestFit="1" customWidth="1"/>
    <col min="6213" max="6213" width="15.42578125" style="3" bestFit="1" customWidth="1"/>
    <col min="6214" max="6215" width="2.5703125" style="3" bestFit="1" customWidth="1"/>
    <col min="6216" max="6217" width="2.85546875" style="3" customWidth="1"/>
    <col min="6218" max="6218" width="4.140625" style="3" customWidth="1"/>
    <col min="6219" max="6219" width="15.42578125" style="5" bestFit="1" customWidth="1"/>
    <col min="6220" max="6226" width="5.7109375" style="3" customWidth="1"/>
    <col min="6227" max="6227" width="10.42578125" style="3" bestFit="1" customWidth="1"/>
    <col min="6228" max="6228" width="13.140625" style="3" bestFit="1" customWidth="1"/>
    <col min="6229" max="6230" width="5.7109375" style="3" customWidth="1"/>
    <col min="6231" max="6231" width="15.42578125" style="5" bestFit="1" customWidth="1"/>
    <col min="6232" max="6232" width="5.5703125" style="3" bestFit="1" customWidth="1"/>
    <col min="6233" max="6233" width="15.42578125" style="3" bestFit="1" customWidth="1"/>
    <col min="6234" max="6234" width="9" style="3" bestFit="1" customWidth="1"/>
    <col min="6235" max="6236" width="6" style="3" bestFit="1" customWidth="1"/>
    <col min="6237" max="6237" width="5.7109375" style="3" customWidth="1"/>
    <col min="6238" max="6238" width="13.140625" style="3" bestFit="1" customWidth="1"/>
    <col min="6239" max="6256" width="5.7109375" style="3" customWidth="1"/>
    <col min="6257" max="6257" width="12" style="3" bestFit="1" customWidth="1"/>
    <col min="6258" max="6258" width="13.140625" style="3" bestFit="1" customWidth="1"/>
    <col min="6259" max="6275" width="5.7109375" style="3" customWidth="1"/>
    <col min="6276" max="6276" width="2.85546875" style="3" bestFit="1" customWidth="1"/>
    <col min="6277" max="6277" width="7.7109375" style="3" bestFit="1" customWidth="1"/>
    <col min="6278" max="6278" width="10.5703125" style="3" bestFit="1" customWidth="1"/>
    <col min="6279" max="6296" width="5.7109375" style="3" customWidth="1"/>
    <col min="6297" max="6297" width="16.5703125" style="3" bestFit="1" customWidth="1"/>
    <col min="6298" max="6298" width="10.5703125" style="3" bestFit="1" customWidth="1"/>
    <col min="6299" max="6316" width="5.7109375" style="3" customWidth="1"/>
    <col min="6317" max="6317" width="2.85546875" style="3" customWidth="1"/>
    <col min="6318" max="6318" width="15.42578125" style="3" bestFit="1" customWidth="1"/>
    <col min="6319" max="6319" width="1.85546875" style="3" bestFit="1" customWidth="1"/>
    <col min="6320" max="6320" width="2.85546875" style="3" bestFit="1" customWidth="1"/>
    <col min="6321" max="6321" width="15.42578125" style="3" bestFit="1" customWidth="1"/>
    <col min="6322" max="6322" width="3.140625" style="3" bestFit="1" customWidth="1"/>
    <col min="6323" max="6323" width="3.42578125" style="3" bestFit="1" customWidth="1"/>
    <col min="6324" max="6324" width="15.42578125" style="3" bestFit="1" customWidth="1"/>
    <col min="6325" max="6326" width="2.5703125" style="3" bestFit="1" customWidth="1"/>
    <col min="6327" max="6328" width="2.85546875" style="3" customWidth="1"/>
    <col min="6329" max="6329" width="4.140625" style="3" customWidth="1"/>
    <col min="6330" max="6330" width="15.42578125" style="5" bestFit="1" customWidth="1"/>
    <col min="6331" max="6337" width="5.7109375" style="3" customWidth="1"/>
    <col min="6338" max="6338" width="10.42578125" style="3" bestFit="1" customWidth="1"/>
    <col min="6339" max="6339" width="13.140625" style="3" bestFit="1" customWidth="1"/>
    <col min="6340" max="6341" width="5.7109375" style="3" customWidth="1"/>
    <col min="6342" max="6342" width="15.42578125" style="5" bestFit="1" customWidth="1"/>
    <col min="6343" max="6343" width="5.5703125" style="3" bestFit="1" customWidth="1"/>
    <col min="6344" max="6344" width="15.42578125" style="3" bestFit="1" customWidth="1"/>
    <col min="6345" max="6345" width="9" style="3" bestFit="1" customWidth="1"/>
    <col min="6346" max="6347" width="6" style="3" bestFit="1" customWidth="1"/>
    <col min="6348" max="6348" width="5.7109375" style="3" customWidth="1"/>
    <col min="6349" max="6349" width="13.140625" style="3" bestFit="1" customWidth="1"/>
    <col min="6350" max="6367" width="5.7109375" style="3" customWidth="1"/>
    <col min="6368" max="6368" width="12" style="3" bestFit="1" customWidth="1"/>
    <col min="6369" max="6369" width="13.140625" style="3" bestFit="1" customWidth="1"/>
    <col min="6370" max="6386" width="5.7109375" style="3" customWidth="1"/>
    <col min="6387" max="6387" width="2.85546875" style="3" bestFit="1" customWidth="1"/>
    <col min="6388" max="6388" width="7.7109375" style="3" bestFit="1" customWidth="1"/>
    <col min="6389" max="6389" width="10.5703125" style="3" bestFit="1" customWidth="1"/>
    <col min="6390" max="6407" width="5.7109375" style="3" customWidth="1"/>
    <col min="6408" max="6408" width="16.5703125" style="3" bestFit="1" customWidth="1"/>
    <col min="6409" max="6409" width="10.5703125" style="3" bestFit="1" customWidth="1"/>
    <col min="6410" max="6427" width="5.7109375" style="3" customWidth="1"/>
    <col min="6428" max="6428" width="2.85546875" style="3" customWidth="1"/>
    <col min="6429" max="6429" width="15.42578125" style="3" bestFit="1" customWidth="1"/>
    <col min="6430" max="6430" width="1.85546875" style="3" bestFit="1" customWidth="1"/>
    <col min="6431" max="6431" width="2.85546875" style="3" bestFit="1" customWidth="1"/>
    <col min="6432" max="6432" width="15.42578125" style="3" bestFit="1" customWidth="1"/>
    <col min="6433" max="6433" width="3.140625" style="3" bestFit="1" customWidth="1"/>
    <col min="6434" max="6434" width="3.42578125" style="3" bestFit="1" customWidth="1"/>
    <col min="6435" max="6435" width="15.42578125" style="3" bestFit="1" customWidth="1"/>
    <col min="6436" max="6437" width="2.5703125" style="3" bestFit="1" customWidth="1"/>
    <col min="6438" max="6439" width="2.85546875" style="3" customWidth="1"/>
    <col min="6440" max="6440" width="4.140625" style="3" customWidth="1"/>
    <col min="6441" max="6441" width="15.42578125" style="5" bestFit="1" customWidth="1"/>
    <col min="6442" max="6448" width="5.7109375" style="3" customWidth="1"/>
    <col min="6449" max="6449" width="10.42578125" style="3" bestFit="1" customWidth="1"/>
    <col min="6450" max="6450" width="13.140625" style="3" bestFit="1" customWidth="1"/>
    <col min="6451" max="6452" width="5.7109375" style="3" customWidth="1"/>
    <col min="6453" max="6453" width="15.42578125" style="5" bestFit="1" customWidth="1"/>
    <col min="6454" max="6454" width="5.5703125" style="3" bestFit="1" customWidth="1"/>
    <col min="6455" max="6455" width="15.42578125" style="3" bestFit="1" customWidth="1"/>
    <col min="6456" max="6456" width="9" style="3" bestFit="1" customWidth="1"/>
    <col min="6457" max="6458" width="6" style="3" bestFit="1" customWidth="1"/>
    <col min="6459" max="6459" width="5.7109375" style="3" customWidth="1"/>
    <col min="6460" max="6460" width="13.140625" style="3" bestFit="1" customWidth="1"/>
    <col min="6461" max="6478" width="5.7109375" style="3" customWidth="1"/>
    <col min="6479" max="6479" width="12" style="3" bestFit="1" customWidth="1"/>
    <col min="6480" max="6480" width="13.140625" style="3" bestFit="1" customWidth="1"/>
    <col min="6481" max="6497" width="5.7109375" style="3" customWidth="1"/>
    <col min="6498" max="6498" width="2.85546875" style="3" bestFit="1" customWidth="1"/>
    <col min="6499" max="6499" width="7.7109375" style="3" bestFit="1" customWidth="1"/>
    <col min="6500" max="6500" width="10.5703125" style="3" bestFit="1" customWidth="1"/>
    <col min="6501" max="6518" width="5.7109375" style="3" customWidth="1"/>
    <col min="6519" max="6519" width="16.5703125" style="3" bestFit="1" customWidth="1"/>
    <col min="6520" max="6520" width="10.5703125" style="3" bestFit="1" customWidth="1"/>
    <col min="6521" max="6538" width="5.7109375" style="3" customWidth="1"/>
    <col min="6539" max="6539" width="2.85546875" style="3" customWidth="1"/>
    <col min="6540" max="6540" width="15.42578125" style="3" bestFit="1" customWidth="1"/>
    <col min="6541" max="6541" width="1.85546875" style="3" bestFit="1" customWidth="1"/>
    <col min="6542" max="6542" width="2.85546875" style="3" bestFit="1" customWidth="1"/>
    <col min="6543" max="6543" width="15.42578125" style="3" bestFit="1" customWidth="1"/>
    <col min="6544" max="6544" width="3.140625" style="3" bestFit="1" customWidth="1"/>
    <col min="6545" max="6545" width="3.42578125" style="3" bestFit="1" customWidth="1"/>
    <col min="6546" max="6546" width="15.42578125" style="3" bestFit="1" customWidth="1"/>
    <col min="6547" max="6548" width="2.5703125" style="3" bestFit="1" customWidth="1"/>
    <col min="6549" max="6550" width="2.85546875" style="3" customWidth="1"/>
    <col min="6551" max="6551" width="4.140625" style="3" customWidth="1"/>
    <col min="6552" max="6552" width="15.42578125" style="5" bestFit="1" customWidth="1"/>
    <col min="6553" max="6559" width="5.7109375" style="3" customWidth="1"/>
    <col min="6560" max="6560" width="10.42578125" style="3" bestFit="1" customWidth="1"/>
    <col min="6561" max="6561" width="13.140625" style="3" bestFit="1" customWidth="1"/>
    <col min="6562" max="6563" width="5.7109375" style="3" customWidth="1"/>
    <col min="6564" max="6564" width="15.42578125" style="5" bestFit="1" customWidth="1"/>
    <col min="6565" max="6565" width="5.5703125" style="3" bestFit="1" customWidth="1"/>
    <col min="6566" max="6566" width="15.42578125" style="3" bestFit="1" customWidth="1"/>
    <col min="6567" max="6567" width="9" style="3" bestFit="1" customWidth="1"/>
    <col min="6568" max="6569" width="6" style="3" bestFit="1" customWidth="1"/>
    <col min="6570" max="6570" width="5.7109375" style="3" customWidth="1"/>
    <col min="6571" max="6571" width="13.140625" style="3" bestFit="1" customWidth="1"/>
    <col min="6572" max="6589" width="5.7109375" style="3" customWidth="1"/>
    <col min="6590" max="6590" width="12" style="3" bestFit="1" customWidth="1"/>
    <col min="6591" max="6591" width="13.140625" style="3" bestFit="1" customWidth="1"/>
    <col min="6592" max="6608" width="5.7109375" style="3" customWidth="1"/>
    <col min="6609" max="6609" width="2.85546875" style="3" bestFit="1" customWidth="1"/>
    <col min="6610" max="6610" width="7.7109375" style="3" bestFit="1" customWidth="1"/>
    <col min="6611" max="6611" width="10.5703125" style="3" bestFit="1" customWidth="1"/>
    <col min="6612" max="6629" width="5.7109375" style="3" customWidth="1"/>
    <col min="6630" max="6630" width="16.5703125" style="3" bestFit="1" customWidth="1"/>
    <col min="6631" max="6631" width="10.5703125" style="3" bestFit="1" customWidth="1"/>
    <col min="6632" max="6649" width="5.7109375" style="3" customWidth="1"/>
    <col min="6650" max="6650" width="2.85546875" style="3" customWidth="1"/>
    <col min="6651" max="6651" width="15.42578125" style="3" bestFit="1" customWidth="1"/>
    <col min="6652" max="6652" width="1.85546875" style="3" bestFit="1" customWidth="1"/>
    <col min="6653" max="6653" width="2.85546875" style="3" bestFit="1" customWidth="1"/>
    <col min="6654" max="6654" width="15.42578125" style="3" bestFit="1" customWidth="1"/>
    <col min="6655" max="6655" width="3.140625" style="3" bestFit="1" customWidth="1"/>
    <col min="6656" max="6656" width="3.42578125" style="3" bestFit="1" customWidth="1"/>
    <col min="6657" max="6657" width="15.42578125" style="3" bestFit="1" customWidth="1"/>
    <col min="6658" max="6659" width="2.5703125" style="3" bestFit="1" customWidth="1"/>
    <col min="6660" max="6661" width="2.85546875" style="3" customWidth="1"/>
    <col min="6662" max="6662" width="4.140625" style="3" customWidth="1"/>
    <col min="6663" max="6663" width="15.42578125" style="5" bestFit="1" customWidth="1"/>
    <col min="6664" max="6670" width="5.7109375" style="3" customWidth="1"/>
    <col min="6671" max="6671" width="10.42578125" style="3" bestFit="1" customWidth="1"/>
    <col min="6672" max="6672" width="13.140625" style="3" bestFit="1" customWidth="1"/>
    <col min="6673" max="6674" width="5.7109375" style="3" customWidth="1"/>
    <col min="6675" max="6675" width="15.42578125" style="5" bestFit="1" customWidth="1"/>
    <col min="6676" max="6676" width="5.5703125" style="3" bestFit="1" customWidth="1"/>
    <col min="6677" max="6677" width="15.42578125" style="3" bestFit="1" customWidth="1"/>
    <col min="6678" max="6678" width="9" style="3" bestFit="1" customWidth="1"/>
    <col min="6679" max="6680" width="6" style="3" bestFit="1" customWidth="1"/>
    <col min="6681" max="6681" width="5.7109375" style="3" customWidth="1"/>
    <col min="6682" max="6682" width="13.140625" style="3" bestFit="1" customWidth="1"/>
    <col min="6683" max="6700" width="5.7109375" style="3" customWidth="1"/>
    <col min="6701" max="6701" width="12" style="3" bestFit="1" customWidth="1"/>
    <col min="6702" max="6702" width="13.140625" style="3" bestFit="1" customWidth="1"/>
    <col min="6703" max="6719" width="5.7109375" style="3" customWidth="1"/>
    <col min="6720" max="6720" width="2.85546875" style="3" bestFit="1" customWidth="1"/>
    <col min="6721" max="6721" width="7.7109375" style="3" bestFit="1" customWidth="1"/>
    <col min="6722" max="6722" width="10.5703125" style="3" bestFit="1" customWidth="1"/>
    <col min="6723" max="6740" width="5.7109375" style="3" customWidth="1"/>
    <col min="6741" max="6741" width="16.5703125" style="3" bestFit="1" customWidth="1"/>
    <col min="6742" max="6742" width="10.5703125" style="3" bestFit="1" customWidth="1"/>
    <col min="6743" max="6760" width="5.7109375" style="3" customWidth="1"/>
    <col min="6761" max="6761" width="2.85546875" style="3" customWidth="1"/>
    <col min="6762" max="6762" width="15.42578125" style="3" bestFit="1" customWidth="1"/>
    <col min="6763" max="6763" width="1.85546875" style="3" bestFit="1" customWidth="1"/>
    <col min="6764" max="6764" width="2.85546875" style="3" bestFit="1" customWidth="1"/>
    <col min="6765" max="6765" width="15.42578125" style="3" bestFit="1" customWidth="1"/>
    <col min="6766" max="6766" width="3.140625" style="3" bestFit="1" customWidth="1"/>
    <col min="6767" max="6767" width="3.42578125" style="3" bestFit="1" customWidth="1"/>
    <col min="6768" max="6768" width="15.42578125" style="3" bestFit="1" customWidth="1"/>
    <col min="6769" max="6770" width="2.5703125" style="3" bestFit="1" customWidth="1"/>
    <col min="6771" max="6772" width="2.85546875" style="3" customWidth="1"/>
    <col min="6773" max="6773" width="4.140625" style="3" customWidth="1"/>
    <col min="6774" max="6774" width="15.42578125" style="5" bestFit="1" customWidth="1"/>
    <col min="6775" max="6781" width="5.7109375" style="3" customWidth="1"/>
    <col min="6782" max="6782" width="10.42578125" style="3" bestFit="1" customWidth="1"/>
    <col min="6783" max="6783" width="13.140625" style="3" bestFit="1" customWidth="1"/>
    <col min="6784" max="6785" width="5.7109375" style="3" customWidth="1"/>
    <col min="6786" max="6786" width="15.42578125" style="5" bestFit="1" customWidth="1"/>
    <col min="6787" max="6787" width="5.5703125" style="3" bestFit="1" customWidth="1"/>
    <col min="6788" max="6788" width="15.42578125" style="3" bestFit="1" customWidth="1"/>
    <col min="6789" max="6789" width="9" style="3" bestFit="1" customWidth="1"/>
    <col min="6790" max="6791" width="6" style="3" bestFit="1" customWidth="1"/>
    <col min="6792" max="6792" width="5.7109375" style="3" customWidth="1"/>
    <col min="6793" max="6793" width="13.140625" style="3" bestFit="1" customWidth="1"/>
    <col min="6794" max="6811" width="5.7109375" style="3" customWidth="1"/>
    <col min="6812" max="6812" width="12" style="3" bestFit="1" customWidth="1"/>
    <col min="6813" max="6813" width="13.140625" style="3" bestFit="1" customWidth="1"/>
    <col min="6814" max="6830" width="5.7109375" style="3" customWidth="1"/>
    <col min="6831" max="6831" width="2.85546875" style="3" bestFit="1" customWidth="1"/>
    <col min="6832" max="6832" width="7.7109375" style="3" bestFit="1" customWidth="1"/>
    <col min="6833" max="6833" width="10.5703125" style="3" bestFit="1" customWidth="1"/>
    <col min="6834" max="6851" width="5.7109375" style="3" customWidth="1"/>
    <col min="6852" max="6852" width="16.5703125" style="3" bestFit="1" customWidth="1"/>
    <col min="6853" max="6853" width="10.5703125" style="3" bestFit="1" customWidth="1"/>
    <col min="6854" max="6871" width="5.7109375" style="3" customWidth="1"/>
    <col min="6872" max="6872" width="2.85546875" style="3" customWidth="1"/>
    <col min="6873" max="6873" width="15.42578125" style="3" bestFit="1" customWidth="1"/>
    <col min="6874" max="6874" width="1.85546875" style="3" bestFit="1" customWidth="1"/>
    <col min="6875" max="6875" width="2.85546875" style="3" bestFit="1" customWidth="1"/>
    <col min="6876" max="6876" width="15.42578125" style="3" bestFit="1" customWidth="1"/>
    <col min="6877" max="6877" width="3.140625" style="3" bestFit="1" customWidth="1"/>
    <col min="6878" max="6878" width="3.42578125" style="3" bestFit="1" customWidth="1"/>
    <col min="6879" max="6879" width="15.42578125" style="3" bestFit="1" customWidth="1"/>
    <col min="6880" max="6881" width="2.5703125" style="3" bestFit="1" customWidth="1"/>
    <col min="6882" max="6883" width="2.85546875" style="3" customWidth="1"/>
    <col min="6884" max="6884" width="4.140625" style="3" customWidth="1"/>
    <col min="6885" max="6885" width="15.42578125" style="5" bestFit="1" customWidth="1"/>
    <col min="6886" max="6892" width="5.7109375" style="3" customWidth="1"/>
    <col min="6893" max="6893" width="10.42578125" style="3" bestFit="1" customWidth="1"/>
    <col min="6894" max="6894" width="13.140625" style="3" bestFit="1" customWidth="1"/>
    <col min="6895" max="6896" width="5.7109375" style="3" customWidth="1"/>
    <col min="6897" max="6897" width="15.42578125" style="5" bestFit="1" customWidth="1"/>
    <col min="6898" max="6898" width="5.5703125" style="3" bestFit="1" customWidth="1"/>
    <col min="6899" max="6899" width="15.42578125" style="3" bestFit="1" customWidth="1"/>
    <col min="6900" max="6900" width="9" style="3" bestFit="1" customWidth="1"/>
    <col min="6901" max="6902" width="6" style="3" bestFit="1" customWidth="1"/>
    <col min="6903" max="6903" width="5.7109375" style="3" customWidth="1"/>
    <col min="6904" max="6904" width="13.140625" style="3" bestFit="1" customWidth="1"/>
    <col min="6905" max="6922" width="5.7109375" style="3" customWidth="1"/>
    <col min="6923" max="6923" width="12" style="3" bestFit="1" customWidth="1"/>
    <col min="6924" max="6924" width="13.140625" style="3" bestFit="1" customWidth="1"/>
    <col min="6925" max="6941" width="5.7109375" style="3" customWidth="1"/>
    <col min="6942" max="6942" width="2.85546875" style="3" bestFit="1" customWidth="1"/>
    <col min="6943" max="6943" width="7.7109375" style="3" bestFit="1" customWidth="1"/>
    <col min="6944" max="6944" width="10.5703125" style="3" bestFit="1" customWidth="1"/>
    <col min="6945" max="6962" width="5.7109375" style="3" customWidth="1"/>
    <col min="6963" max="6963" width="16.5703125" style="3" bestFit="1" customWidth="1"/>
    <col min="6964" max="6964" width="10.5703125" style="3" bestFit="1" customWidth="1"/>
    <col min="6965" max="6982" width="5.7109375" style="3" customWidth="1"/>
    <col min="6983" max="6983" width="2.85546875" style="3" customWidth="1"/>
    <col min="6984" max="6984" width="15.42578125" style="3" bestFit="1" customWidth="1"/>
    <col min="6985" max="6985" width="1.85546875" style="3" bestFit="1" customWidth="1"/>
    <col min="6986" max="6986" width="2.85546875" style="3" bestFit="1" customWidth="1"/>
    <col min="6987" max="6987" width="15.42578125" style="3" bestFit="1" customWidth="1"/>
    <col min="6988" max="6988" width="3.140625" style="3" bestFit="1" customWidth="1"/>
    <col min="6989" max="6989" width="3.42578125" style="3" bestFit="1" customWidth="1"/>
    <col min="6990" max="6990" width="15.42578125" style="3" bestFit="1" customWidth="1"/>
    <col min="6991" max="6992" width="2.5703125" style="3" bestFit="1" customWidth="1"/>
    <col min="6993" max="6994" width="2.85546875" style="3" customWidth="1"/>
    <col min="6995" max="6995" width="4.140625" style="3" customWidth="1"/>
    <col min="6996" max="6996" width="15.42578125" style="5" bestFit="1" customWidth="1"/>
    <col min="6997" max="7003" width="5.7109375" style="3" customWidth="1"/>
    <col min="7004" max="7004" width="10.42578125" style="3" bestFit="1" customWidth="1"/>
    <col min="7005" max="7005" width="13.140625" style="3" bestFit="1" customWidth="1"/>
    <col min="7006" max="7007" width="5.7109375" style="3" customWidth="1"/>
    <col min="7008" max="7008" width="15.42578125" style="5" bestFit="1" customWidth="1"/>
    <col min="7009" max="7009" width="5.5703125" style="3" bestFit="1" customWidth="1"/>
    <col min="7010" max="7010" width="15.42578125" style="3" bestFit="1" customWidth="1"/>
    <col min="7011" max="7011" width="9" style="3" bestFit="1" customWidth="1"/>
    <col min="7012" max="7013" width="6" style="3" bestFit="1" customWidth="1"/>
    <col min="7014" max="7014" width="5.7109375" style="3" customWidth="1"/>
    <col min="7015" max="7015" width="13.140625" style="3" bestFit="1" customWidth="1"/>
    <col min="7016" max="7033" width="5.7109375" style="3" customWidth="1"/>
    <col min="7034" max="7034" width="12" style="3" bestFit="1" customWidth="1"/>
    <col min="7035" max="7035" width="13.140625" style="3" bestFit="1" customWidth="1"/>
    <col min="7036" max="7052" width="5.7109375" style="3" customWidth="1"/>
    <col min="7053" max="7053" width="2.85546875" style="3" bestFit="1" customWidth="1"/>
    <col min="7054" max="7054" width="7.7109375" style="3" bestFit="1" customWidth="1"/>
    <col min="7055" max="7055" width="10.5703125" style="3" bestFit="1" customWidth="1"/>
    <col min="7056" max="7073" width="5.7109375" style="3" customWidth="1"/>
    <col min="7074" max="7074" width="16.5703125" style="3" bestFit="1" customWidth="1"/>
    <col min="7075" max="7075" width="10.5703125" style="3" bestFit="1" customWidth="1"/>
    <col min="7076" max="7093" width="5.7109375" style="3" customWidth="1"/>
    <col min="7094" max="7094" width="2.85546875" style="3" customWidth="1"/>
    <col min="7095" max="7095" width="15.42578125" style="3" bestFit="1" customWidth="1"/>
    <col min="7096" max="7096" width="1.85546875" style="3" bestFit="1" customWidth="1"/>
    <col min="7097" max="7097" width="2.85546875" style="3" bestFit="1" customWidth="1"/>
    <col min="7098" max="7098" width="15.42578125" style="3" bestFit="1" customWidth="1"/>
    <col min="7099" max="7099" width="3.140625" style="3" bestFit="1" customWidth="1"/>
    <col min="7100" max="7100" width="3.42578125" style="3" bestFit="1" customWidth="1"/>
    <col min="7101" max="7101" width="15.42578125" style="3" bestFit="1" customWidth="1"/>
    <col min="7102" max="7103" width="2.5703125" style="3" bestFit="1" customWidth="1"/>
    <col min="7104" max="7105" width="2.85546875" style="3" customWidth="1"/>
    <col min="7106" max="7106" width="4.140625" style="3" customWidth="1"/>
    <col min="7107" max="7107" width="15.42578125" style="5" bestFit="1" customWidth="1"/>
    <col min="7108" max="7114" width="5.7109375" style="3" customWidth="1"/>
    <col min="7115" max="7115" width="10.42578125" style="3" bestFit="1" customWidth="1"/>
    <col min="7116" max="7116" width="13.140625" style="3" bestFit="1" customWidth="1"/>
    <col min="7117" max="7118" width="5.7109375" style="3" customWidth="1"/>
    <col min="7119" max="7119" width="15.42578125" style="5" bestFit="1" customWidth="1"/>
    <col min="7120" max="7120" width="5.5703125" style="3" bestFit="1" customWidth="1"/>
    <col min="7121" max="7121" width="15.42578125" style="3" bestFit="1" customWidth="1"/>
    <col min="7122" max="7122" width="9" style="3" bestFit="1" customWidth="1"/>
    <col min="7123" max="7124" width="6" style="3" bestFit="1" customWidth="1"/>
    <col min="7125" max="7125" width="5.7109375" style="3" customWidth="1"/>
    <col min="7126" max="7126" width="13.140625" style="3" bestFit="1" customWidth="1"/>
    <col min="7127" max="7144" width="5.7109375" style="3" customWidth="1"/>
    <col min="7145" max="7145" width="12" style="3" bestFit="1" customWidth="1"/>
    <col min="7146" max="7146" width="13.140625" style="3" bestFit="1" customWidth="1"/>
    <col min="7147" max="7163" width="5.7109375" style="3" customWidth="1"/>
    <col min="7164" max="7164" width="2.85546875" style="3" bestFit="1" customWidth="1"/>
    <col min="7165" max="7165" width="7.7109375" style="3" bestFit="1" customWidth="1"/>
    <col min="7166" max="7166" width="10.5703125" style="3" bestFit="1" customWidth="1"/>
    <col min="7167" max="7184" width="5.7109375" style="3" customWidth="1"/>
    <col min="7185" max="7185" width="16.5703125" style="3" bestFit="1" customWidth="1"/>
    <col min="7186" max="7186" width="10.5703125" style="3" bestFit="1" customWidth="1"/>
    <col min="7187" max="7204" width="5.7109375" style="3" customWidth="1"/>
    <col min="7205" max="7205" width="2.85546875" style="3" customWidth="1"/>
    <col min="7206" max="7206" width="15.42578125" style="3" bestFit="1" customWidth="1"/>
    <col min="7207" max="7207" width="1.85546875" style="3" bestFit="1" customWidth="1"/>
    <col min="7208" max="7208" width="2.85546875" style="3" bestFit="1" customWidth="1"/>
    <col min="7209" max="7209" width="15.42578125" style="3" bestFit="1" customWidth="1"/>
    <col min="7210" max="7210" width="3.140625" style="3" bestFit="1" customWidth="1"/>
    <col min="7211" max="7211" width="3.42578125" style="3" bestFit="1" customWidth="1"/>
    <col min="7212" max="7212" width="15.42578125" style="3" bestFit="1" customWidth="1"/>
    <col min="7213" max="7214" width="2.5703125" style="3" bestFit="1" customWidth="1"/>
    <col min="7215" max="7216" width="2.85546875" style="3" customWidth="1"/>
    <col min="7217" max="7217" width="4.140625" style="3" customWidth="1"/>
    <col min="7218" max="7218" width="15.42578125" style="5" bestFit="1" customWidth="1"/>
    <col min="7219" max="7225" width="5.7109375" style="3" customWidth="1"/>
    <col min="7226" max="7226" width="10.42578125" style="3" bestFit="1" customWidth="1"/>
    <col min="7227" max="7227" width="13.140625" style="3" bestFit="1" customWidth="1"/>
    <col min="7228" max="7229" width="5.7109375" style="3" customWidth="1"/>
    <col min="7230" max="7230" width="15.42578125" style="5" bestFit="1" customWidth="1"/>
    <col min="7231" max="7231" width="5.5703125" style="3" bestFit="1" customWidth="1"/>
    <col min="7232" max="7232" width="15.42578125" style="3" bestFit="1" customWidth="1"/>
    <col min="7233" max="7233" width="9" style="3" bestFit="1" customWidth="1"/>
    <col min="7234" max="7235" width="6" style="3" bestFit="1" customWidth="1"/>
    <col min="7236" max="7236" width="5.7109375" style="3" customWidth="1"/>
    <col min="7237" max="7237" width="13.140625" style="3" bestFit="1" customWidth="1"/>
    <col min="7238" max="7255" width="5.7109375" style="3" customWidth="1"/>
    <col min="7256" max="7256" width="12" style="3" bestFit="1" customWidth="1"/>
    <col min="7257" max="7257" width="13.140625" style="3" bestFit="1" customWidth="1"/>
    <col min="7258" max="7274" width="5.7109375" style="3" customWidth="1"/>
    <col min="7275" max="7275" width="2.85546875" style="3" bestFit="1" customWidth="1"/>
    <col min="7276" max="7276" width="7.7109375" style="3" bestFit="1" customWidth="1"/>
    <col min="7277" max="7277" width="10.5703125" style="3" bestFit="1" customWidth="1"/>
    <col min="7278" max="7295" width="5.7109375" style="3" customWidth="1"/>
    <col min="7296" max="7296" width="16.5703125" style="3" bestFit="1" customWidth="1"/>
    <col min="7297" max="7297" width="10.5703125" style="3" bestFit="1" customWidth="1"/>
    <col min="7298" max="7315" width="5.7109375" style="3" customWidth="1"/>
    <col min="7316" max="7316" width="2.85546875" style="3" customWidth="1"/>
    <col min="7317" max="7317" width="15.42578125" style="3" bestFit="1" customWidth="1"/>
    <col min="7318" max="7318" width="1.85546875" style="3" bestFit="1" customWidth="1"/>
    <col min="7319" max="7319" width="2.85546875" style="3" bestFit="1" customWidth="1"/>
    <col min="7320" max="7320" width="15.42578125" style="3" bestFit="1" customWidth="1"/>
    <col min="7321" max="7321" width="3.140625" style="3" bestFit="1" customWidth="1"/>
    <col min="7322" max="7322" width="3.42578125" style="3" bestFit="1" customWidth="1"/>
    <col min="7323" max="7323" width="15.42578125" style="3" bestFit="1" customWidth="1"/>
    <col min="7324" max="7325" width="2.5703125" style="3" bestFit="1" customWidth="1"/>
    <col min="7326" max="7327" width="2.85546875" style="3" customWidth="1"/>
    <col min="7328" max="7328" width="4.140625" style="3" customWidth="1"/>
    <col min="7329" max="7329" width="15.42578125" style="5" bestFit="1" customWidth="1"/>
    <col min="7330" max="7336" width="5.7109375" style="3" customWidth="1"/>
    <col min="7337" max="7337" width="10.42578125" style="3" bestFit="1" customWidth="1"/>
    <col min="7338" max="7338" width="13.140625" style="3" bestFit="1" customWidth="1"/>
    <col min="7339" max="7340" width="5.7109375" style="3" customWidth="1"/>
    <col min="7341" max="7341" width="15.42578125" style="5" bestFit="1" customWidth="1"/>
    <col min="7342" max="7342" width="5.5703125" style="3" bestFit="1" customWidth="1"/>
    <col min="7343" max="7343" width="15.42578125" style="3" bestFit="1" customWidth="1"/>
    <col min="7344" max="7344" width="9" style="3" bestFit="1" customWidth="1"/>
    <col min="7345" max="7346" width="6" style="3" bestFit="1" customWidth="1"/>
    <col min="7347" max="7347" width="5.7109375" style="3" customWidth="1"/>
    <col min="7348" max="7348" width="13.140625" style="3" bestFit="1" customWidth="1"/>
    <col min="7349" max="7366" width="5.7109375" style="3" customWidth="1"/>
    <col min="7367" max="7367" width="12" style="3" bestFit="1" customWidth="1"/>
    <col min="7368" max="7368" width="13.140625" style="3" bestFit="1" customWidth="1"/>
    <col min="7369" max="7385" width="5.7109375" style="3" customWidth="1"/>
    <col min="7386" max="7386" width="2.85546875" style="3" bestFit="1" customWidth="1"/>
    <col min="7387" max="7387" width="7.7109375" style="3" bestFit="1" customWidth="1"/>
    <col min="7388" max="7388" width="10.5703125" style="3" bestFit="1" customWidth="1"/>
    <col min="7389" max="7406" width="5.7109375" style="3" customWidth="1"/>
    <col min="7407" max="7407" width="16.5703125" style="3" bestFit="1" customWidth="1"/>
    <col min="7408" max="7408" width="10.5703125" style="3" bestFit="1" customWidth="1"/>
    <col min="7409" max="7426" width="5.7109375" style="3" customWidth="1"/>
    <col min="7427" max="7427" width="2.85546875" style="3" customWidth="1"/>
    <col min="7428" max="7428" width="15.42578125" style="3" bestFit="1" customWidth="1"/>
    <col min="7429" max="7429" width="1.85546875" style="3" bestFit="1" customWidth="1"/>
    <col min="7430" max="7430" width="2.85546875" style="3" bestFit="1" customWidth="1"/>
    <col min="7431" max="7431" width="15.42578125" style="3" bestFit="1" customWidth="1"/>
    <col min="7432" max="7432" width="3.140625" style="3" bestFit="1" customWidth="1"/>
    <col min="7433" max="7433" width="3.42578125" style="3" bestFit="1" customWidth="1"/>
    <col min="7434" max="7434" width="15.42578125" style="3" bestFit="1" customWidth="1"/>
    <col min="7435" max="7436" width="2.5703125" style="3" bestFit="1" customWidth="1"/>
    <col min="7437" max="7438" width="2.85546875" style="3" customWidth="1"/>
    <col min="7439" max="7439" width="4.140625" style="3" customWidth="1"/>
    <col min="7440" max="7440" width="15.42578125" style="5" bestFit="1" customWidth="1"/>
    <col min="7441" max="7447" width="5.7109375" style="3" customWidth="1"/>
    <col min="7448" max="7448" width="10.42578125" style="3" bestFit="1" customWidth="1"/>
    <col min="7449" max="7449" width="13.140625" style="3" bestFit="1" customWidth="1"/>
    <col min="7450" max="7451" width="5.7109375" style="3" customWidth="1"/>
    <col min="7452" max="7452" width="15.42578125" style="5" bestFit="1" customWidth="1"/>
    <col min="7453" max="7453" width="5.5703125" style="3" bestFit="1" customWidth="1"/>
    <col min="7454" max="7454" width="15.42578125" style="3" bestFit="1" customWidth="1"/>
    <col min="7455" max="7455" width="9" style="3" bestFit="1" customWidth="1"/>
    <col min="7456" max="7457" width="6" style="3" bestFit="1" customWidth="1"/>
    <col min="7458" max="7458" width="5.7109375" style="3" customWidth="1"/>
    <col min="7459" max="7459" width="13.140625" style="3" bestFit="1" customWidth="1"/>
    <col min="7460" max="7477" width="5.7109375" style="3" customWidth="1"/>
    <col min="7478" max="7478" width="12" style="3" bestFit="1" customWidth="1"/>
    <col min="7479" max="7479" width="13.140625" style="3" bestFit="1" customWidth="1"/>
    <col min="7480" max="7496" width="5.7109375" style="3" customWidth="1"/>
    <col min="7497" max="7497" width="2.85546875" style="3" bestFit="1" customWidth="1"/>
    <col min="7498" max="7498" width="7.7109375" style="3" bestFit="1" customWidth="1"/>
    <col min="7499" max="7499" width="10.5703125" style="3" bestFit="1" customWidth="1"/>
    <col min="7500" max="7517" width="5.7109375" style="3" customWidth="1"/>
    <col min="7518" max="7518" width="16.5703125" style="3" bestFit="1" customWidth="1"/>
    <col min="7519" max="7519" width="10.5703125" style="3" bestFit="1" customWidth="1"/>
    <col min="7520" max="7537" width="5.7109375" style="3" customWidth="1"/>
    <col min="7538" max="7538" width="2.85546875" style="3" customWidth="1"/>
    <col min="7539" max="7539" width="15.42578125" style="3" bestFit="1" customWidth="1"/>
    <col min="7540" max="7540" width="1.85546875" style="3" bestFit="1" customWidth="1"/>
    <col min="7541" max="7541" width="2.85546875" style="3" bestFit="1" customWidth="1"/>
    <col min="7542" max="7542" width="15.42578125" style="3" bestFit="1" customWidth="1"/>
    <col min="7543" max="7543" width="3.140625" style="3" bestFit="1" customWidth="1"/>
    <col min="7544" max="7544" width="3.42578125" style="3" bestFit="1" customWidth="1"/>
    <col min="7545" max="7545" width="15.42578125" style="3" bestFit="1" customWidth="1"/>
    <col min="7546" max="7547" width="2.5703125" style="3" bestFit="1" customWidth="1"/>
    <col min="7548" max="7549" width="2.85546875" style="3" customWidth="1"/>
    <col min="7550" max="7550" width="4.140625" style="3" customWidth="1"/>
    <col min="7551" max="7551" width="15.42578125" style="5" bestFit="1" customWidth="1"/>
    <col min="7552" max="7558" width="5.7109375" style="3" customWidth="1"/>
    <col min="7559" max="7559" width="10.42578125" style="3" bestFit="1" customWidth="1"/>
    <col min="7560" max="7560" width="13.140625" style="3" bestFit="1" customWidth="1"/>
    <col min="7561" max="7562" width="5.7109375" style="3" customWidth="1"/>
    <col min="7563" max="7563" width="15.42578125" style="5" bestFit="1" customWidth="1"/>
    <col min="7564" max="7564" width="5.5703125" style="3" bestFit="1" customWidth="1"/>
    <col min="7565" max="7565" width="15.42578125" style="3" bestFit="1" customWidth="1"/>
    <col min="7566" max="7566" width="9" style="3" bestFit="1" customWidth="1"/>
    <col min="7567" max="7568" width="6" style="3" bestFit="1" customWidth="1"/>
    <col min="7569" max="7569" width="5.7109375" style="3" customWidth="1"/>
    <col min="7570" max="7570" width="13.140625" style="3" bestFit="1" customWidth="1"/>
    <col min="7571" max="7588" width="5.7109375" style="3" customWidth="1"/>
    <col min="7589" max="7589" width="12" style="3" bestFit="1" customWidth="1"/>
    <col min="7590" max="7590" width="13.140625" style="3" bestFit="1" customWidth="1"/>
    <col min="7591" max="7607" width="5.7109375" style="3" customWidth="1"/>
    <col min="7608" max="7608" width="2.85546875" style="3" bestFit="1" customWidth="1"/>
    <col min="7609" max="7609" width="7.7109375" style="3" bestFit="1" customWidth="1"/>
    <col min="7610" max="7610" width="10.5703125" style="3" bestFit="1" customWidth="1"/>
    <col min="7611" max="7628" width="5.7109375" style="3" customWidth="1"/>
    <col min="7629" max="7629" width="16.5703125" style="3" bestFit="1" customWidth="1"/>
    <col min="7630" max="7630" width="10.5703125" style="3" bestFit="1" customWidth="1"/>
    <col min="7631" max="7648" width="5.7109375" style="3" customWidth="1"/>
    <col min="7649" max="7649" width="2.85546875" style="3" customWidth="1"/>
    <col min="7650" max="7650" width="15.42578125" style="3" bestFit="1" customWidth="1"/>
    <col min="7651" max="7651" width="1.85546875" style="3" bestFit="1" customWidth="1"/>
    <col min="7652" max="7652" width="2.85546875" style="3" bestFit="1" customWidth="1"/>
    <col min="7653" max="7653" width="15.42578125" style="3" bestFit="1" customWidth="1"/>
    <col min="7654" max="7654" width="3.140625" style="3" bestFit="1" customWidth="1"/>
    <col min="7655" max="7655" width="3.42578125" style="3" bestFit="1" customWidth="1"/>
    <col min="7656" max="7656" width="15.42578125" style="3" bestFit="1" customWidth="1"/>
    <col min="7657" max="7658" width="2.5703125" style="3" bestFit="1" customWidth="1"/>
    <col min="7659" max="7660" width="2.85546875" style="3" customWidth="1"/>
    <col min="7661" max="7661" width="4.140625" style="3" customWidth="1"/>
    <col min="7662" max="7662" width="15.42578125" style="5" bestFit="1" customWidth="1"/>
    <col min="7663" max="7669" width="5.7109375" style="3" customWidth="1"/>
    <col min="7670" max="7670" width="10.42578125" style="3" bestFit="1" customWidth="1"/>
    <col min="7671" max="7671" width="13.140625" style="3" bestFit="1" customWidth="1"/>
    <col min="7672" max="7673" width="5.7109375" style="3" customWidth="1"/>
    <col min="7674" max="7674" width="15.42578125" style="5" bestFit="1" customWidth="1"/>
    <col min="7675" max="7675" width="5.5703125" style="3" bestFit="1" customWidth="1"/>
    <col min="7676" max="7676" width="15.42578125" style="3" bestFit="1" customWidth="1"/>
    <col min="7677" max="7677" width="9" style="3" bestFit="1" customWidth="1"/>
    <col min="7678" max="7679" width="6" style="3" bestFit="1" customWidth="1"/>
    <col min="7680" max="7680" width="5.7109375" style="3" customWidth="1"/>
    <col min="7681" max="7681" width="13.140625" style="3" bestFit="1" customWidth="1"/>
    <col min="7682" max="7699" width="5.7109375" style="3" customWidth="1"/>
    <col min="7700" max="7700" width="12" style="3" bestFit="1" customWidth="1"/>
    <col min="7701" max="7701" width="13.140625" style="3" bestFit="1" customWidth="1"/>
    <col min="7702" max="7718" width="5.7109375" style="3" customWidth="1"/>
    <col min="7719" max="7719" width="2.85546875" style="3" bestFit="1" customWidth="1"/>
    <col min="7720" max="7720" width="7.7109375" style="3" bestFit="1" customWidth="1"/>
    <col min="7721" max="7721" width="10.5703125" style="3" bestFit="1" customWidth="1"/>
    <col min="7722" max="7739" width="5.7109375" style="3" customWidth="1"/>
    <col min="7740" max="7740" width="16.5703125" style="3" bestFit="1" customWidth="1"/>
    <col min="7741" max="7741" width="10.5703125" style="3" bestFit="1" customWidth="1"/>
    <col min="7742" max="7759" width="5.7109375" style="3" customWidth="1"/>
    <col min="7760" max="7760" width="2.85546875" style="3" customWidth="1"/>
    <col min="7761" max="7761" width="15.42578125" style="3" bestFit="1" customWidth="1"/>
    <col min="7762" max="7762" width="1.85546875" style="3" bestFit="1" customWidth="1"/>
    <col min="7763" max="7763" width="2.85546875" style="3" bestFit="1" customWidth="1"/>
    <col min="7764" max="7764" width="15.42578125" style="3" bestFit="1" customWidth="1"/>
    <col min="7765" max="7765" width="3.140625" style="3" bestFit="1" customWidth="1"/>
    <col min="7766" max="7766" width="3.42578125" style="3" bestFit="1" customWidth="1"/>
    <col min="7767" max="7767" width="15.42578125" style="3" bestFit="1" customWidth="1"/>
    <col min="7768" max="7769" width="2.5703125" style="3" bestFit="1" customWidth="1"/>
    <col min="7770" max="7771" width="2.85546875" style="3" customWidth="1"/>
    <col min="7772" max="7772" width="4.140625" style="3" customWidth="1"/>
    <col min="7773" max="7773" width="15.42578125" style="5" bestFit="1" customWidth="1"/>
    <col min="7774" max="7780" width="5.7109375" style="3" customWidth="1"/>
    <col min="7781" max="7781" width="10.42578125" style="3" bestFit="1" customWidth="1"/>
    <col min="7782" max="7782" width="13.140625" style="3" bestFit="1" customWidth="1"/>
    <col min="7783" max="7784" width="5.7109375" style="3" customWidth="1"/>
    <col min="7785" max="7785" width="15.42578125" style="5" bestFit="1" customWidth="1"/>
    <col min="7786" max="7786" width="5.5703125" style="3" bestFit="1" customWidth="1"/>
    <col min="7787" max="7787" width="15.42578125" style="3" bestFit="1" customWidth="1"/>
    <col min="7788" max="7788" width="9" style="3" bestFit="1" customWidth="1"/>
    <col min="7789" max="7790" width="6" style="3" bestFit="1" customWidth="1"/>
    <col min="7791" max="7791" width="5.7109375" style="3" customWidth="1"/>
    <col min="7792" max="7792" width="13.140625" style="3" bestFit="1" customWidth="1"/>
    <col min="7793" max="7810" width="5.7109375" style="3" customWidth="1"/>
    <col min="7811" max="7811" width="12" style="3" bestFit="1" customWidth="1"/>
    <col min="7812" max="7812" width="13.140625" style="3" bestFit="1" customWidth="1"/>
    <col min="7813" max="7829" width="5.7109375" style="3" customWidth="1"/>
    <col min="7830" max="7830" width="2.85546875" style="3" bestFit="1" customWidth="1"/>
    <col min="7831" max="7831" width="7.7109375" style="3" bestFit="1" customWidth="1"/>
    <col min="7832" max="7832" width="10.5703125" style="3" bestFit="1" customWidth="1"/>
    <col min="7833" max="7850" width="5.7109375" style="3" customWidth="1"/>
    <col min="7851" max="7851" width="16.5703125" style="3" bestFit="1" customWidth="1"/>
    <col min="7852" max="7852" width="10.5703125" style="3" bestFit="1" customWidth="1"/>
    <col min="7853" max="7870" width="5.7109375" style="3" customWidth="1"/>
    <col min="7871" max="7871" width="2.85546875" style="3" customWidth="1"/>
    <col min="7872" max="7872" width="15.42578125" style="3" bestFit="1" customWidth="1"/>
    <col min="7873" max="7873" width="1.85546875" style="3" bestFit="1" customWidth="1"/>
    <col min="7874" max="7874" width="2.85546875" style="3" bestFit="1" customWidth="1"/>
    <col min="7875" max="7875" width="15.42578125" style="3" bestFit="1" customWidth="1"/>
    <col min="7876" max="7876" width="3.140625" style="3" bestFit="1" customWidth="1"/>
    <col min="7877" max="7877" width="3.42578125" style="3" bestFit="1" customWidth="1"/>
    <col min="7878" max="7878" width="15.42578125" style="3" bestFit="1" customWidth="1"/>
    <col min="7879" max="7880" width="2.5703125" style="3" bestFit="1" customWidth="1"/>
    <col min="7881" max="7882" width="2.85546875" style="3" customWidth="1"/>
    <col min="7883" max="7883" width="4.140625" style="3" customWidth="1"/>
    <col min="7884" max="7884" width="15.42578125" style="5" bestFit="1" customWidth="1"/>
    <col min="7885" max="7891" width="5.7109375" style="3" customWidth="1"/>
    <col min="7892" max="7892" width="10.42578125" style="3" bestFit="1" customWidth="1"/>
    <col min="7893" max="7893" width="13.140625" style="3" bestFit="1" customWidth="1"/>
    <col min="7894" max="7895" width="5.7109375" style="3" customWidth="1"/>
    <col min="7896" max="7896" width="15.42578125" style="5" bestFit="1" customWidth="1"/>
    <col min="7897" max="7897" width="5.5703125" style="3" bestFit="1" customWidth="1"/>
    <col min="7898" max="7898" width="15.42578125" style="3" bestFit="1" customWidth="1"/>
    <col min="7899" max="7899" width="9" style="3" bestFit="1" customWidth="1"/>
    <col min="7900" max="7901" width="6" style="3" bestFit="1" customWidth="1"/>
    <col min="7902" max="7902" width="5.7109375" style="3" customWidth="1"/>
    <col min="7903" max="7903" width="13.140625" style="3" bestFit="1" customWidth="1"/>
    <col min="7904" max="7921" width="5.7109375" style="3" customWidth="1"/>
    <col min="7922" max="7922" width="12" style="3" bestFit="1" customWidth="1"/>
    <col min="7923" max="7923" width="13.140625" style="3" bestFit="1" customWidth="1"/>
    <col min="7924" max="7940" width="5.7109375" style="3" customWidth="1"/>
    <col min="7941" max="7941" width="2.85546875" style="3" bestFit="1" customWidth="1"/>
    <col min="7942" max="7942" width="7.7109375" style="3" bestFit="1" customWidth="1"/>
    <col min="7943" max="7943" width="10.5703125" style="3" bestFit="1" customWidth="1"/>
    <col min="7944" max="7961" width="5.7109375" style="3" customWidth="1"/>
    <col min="7962" max="7962" width="16.5703125" style="3" bestFit="1" customWidth="1"/>
    <col min="7963" max="7963" width="10.5703125" style="3" bestFit="1" customWidth="1"/>
    <col min="7964" max="7981" width="5.7109375" style="3" customWidth="1"/>
    <col min="7982" max="7982" width="2.85546875" style="3" customWidth="1"/>
    <col min="7983" max="7983" width="15.42578125" style="3" bestFit="1" customWidth="1"/>
    <col min="7984" max="7984" width="1.85546875" style="3" bestFit="1" customWidth="1"/>
    <col min="7985" max="7985" width="2.85546875" style="3" bestFit="1" customWidth="1"/>
    <col min="7986" max="7986" width="15.42578125" style="3" bestFit="1" customWidth="1"/>
    <col min="7987" max="7987" width="3.140625" style="3" bestFit="1" customWidth="1"/>
    <col min="7988" max="7988" width="3.42578125" style="3" bestFit="1" customWidth="1"/>
    <col min="7989" max="7989" width="15.42578125" style="3" bestFit="1" customWidth="1"/>
    <col min="7990" max="7991" width="2.5703125" style="3" bestFit="1" customWidth="1"/>
    <col min="7992" max="7993" width="2.85546875" style="3" customWidth="1"/>
    <col min="7994" max="7994" width="4.140625" style="3" customWidth="1"/>
    <col min="7995" max="7995" width="15.42578125" style="5" bestFit="1" customWidth="1"/>
    <col min="7996" max="8002" width="5.7109375" style="3" customWidth="1"/>
    <col min="8003" max="8003" width="10.42578125" style="3" bestFit="1" customWidth="1"/>
    <col min="8004" max="8004" width="13.140625" style="3" bestFit="1" customWidth="1"/>
    <col min="8005" max="8006" width="5.7109375" style="3" customWidth="1"/>
    <col min="8007" max="8007" width="15.42578125" style="5" bestFit="1" customWidth="1"/>
    <col min="8008" max="8008" width="5.5703125" style="3" bestFit="1" customWidth="1"/>
    <col min="8009" max="8009" width="15.42578125" style="3" bestFit="1" customWidth="1"/>
    <col min="8010" max="8010" width="9" style="3" bestFit="1" customWidth="1"/>
    <col min="8011" max="8012" width="6" style="3" bestFit="1" customWidth="1"/>
    <col min="8013" max="8013" width="5.7109375" style="3" customWidth="1"/>
    <col min="8014" max="8014" width="13.140625" style="3" bestFit="1" customWidth="1"/>
    <col min="8015" max="8032" width="5.7109375" style="3" customWidth="1"/>
    <col min="8033" max="8033" width="12" style="3" bestFit="1" customWidth="1"/>
    <col min="8034" max="8034" width="13.140625" style="3" bestFit="1" customWidth="1"/>
    <col min="8035" max="8051" width="5.7109375" style="3" customWidth="1"/>
    <col min="8052" max="8052" width="2.85546875" style="3" bestFit="1" customWidth="1"/>
    <col min="8053" max="8053" width="7.7109375" style="3" bestFit="1" customWidth="1"/>
    <col min="8054" max="8054" width="10.5703125" style="3" bestFit="1" customWidth="1"/>
    <col min="8055" max="8072" width="5.7109375" style="3" customWidth="1"/>
    <col min="8073" max="8073" width="16.5703125" style="3" bestFit="1" customWidth="1"/>
    <col min="8074" max="8074" width="10.5703125" style="3" bestFit="1" customWidth="1"/>
    <col min="8075" max="8092" width="5.7109375" style="3" customWidth="1"/>
    <col min="8093" max="8093" width="2.85546875" style="3" customWidth="1"/>
    <col min="8094" max="8094" width="15.42578125" style="3" bestFit="1" customWidth="1"/>
    <col min="8095" max="8095" width="1.85546875" style="3" bestFit="1" customWidth="1"/>
    <col min="8096" max="8096" width="2.85546875" style="3" bestFit="1" customWidth="1"/>
    <col min="8097" max="8097" width="15.42578125" style="3" bestFit="1" customWidth="1"/>
    <col min="8098" max="8098" width="3.140625" style="3" bestFit="1" customWidth="1"/>
    <col min="8099" max="8099" width="3.42578125" style="3" bestFit="1" customWidth="1"/>
    <col min="8100" max="8100" width="15.42578125" style="3" bestFit="1" customWidth="1"/>
    <col min="8101" max="8102" width="2.5703125" style="3" bestFit="1" customWidth="1"/>
    <col min="8103" max="8104" width="2.85546875" style="3" customWidth="1"/>
    <col min="8105" max="8105" width="4.140625" style="3" customWidth="1"/>
    <col min="8106" max="8106" width="15.42578125" style="5" bestFit="1" customWidth="1"/>
    <col min="8107" max="8113" width="5.7109375" style="3" customWidth="1"/>
    <col min="8114" max="8114" width="10.42578125" style="3" bestFit="1" customWidth="1"/>
    <col min="8115" max="8115" width="13.140625" style="3" bestFit="1" customWidth="1"/>
    <col min="8116" max="8117" width="5.7109375" style="3" customWidth="1"/>
    <col min="8118" max="8118" width="15.42578125" style="5" bestFit="1" customWidth="1"/>
    <col min="8119" max="8119" width="5.5703125" style="3" bestFit="1" customWidth="1"/>
    <col min="8120" max="8120" width="15.42578125" style="3" bestFit="1" customWidth="1"/>
    <col min="8121" max="8121" width="9" style="3" bestFit="1" customWidth="1"/>
    <col min="8122" max="8123" width="6" style="3" bestFit="1" customWidth="1"/>
    <col min="8124" max="8124" width="5.7109375" style="3" customWidth="1"/>
    <col min="8125" max="8125" width="13.140625" style="3" bestFit="1" customWidth="1"/>
    <col min="8126" max="8143" width="5.7109375" style="3" customWidth="1"/>
    <col min="8144" max="8144" width="12" style="3" bestFit="1" customWidth="1"/>
    <col min="8145" max="8145" width="13.140625" style="3" bestFit="1" customWidth="1"/>
    <col min="8146" max="8162" width="5.7109375" style="3" customWidth="1"/>
    <col min="8163" max="8163" width="2.85546875" style="3" bestFit="1" customWidth="1"/>
    <col min="8164" max="8164" width="7.7109375" style="3" bestFit="1" customWidth="1"/>
    <col min="8165" max="8165" width="10.5703125" style="3" bestFit="1" customWidth="1"/>
    <col min="8166" max="8183" width="5.7109375" style="3" customWidth="1"/>
    <col min="8184" max="8184" width="16.5703125" style="3" bestFit="1" customWidth="1"/>
    <col min="8185" max="8185" width="10.5703125" style="3" bestFit="1" customWidth="1"/>
    <col min="8186" max="8203" width="5.7109375" style="3" customWidth="1"/>
    <col min="8204" max="8204" width="2.85546875" style="3" customWidth="1"/>
    <col min="8205" max="8205" width="15.42578125" style="3" bestFit="1" customWidth="1"/>
    <col min="8206" max="8206" width="1.85546875" style="3" bestFit="1" customWidth="1"/>
    <col min="8207" max="8207" width="2.85546875" style="3" bestFit="1" customWidth="1"/>
    <col min="8208" max="8208" width="15.42578125" style="3" bestFit="1" customWidth="1"/>
    <col min="8209" max="8209" width="3.140625" style="3" bestFit="1" customWidth="1"/>
    <col min="8210" max="8210" width="3.42578125" style="3" bestFit="1" customWidth="1"/>
    <col min="8211" max="8211" width="15.42578125" style="3" bestFit="1" customWidth="1"/>
    <col min="8212" max="8213" width="2.5703125" style="3" bestFit="1" customWidth="1"/>
    <col min="8214" max="8215" width="2.85546875" style="3" customWidth="1"/>
    <col min="8216" max="8216" width="4.140625" style="3" customWidth="1"/>
    <col min="8217" max="8217" width="15.42578125" style="5" bestFit="1" customWidth="1"/>
    <col min="8218" max="8224" width="5.7109375" style="3" customWidth="1"/>
    <col min="8225" max="8225" width="10.42578125" style="3" bestFit="1" customWidth="1"/>
    <col min="8226" max="8226" width="13.140625" style="3" bestFit="1" customWidth="1"/>
    <col min="8227" max="8228" width="5.7109375" style="3" customWidth="1"/>
    <col min="8229" max="8229" width="15.42578125" style="5" bestFit="1" customWidth="1"/>
    <col min="8230" max="8230" width="5.5703125" style="3" bestFit="1" customWidth="1"/>
    <col min="8231" max="8231" width="15.42578125" style="3" bestFit="1" customWidth="1"/>
    <col min="8232" max="8232" width="9" style="3" bestFit="1" customWidth="1"/>
    <col min="8233" max="8234" width="6" style="3" bestFit="1" customWidth="1"/>
    <col min="8235" max="8235" width="5.7109375" style="3" customWidth="1"/>
    <col min="8236" max="8236" width="13.140625" style="3" bestFit="1" customWidth="1"/>
    <col min="8237" max="8254" width="5.7109375" style="3" customWidth="1"/>
    <col min="8255" max="8255" width="12" style="3" bestFit="1" customWidth="1"/>
    <col min="8256" max="8256" width="13.140625" style="3" bestFit="1" customWidth="1"/>
    <col min="8257" max="8273" width="5.7109375" style="3" customWidth="1"/>
    <col min="8274" max="8274" width="2.85546875" style="3" bestFit="1" customWidth="1"/>
    <col min="8275" max="8275" width="7.7109375" style="3" bestFit="1" customWidth="1"/>
    <col min="8276" max="8276" width="10.5703125" style="3" bestFit="1" customWidth="1"/>
    <col min="8277" max="8294" width="5.7109375" style="3" customWidth="1"/>
    <col min="8295" max="8295" width="16.5703125" style="3" bestFit="1" customWidth="1"/>
    <col min="8296" max="8296" width="10.5703125" style="3" bestFit="1" customWidth="1"/>
    <col min="8297" max="8314" width="5.7109375" style="3" customWidth="1"/>
    <col min="8315" max="8315" width="2.85546875" style="3" customWidth="1"/>
    <col min="8316" max="8316" width="15.42578125" style="3" bestFit="1" customWidth="1"/>
    <col min="8317" max="8317" width="1.85546875" style="3" bestFit="1" customWidth="1"/>
    <col min="8318" max="8318" width="2.85546875" style="3" bestFit="1" customWidth="1"/>
    <col min="8319" max="8319" width="15.42578125" style="3" bestFit="1" customWidth="1"/>
    <col min="8320" max="8320" width="3.140625" style="3" bestFit="1" customWidth="1"/>
    <col min="8321" max="8321" width="3.42578125" style="3" bestFit="1" customWidth="1"/>
    <col min="8322" max="8322" width="15.42578125" style="3" bestFit="1" customWidth="1"/>
    <col min="8323" max="8324" width="2.5703125" style="3" bestFit="1" customWidth="1"/>
    <col min="8325" max="8326" width="2.85546875" style="3" customWidth="1"/>
    <col min="8327" max="8327" width="4.140625" style="3" customWidth="1"/>
    <col min="8328" max="8328" width="15.42578125" style="5" bestFit="1" customWidth="1"/>
    <col min="8329" max="8335" width="5.7109375" style="3" customWidth="1"/>
    <col min="8336" max="8336" width="10.42578125" style="3" bestFit="1" customWidth="1"/>
    <col min="8337" max="8337" width="13.140625" style="3" bestFit="1" customWidth="1"/>
    <col min="8338" max="8339" width="5.7109375" style="3" customWidth="1"/>
    <col min="8340" max="8340" width="15.42578125" style="5" bestFit="1" customWidth="1"/>
    <col min="8341" max="8341" width="5.5703125" style="3" bestFit="1" customWidth="1"/>
    <col min="8342" max="8342" width="15.42578125" style="3" bestFit="1" customWidth="1"/>
    <col min="8343" max="8343" width="9" style="3" bestFit="1" customWidth="1"/>
    <col min="8344" max="8345" width="6" style="3" bestFit="1" customWidth="1"/>
    <col min="8346" max="8346" width="5.7109375" style="3" customWidth="1"/>
    <col min="8347" max="8347" width="13.140625" style="3" bestFit="1" customWidth="1"/>
    <col min="8348" max="8365" width="5.7109375" style="3" customWidth="1"/>
    <col min="8366" max="8366" width="12" style="3" bestFit="1" customWidth="1"/>
    <col min="8367" max="8367" width="13.140625" style="3" bestFit="1" customWidth="1"/>
    <col min="8368" max="8384" width="5.7109375" style="3" customWidth="1"/>
    <col min="8385" max="8385" width="2.85546875" style="3" bestFit="1" customWidth="1"/>
    <col min="8386" max="8386" width="7.7109375" style="3" bestFit="1" customWidth="1"/>
    <col min="8387" max="8387" width="10.5703125" style="3" bestFit="1" customWidth="1"/>
    <col min="8388" max="8405" width="5.7109375" style="3" customWidth="1"/>
    <col min="8406" max="8406" width="16.5703125" style="3" bestFit="1" customWidth="1"/>
    <col min="8407" max="8407" width="10.5703125" style="3" bestFit="1" customWidth="1"/>
    <col min="8408" max="8425" width="5.7109375" style="3" customWidth="1"/>
    <col min="8426" max="8426" width="2.85546875" style="3" customWidth="1"/>
    <col min="8427" max="8427" width="15.42578125" style="3" bestFit="1" customWidth="1"/>
    <col min="8428" max="8428" width="1.85546875" style="3" bestFit="1" customWidth="1"/>
    <col min="8429" max="8429" width="2.85546875" style="3" bestFit="1" customWidth="1"/>
    <col min="8430" max="8430" width="15.42578125" style="3" bestFit="1" customWidth="1"/>
    <col min="8431" max="8431" width="3.140625" style="3" bestFit="1" customWidth="1"/>
    <col min="8432" max="8432" width="3.42578125" style="3" bestFit="1" customWidth="1"/>
    <col min="8433" max="8433" width="15.42578125" style="3" bestFit="1" customWidth="1"/>
    <col min="8434" max="8435" width="2.5703125" style="3" bestFit="1" customWidth="1"/>
    <col min="8436" max="8437" width="2.85546875" style="3" customWidth="1"/>
    <col min="8438" max="8438" width="4.140625" style="3" customWidth="1"/>
    <col min="8439" max="8439" width="15.42578125" style="5" bestFit="1" customWidth="1"/>
    <col min="8440" max="8446" width="5.7109375" style="3" customWidth="1"/>
    <col min="8447" max="8447" width="10.42578125" style="3" bestFit="1" customWidth="1"/>
    <col min="8448" max="8448" width="13.140625" style="3" bestFit="1" customWidth="1"/>
    <col min="8449" max="8450" width="5.7109375" style="3" customWidth="1"/>
    <col min="8451" max="8451" width="15.42578125" style="5" bestFit="1" customWidth="1"/>
    <col min="8452" max="8452" width="5.5703125" style="3" bestFit="1" customWidth="1"/>
    <col min="8453" max="8453" width="15.42578125" style="3" bestFit="1" customWidth="1"/>
    <col min="8454" max="8454" width="9" style="3" bestFit="1" customWidth="1"/>
    <col min="8455" max="8456" width="6" style="3" bestFit="1" customWidth="1"/>
    <col min="8457" max="8457" width="5.7109375" style="3" customWidth="1"/>
    <col min="8458" max="8458" width="13.140625" style="3" bestFit="1" customWidth="1"/>
    <col min="8459" max="8476" width="5.7109375" style="3" customWidth="1"/>
    <col min="8477" max="8477" width="12" style="3" bestFit="1" customWidth="1"/>
    <col min="8478" max="8478" width="13.140625" style="3" bestFit="1" customWidth="1"/>
    <col min="8479" max="8495" width="5.7109375" style="3" customWidth="1"/>
    <col min="8496" max="8496" width="2.85546875" style="3" bestFit="1" customWidth="1"/>
    <col min="8497" max="8497" width="7.7109375" style="3" bestFit="1" customWidth="1"/>
    <col min="8498" max="8498" width="10.5703125" style="3" bestFit="1" customWidth="1"/>
    <col min="8499" max="8516" width="5.7109375" style="3" customWidth="1"/>
    <col min="8517" max="8517" width="16.5703125" style="3" bestFit="1" customWidth="1"/>
    <col min="8518" max="8518" width="10.5703125" style="3" bestFit="1" customWidth="1"/>
    <col min="8519" max="8536" width="5.7109375" style="3" customWidth="1"/>
    <col min="8537" max="8537" width="2.85546875" style="3" customWidth="1"/>
    <col min="8538" max="8538" width="15.42578125" style="3" bestFit="1" customWidth="1"/>
    <col min="8539" max="8539" width="1.85546875" style="3" bestFit="1" customWidth="1"/>
    <col min="8540" max="8540" width="2.85546875" style="3" bestFit="1" customWidth="1"/>
    <col min="8541" max="8541" width="15.42578125" style="3" bestFit="1" customWidth="1"/>
    <col min="8542" max="8542" width="3.140625" style="3" bestFit="1" customWidth="1"/>
    <col min="8543" max="8543" width="3.42578125" style="3" bestFit="1" customWidth="1"/>
    <col min="8544" max="8544" width="15.42578125" style="3" bestFit="1" customWidth="1"/>
    <col min="8545" max="8546" width="2.5703125" style="3" bestFit="1" customWidth="1"/>
    <col min="8547" max="8548" width="2.85546875" style="3" customWidth="1"/>
    <col min="8549" max="8549" width="4.140625" style="3" customWidth="1"/>
    <col min="8550" max="8550" width="15.42578125" style="5" bestFit="1" customWidth="1"/>
    <col min="8551" max="8557" width="5.7109375" style="3" customWidth="1"/>
    <col min="8558" max="8558" width="10.42578125" style="3" bestFit="1" customWidth="1"/>
    <col min="8559" max="8559" width="13.140625" style="3" bestFit="1" customWidth="1"/>
    <col min="8560" max="8561" width="5.7109375" style="3" customWidth="1"/>
    <col min="8562" max="8562" width="15.42578125" style="5" bestFit="1" customWidth="1"/>
    <col min="8563" max="8563" width="5.5703125" style="3" bestFit="1" customWidth="1"/>
    <col min="8564" max="8564" width="15.42578125" style="3" bestFit="1" customWidth="1"/>
    <col min="8565" max="8565" width="9" style="3" bestFit="1" customWidth="1"/>
    <col min="8566" max="8567" width="6" style="3" bestFit="1" customWidth="1"/>
    <col min="8568" max="8568" width="5.7109375" style="3" customWidth="1"/>
    <col min="8569" max="8569" width="13.140625" style="3" bestFit="1" customWidth="1"/>
    <col min="8570" max="8587" width="5.7109375" style="3" customWidth="1"/>
    <col min="8588" max="8588" width="12" style="3" bestFit="1" customWidth="1"/>
    <col min="8589" max="8589" width="13.140625" style="3" bestFit="1" customWidth="1"/>
    <col min="8590" max="8606" width="5.7109375" style="3" customWidth="1"/>
    <col min="8607" max="8607" width="2.85546875" style="3" bestFit="1" customWidth="1"/>
    <col min="8608" max="8608" width="7.7109375" style="3" bestFit="1" customWidth="1"/>
    <col min="8609" max="8609" width="10.5703125" style="3" bestFit="1" customWidth="1"/>
    <col min="8610" max="8627" width="5.7109375" style="3" customWidth="1"/>
    <col min="8628" max="8628" width="16.5703125" style="3" bestFit="1" customWidth="1"/>
    <col min="8629" max="8629" width="10.5703125" style="3" bestFit="1" customWidth="1"/>
    <col min="8630" max="8647" width="5.7109375" style="3" customWidth="1"/>
    <col min="8648" max="8648" width="2.85546875" style="3" customWidth="1"/>
    <col min="8649" max="8649" width="15.42578125" style="3" bestFit="1" customWidth="1"/>
    <col min="8650" max="8650" width="1.85546875" style="3" bestFit="1" customWidth="1"/>
    <col min="8651" max="8651" width="2.85546875" style="3" bestFit="1" customWidth="1"/>
    <col min="8652" max="8652" width="15.42578125" style="3" bestFit="1" customWidth="1"/>
    <col min="8653" max="8653" width="3.140625" style="3" bestFit="1" customWidth="1"/>
    <col min="8654" max="8654" width="3.42578125" style="3" bestFit="1" customWidth="1"/>
    <col min="8655" max="8655" width="15.42578125" style="3" bestFit="1" customWidth="1"/>
    <col min="8656" max="8657" width="2.5703125" style="3" bestFit="1" customWidth="1"/>
    <col min="8658" max="8659" width="2.85546875" style="3" customWidth="1"/>
    <col min="8660" max="8660" width="4.140625" style="3" customWidth="1"/>
    <col min="8661" max="8661" width="15.42578125" style="5" bestFit="1" customWidth="1"/>
    <col min="8662" max="8668" width="5.7109375" style="3" customWidth="1"/>
    <col min="8669" max="8669" width="10.42578125" style="3" bestFit="1" customWidth="1"/>
    <col min="8670" max="8670" width="13.140625" style="3" bestFit="1" customWidth="1"/>
    <col min="8671" max="8672" width="5.7109375" style="3" customWidth="1"/>
    <col min="8673" max="8673" width="15.42578125" style="5" bestFit="1" customWidth="1"/>
    <col min="8674" max="8674" width="5.5703125" style="3" bestFit="1" customWidth="1"/>
    <col min="8675" max="8675" width="15.42578125" style="3" bestFit="1" customWidth="1"/>
    <col min="8676" max="8676" width="9" style="3" bestFit="1" customWidth="1"/>
    <col min="8677" max="8678" width="6" style="3" bestFit="1" customWidth="1"/>
    <col min="8679" max="8679" width="5.7109375" style="3" customWidth="1"/>
    <col min="8680" max="8680" width="13.140625" style="3" bestFit="1" customWidth="1"/>
    <col min="8681" max="8698" width="5.7109375" style="3" customWidth="1"/>
    <col min="8699" max="8699" width="12" style="3" bestFit="1" customWidth="1"/>
    <col min="8700" max="8700" width="13.140625" style="3" bestFit="1" customWidth="1"/>
    <col min="8701" max="8717" width="5.7109375" style="3" customWidth="1"/>
    <col min="8718" max="8718" width="2.85546875" style="3" bestFit="1" customWidth="1"/>
    <col min="8719" max="8719" width="7.7109375" style="3" bestFit="1" customWidth="1"/>
    <col min="8720" max="8720" width="10.5703125" style="3" bestFit="1" customWidth="1"/>
    <col min="8721" max="8738" width="5.7109375" style="3" customWidth="1"/>
    <col min="8739" max="8739" width="16.5703125" style="3" bestFit="1" customWidth="1"/>
    <col min="8740" max="8740" width="10.5703125" style="3" bestFit="1" customWidth="1"/>
    <col min="8741" max="8758" width="5.7109375" style="3" customWidth="1"/>
    <col min="8759" max="8759" width="2.85546875" style="3" customWidth="1"/>
    <col min="8760" max="8760" width="15.42578125" style="3" bestFit="1" customWidth="1"/>
    <col min="8761" max="8761" width="1.85546875" style="3" bestFit="1" customWidth="1"/>
    <col min="8762" max="8762" width="2.85546875" style="3" bestFit="1" customWidth="1"/>
    <col min="8763" max="8763" width="15.42578125" style="3" bestFit="1" customWidth="1"/>
    <col min="8764" max="8764" width="3.140625" style="3" bestFit="1" customWidth="1"/>
    <col min="8765" max="8765" width="3.42578125" style="3" bestFit="1" customWidth="1"/>
    <col min="8766" max="8766" width="15.42578125" style="3" bestFit="1" customWidth="1"/>
    <col min="8767" max="8768" width="2.5703125" style="3" bestFit="1" customWidth="1"/>
    <col min="8769" max="8770" width="2.85546875" style="3" customWidth="1"/>
    <col min="8771" max="8771" width="4.140625" style="3" customWidth="1"/>
    <col min="8772" max="8772" width="15.42578125" style="5" bestFit="1" customWidth="1"/>
    <col min="8773" max="8779" width="5.7109375" style="3" customWidth="1"/>
    <col min="8780" max="8780" width="10.42578125" style="3" bestFit="1" customWidth="1"/>
    <col min="8781" max="8781" width="13.140625" style="3" bestFit="1" customWidth="1"/>
    <col min="8782" max="8783" width="5.7109375" style="3" customWidth="1"/>
    <col min="8784" max="8784" width="15.42578125" style="5" bestFit="1" customWidth="1"/>
    <col min="8785" max="8785" width="5.5703125" style="3" bestFit="1" customWidth="1"/>
    <col min="8786" max="8786" width="15.42578125" style="3" bestFit="1" customWidth="1"/>
    <col min="8787" max="8787" width="9" style="3" bestFit="1" customWidth="1"/>
    <col min="8788" max="8789" width="6" style="3" bestFit="1" customWidth="1"/>
    <col min="8790" max="8790" width="5.7109375" style="3" customWidth="1"/>
    <col min="8791" max="8791" width="13.140625" style="3" bestFit="1" customWidth="1"/>
    <col min="8792" max="8809" width="5.7109375" style="3" customWidth="1"/>
    <col min="8810" max="8810" width="12" style="3" bestFit="1" customWidth="1"/>
    <col min="8811" max="8811" width="13.140625" style="3" bestFit="1" customWidth="1"/>
    <col min="8812" max="8828" width="5.7109375" style="3" customWidth="1"/>
    <col min="8829" max="8829" width="2.85546875" style="3" bestFit="1" customWidth="1"/>
    <col min="8830" max="8830" width="7.7109375" style="3" bestFit="1" customWidth="1"/>
    <col min="8831" max="8831" width="10.5703125" style="3" bestFit="1" customWidth="1"/>
    <col min="8832" max="8849" width="5.7109375" style="3" customWidth="1"/>
    <col min="8850" max="8850" width="16.5703125" style="3" bestFit="1" customWidth="1"/>
    <col min="8851" max="8851" width="10.5703125" style="3" bestFit="1" customWidth="1"/>
    <col min="8852" max="8869" width="5.7109375" style="3" customWidth="1"/>
    <col min="8870" max="8870" width="2.85546875" style="3" customWidth="1"/>
    <col min="8871" max="8871" width="15.42578125" style="3" bestFit="1" customWidth="1"/>
    <col min="8872" max="8872" width="1.85546875" style="3" bestFit="1" customWidth="1"/>
    <col min="8873" max="8873" width="2.85546875" style="3" bestFit="1" customWidth="1"/>
    <col min="8874" max="8874" width="15.42578125" style="3" bestFit="1" customWidth="1"/>
    <col min="8875" max="8875" width="3.140625" style="3" bestFit="1" customWidth="1"/>
    <col min="8876" max="8876" width="3.42578125" style="3" bestFit="1" customWidth="1"/>
    <col min="8877" max="8877" width="15.42578125" style="3" bestFit="1" customWidth="1"/>
    <col min="8878" max="8879" width="2.5703125" style="3" bestFit="1" customWidth="1"/>
    <col min="8880" max="8881" width="2.85546875" style="3" customWidth="1"/>
    <col min="8882" max="8882" width="4.140625" style="3" customWidth="1"/>
    <col min="8883" max="8883" width="15.42578125" style="5" bestFit="1" customWidth="1"/>
    <col min="8884" max="8890" width="5.7109375" style="3" customWidth="1"/>
    <col min="8891" max="8891" width="10.42578125" style="3" bestFit="1" customWidth="1"/>
    <col min="8892" max="8892" width="13.140625" style="3" bestFit="1" customWidth="1"/>
    <col min="8893" max="8894" width="5.7109375" style="3" customWidth="1"/>
    <col min="8895" max="8895" width="15.42578125" style="5" bestFit="1" customWidth="1"/>
    <col min="8896" max="8896" width="5.5703125" style="3" bestFit="1" customWidth="1"/>
    <col min="8897" max="8897" width="15.42578125" style="3" bestFit="1" customWidth="1"/>
    <col min="8898" max="8898" width="9" style="3" bestFit="1" customWidth="1"/>
    <col min="8899" max="8900" width="6" style="3" bestFit="1" customWidth="1"/>
    <col min="8901" max="8901" width="5.7109375" style="3" customWidth="1"/>
    <col min="8902" max="8902" width="13.140625" style="3" bestFit="1" customWidth="1"/>
    <col min="8903" max="8920" width="5.7109375" style="3" customWidth="1"/>
    <col min="8921" max="8921" width="12" style="3" bestFit="1" customWidth="1"/>
    <col min="8922" max="8922" width="13.140625" style="3" bestFit="1" customWidth="1"/>
    <col min="8923" max="8939" width="5.7109375" style="3" customWidth="1"/>
    <col min="8940" max="8940" width="2.85546875" style="3" bestFit="1" customWidth="1"/>
    <col min="8941" max="8941" width="7.7109375" style="3" bestFit="1" customWidth="1"/>
    <col min="8942" max="8942" width="10.5703125" style="3" bestFit="1" customWidth="1"/>
    <col min="8943" max="8960" width="5.7109375" style="3" customWidth="1"/>
    <col min="8961" max="8961" width="16.5703125" style="3" bestFit="1" customWidth="1"/>
    <col min="8962" max="8962" width="10.5703125" style="3" bestFit="1" customWidth="1"/>
    <col min="8963" max="8980" width="5.7109375" style="3" customWidth="1"/>
    <col min="8981" max="8981" width="2.85546875" style="3" customWidth="1"/>
    <col min="8982" max="8982" width="15.42578125" style="3" bestFit="1" customWidth="1"/>
    <col min="8983" max="8983" width="1.85546875" style="3" bestFit="1" customWidth="1"/>
    <col min="8984" max="8984" width="2.85546875" style="3" bestFit="1" customWidth="1"/>
    <col min="8985" max="8985" width="15.42578125" style="3" bestFit="1" customWidth="1"/>
    <col min="8986" max="8986" width="3.140625" style="3" bestFit="1" customWidth="1"/>
    <col min="8987" max="8987" width="3.42578125" style="3" bestFit="1" customWidth="1"/>
    <col min="8988" max="8988" width="15.42578125" style="3" bestFit="1" customWidth="1"/>
    <col min="8989" max="8990" width="2.5703125" style="3" bestFit="1" customWidth="1"/>
    <col min="8991" max="8992" width="2.85546875" style="3" customWidth="1"/>
    <col min="8993" max="8993" width="4.140625" style="3" customWidth="1"/>
    <col min="8994" max="8994" width="15.42578125" style="5" bestFit="1" customWidth="1"/>
    <col min="8995" max="9001" width="5.7109375" style="3" customWidth="1"/>
    <col min="9002" max="9002" width="10.42578125" style="3" bestFit="1" customWidth="1"/>
    <col min="9003" max="9003" width="13.140625" style="3" bestFit="1" customWidth="1"/>
    <col min="9004" max="9005" width="5.7109375" style="3" customWidth="1"/>
    <col min="9006" max="9006" width="15.42578125" style="5" bestFit="1" customWidth="1"/>
    <col min="9007" max="9007" width="5.5703125" style="3" bestFit="1" customWidth="1"/>
    <col min="9008" max="9008" width="15.42578125" style="3" bestFit="1" customWidth="1"/>
    <col min="9009" max="9009" width="9" style="3" bestFit="1" customWidth="1"/>
    <col min="9010" max="9011" width="6" style="3" bestFit="1" customWidth="1"/>
    <col min="9012" max="9012" width="5.7109375" style="3" customWidth="1"/>
    <col min="9013" max="9013" width="13.140625" style="3" bestFit="1" customWidth="1"/>
    <col min="9014" max="9031" width="5.7109375" style="3" customWidth="1"/>
    <col min="9032" max="9032" width="12" style="3" bestFit="1" customWidth="1"/>
    <col min="9033" max="9033" width="13.140625" style="3" bestFit="1" customWidth="1"/>
    <col min="9034" max="9050" width="5.7109375" style="3" customWidth="1"/>
    <col min="9051" max="9051" width="2.85546875" style="3" bestFit="1" customWidth="1"/>
    <col min="9052" max="9052" width="7.7109375" style="3" bestFit="1" customWidth="1"/>
    <col min="9053" max="9053" width="10.5703125" style="3" bestFit="1" customWidth="1"/>
    <col min="9054" max="9071" width="5.7109375" style="3" customWidth="1"/>
    <col min="9072" max="9072" width="16.5703125" style="3" bestFit="1" customWidth="1"/>
    <col min="9073" max="9073" width="10.5703125" style="3" bestFit="1" customWidth="1"/>
    <col min="9074" max="9091" width="5.7109375" style="3" customWidth="1"/>
    <col min="9092" max="9092" width="2.85546875" style="3" customWidth="1"/>
    <col min="9093" max="9093" width="15.42578125" style="3" bestFit="1" customWidth="1"/>
    <col min="9094" max="9094" width="1.85546875" style="3" bestFit="1" customWidth="1"/>
    <col min="9095" max="9095" width="2.85546875" style="3" bestFit="1" customWidth="1"/>
    <col min="9096" max="9096" width="15.42578125" style="3" bestFit="1" customWidth="1"/>
    <col min="9097" max="9097" width="3.140625" style="3" bestFit="1" customWidth="1"/>
    <col min="9098" max="9098" width="3.42578125" style="3" bestFit="1" customWidth="1"/>
    <col min="9099" max="9099" width="15.42578125" style="3" bestFit="1" customWidth="1"/>
    <col min="9100" max="9101" width="2.5703125" style="3" bestFit="1" customWidth="1"/>
    <col min="9102" max="9103" width="2.85546875" style="3" customWidth="1"/>
    <col min="9104" max="9104" width="4.140625" style="3" customWidth="1"/>
    <col min="9105" max="9105" width="15.42578125" style="5" bestFit="1" customWidth="1"/>
    <col min="9106" max="9112" width="5.7109375" style="3" customWidth="1"/>
    <col min="9113" max="9113" width="10.42578125" style="3" bestFit="1" customWidth="1"/>
    <col min="9114" max="9114" width="13.140625" style="3" bestFit="1" customWidth="1"/>
    <col min="9115" max="9116" width="5.7109375" style="3" customWidth="1"/>
    <col min="9117" max="9117" width="15.42578125" style="5" bestFit="1" customWidth="1"/>
    <col min="9118" max="9118" width="5.5703125" style="3" bestFit="1" customWidth="1"/>
    <col min="9119" max="9119" width="15.42578125" style="3" bestFit="1" customWidth="1"/>
    <col min="9120" max="9120" width="9" style="3" bestFit="1" customWidth="1"/>
    <col min="9121" max="9122" width="6" style="3" bestFit="1" customWidth="1"/>
    <col min="9123" max="9123" width="5.7109375" style="3" customWidth="1"/>
    <col min="9124" max="9124" width="13.140625" style="3" bestFit="1" customWidth="1"/>
    <col min="9125" max="9142" width="5.7109375" style="3" customWidth="1"/>
    <col min="9143" max="9143" width="12" style="3" bestFit="1" customWidth="1"/>
    <col min="9144" max="9144" width="13.140625" style="3" bestFit="1" customWidth="1"/>
    <col min="9145" max="9161" width="5.7109375" style="3" customWidth="1"/>
    <col min="9162" max="9162" width="2.85546875" style="3" bestFit="1" customWidth="1"/>
    <col min="9163" max="9163" width="7.7109375" style="3" bestFit="1" customWidth="1"/>
    <col min="9164" max="9164" width="10.5703125" style="3" bestFit="1" customWidth="1"/>
    <col min="9165" max="9182" width="5.7109375" style="3" customWidth="1"/>
    <col min="9183" max="9183" width="16.5703125" style="3" bestFit="1" customWidth="1"/>
    <col min="9184" max="9184" width="10.5703125" style="3" bestFit="1" customWidth="1"/>
    <col min="9185" max="9202" width="5.7109375" style="3" customWidth="1"/>
    <col min="9203" max="9203" width="2.85546875" style="3" customWidth="1"/>
    <col min="9204" max="9204" width="15.42578125" style="3" bestFit="1" customWidth="1"/>
    <col min="9205" max="9205" width="1.85546875" style="3" bestFit="1" customWidth="1"/>
    <col min="9206" max="9206" width="2.85546875" style="3" bestFit="1" customWidth="1"/>
    <col min="9207" max="9207" width="15.42578125" style="3" bestFit="1" customWidth="1"/>
    <col min="9208" max="9208" width="3.140625" style="3" bestFit="1" customWidth="1"/>
    <col min="9209" max="9209" width="3.42578125" style="3" bestFit="1" customWidth="1"/>
    <col min="9210" max="9210" width="15.42578125" style="3" bestFit="1" customWidth="1"/>
    <col min="9211" max="9212" width="2.5703125" style="3" bestFit="1" customWidth="1"/>
    <col min="9213" max="9214" width="2.85546875" style="3" customWidth="1"/>
    <col min="9215" max="9215" width="4.140625" style="3" customWidth="1"/>
    <col min="9216" max="9216" width="15.42578125" style="5" bestFit="1" customWidth="1"/>
    <col min="9217" max="9223" width="5.7109375" style="3" customWidth="1"/>
    <col min="9224" max="9224" width="10.42578125" style="3" bestFit="1" customWidth="1"/>
    <col min="9225" max="9225" width="13.140625" style="3" bestFit="1" customWidth="1"/>
    <col min="9226" max="9227" width="5.7109375" style="3" customWidth="1"/>
    <col min="9228" max="9228" width="15.42578125" style="5" bestFit="1" customWidth="1"/>
    <col min="9229" max="9229" width="5.5703125" style="3" bestFit="1" customWidth="1"/>
    <col min="9230" max="9230" width="15.42578125" style="3" bestFit="1" customWidth="1"/>
    <col min="9231" max="9231" width="9" style="3" bestFit="1" customWidth="1"/>
    <col min="9232" max="9233" width="6" style="3" bestFit="1" customWidth="1"/>
    <col min="9234" max="9234" width="5.7109375" style="3" customWidth="1"/>
    <col min="9235" max="9235" width="13.140625" style="3" bestFit="1" customWidth="1"/>
    <col min="9236" max="9253" width="5.7109375" style="3" customWidth="1"/>
    <col min="9254" max="9254" width="12" style="3" bestFit="1" customWidth="1"/>
    <col min="9255" max="9255" width="13.140625" style="3" bestFit="1" customWidth="1"/>
    <col min="9256" max="9272" width="5.7109375" style="3" customWidth="1"/>
    <col min="9273" max="9273" width="2.85546875" style="3" bestFit="1" customWidth="1"/>
    <col min="9274" max="9274" width="7.7109375" style="3" bestFit="1" customWidth="1"/>
    <col min="9275" max="9275" width="10.5703125" style="3" bestFit="1" customWidth="1"/>
    <col min="9276" max="9293" width="5.7109375" style="3" customWidth="1"/>
    <col min="9294" max="9294" width="16.5703125" style="3" bestFit="1" customWidth="1"/>
    <col min="9295" max="9295" width="10.5703125" style="3" bestFit="1" customWidth="1"/>
    <col min="9296" max="9313" width="5.7109375" style="3" customWidth="1"/>
    <col min="9314" max="9314" width="2.85546875" style="3" customWidth="1"/>
    <col min="9315" max="9315" width="15.42578125" style="3" bestFit="1" customWidth="1"/>
    <col min="9316" max="9316" width="1.85546875" style="3" bestFit="1" customWidth="1"/>
    <col min="9317" max="9317" width="2.85546875" style="3" bestFit="1" customWidth="1"/>
    <col min="9318" max="9318" width="15.42578125" style="3" bestFit="1" customWidth="1"/>
    <col min="9319" max="9319" width="3.140625" style="3" bestFit="1" customWidth="1"/>
    <col min="9320" max="9320" width="3.42578125" style="3" bestFit="1" customWidth="1"/>
    <col min="9321" max="9321" width="15.42578125" style="3" bestFit="1" customWidth="1"/>
    <col min="9322" max="9323" width="2.5703125" style="3" bestFit="1" customWidth="1"/>
    <col min="9324" max="9325" width="2.85546875" style="3" customWidth="1"/>
    <col min="9326" max="9326" width="4.140625" style="3" customWidth="1"/>
    <col min="9327" max="9327" width="15.42578125" style="5" bestFit="1" customWidth="1"/>
    <col min="9328" max="9334" width="5.7109375" style="3" customWidth="1"/>
    <col min="9335" max="9335" width="10.42578125" style="3" bestFit="1" customWidth="1"/>
    <col min="9336" max="9336" width="13.140625" style="3" bestFit="1" customWidth="1"/>
    <col min="9337" max="9338" width="5.7109375" style="3" customWidth="1"/>
    <col min="9339" max="9339" width="15.42578125" style="5" bestFit="1" customWidth="1"/>
    <col min="9340" max="9340" width="5.5703125" style="3" bestFit="1" customWidth="1"/>
    <col min="9341" max="9341" width="15.42578125" style="3" bestFit="1" customWidth="1"/>
    <col min="9342" max="9342" width="9" style="3" bestFit="1" customWidth="1"/>
    <col min="9343" max="9344" width="6" style="3" bestFit="1" customWidth="1"/>
    <col min="9345" max="9345" width="5.7109375" style="3" customWidth="1"/>
    <col min="9346" max="9346" width="13.140625" style="3" bestFit="1" customWidth="1"/>
    <col min="9347" max="9364" width="5.7109375" style="3" customWidth="1"/>
    <col min="9365" max="9365" width="12" style="3" bestFit="1" customWidth="1"/>
    <col min="9366" max="9366" width="13.140625" style="3" bestFit="1" customWidth="1"/>
    <col min="9367" max="9383" width="5.7109375" style="3" customWidth="1"/>
    <col min="9384" max="9384" width="2.85546875" style="3" bestFit="1" customWidth="1"/>
    <col min="9385" max="9385" width="7.7109375" style="3" bestFit="1" customWidth="1"/>
    <col min="9386" max="9386" width="10.5703125" style="3" bestFit="1" customWidth="1"/>
    <col min="9387" max="9404" width="5.7109375" style="3" customWidth="1"/>
    <col min="9405" max="9405" width="16.5703125" style="3" bestFit="1" customWidth="1"/>
    <col min="9406" max="9406" width="10.5703125" style="3" bestFit="1" customWidth="1"/>
    <col min="9407" max="9424" width="5.7109375" style="3" customWidth="1"/>
    <col min="9425" max="9425" width="2.85546875" style="3" customWidth="1"/>
    <col min="9426" max="9426" width="15.42578125" style="3" bestFit="1" customWidth="1"/>
    <col min="9427" max="9427" width="1.85546875" style="3" bestFit="1" customWidth="1"/>
    <col min="9428" max="9428" width="2.85546875" style="3" bestFit="1" customWidth="1"/>
    <col min="9429" max="9429" width="15.42578125" style="3" bestFit="1" customWidth="1"/>
    <col min="9430" max="9430" width="3.140625" style="3" bestFit="1" customWidth="1"/>
    <col min="9431" max="9431" width="3.42578125" style="3" bestFit="1" customWidth="1"/>
    <col min="9432" max="9432" width="15.42578125" style="3" bestFit="1" customWidth="1"/>
    <col min="9433" max="9434" width="2.5703125" style="3" bestFit="1" customWidth="1"/>
    <col min="9435" max="9436" width="2.85546875" style="3" customWidth="1"/>
    <col min="9437" max="9437" width="4.140625" style="3" customWidth="1"/>
    <col min="9438" max="9438" width="15.42578125" style="5" bestFit="1" customWidth="1"/>
    <col min="9439" max="9445" width="5.7109375" style="3" customWidth="1"/>
    <col min="9446" max="9446" width="10.42578125" style="3" bestFit="1" customWidth="1"/>
    <col min="9447" max="9447" width="13.140625" style="3" bestFit="1" customWidth="1"/>
    <col min="9448" max="9449" width="5.7109375" style="3" customWidth="1"/>
    <col min="9450" max="9450" width="15.42578125" style="5" bestFit="1" customWidth="1"/>
    <col min="9451" max="9451" width="5.5703125" style="3" bestFit="1" customWidth="1"/>
    <col min="9452" max="9452" width="15.42578125" style="3" bestFit="1" customWidth="1"/>
    <col min="9453" max="9453" width="9" style="3" bestFit="1" customWidth="1"/>
    <col min="9454" max="9455" width="6" style="3" bestFit="1" customWidth="1"/>
    <col min="9456" max="9456" width="5.7109375" style="3" customWidth="1"/>
    <col min="9457" max="9457" width="13.140625" style="3" bestFit="1" customWidth="1"/>
    <col min="9458" max="9475" width="5.7109375" style="3" customWidth="1"/>
    <col min="9476" max="9476" width="12" style="3" bestFit="1" customWidth="1"/>
    <col min="9477" max="9477" width="13.140625" style="3" bestFit="1" customWidth="1"/>
    <col min="9478" max="9494" width="5.7109375" style="3" customWidth="1"/>
    <col min="9495" max="9495" width="2.85546875" style="3" bestFit="1" customWidth="1"/>
    <col min="9496" max="9496" width="7.7109375" style="3" bestFit="1" customWidth="1"/>
    <col min="9497" max="9497" width="10.5703125" style="3" bestFit="1" customWidth="1"/>
    <col min="9498" max="9515" width="5.7109375" style="3" customWidth="1"/>
    <col min="9516" max="9516" width="16.5703125" style="3" bestFit="1" customWidth="1"/>
    <col min="9517" max="9517" width="10.5703125" style="3" bestFit="1" customWidth="1"/>
    <col min="9518" max="9535" width="5.7109375" style="3" customWidth="1"/>
    <col min="9536" max="9536" width="2.85546875" style="3" customWidth="1"/>
    <col min="9537" max="9537" width="15.42578125" style="3" bestFit="1" customWidth="1"/>
    <col min="9538" max="9538" width="1.85546875" style="3" bestFit="1" customWidth="1"/>
    <col min="9539" max="9539" width="2.85546875" style="3" bestFit="1" customWidth="1"/>
    <col min="9540" max="9540" width="15.42578125" style="3" bestFit="1" customWidth="1"/>
    <col min="9541" max="9541" width="3.140625" style="3" bestFit="1" customWidth="1"/>
    <col min="9542" max="9542" width="3.42578125" style="3" bestFit="1" customWidth="1"/>
    <col min="9543" max="9543" width="15.42578125" style="3" bestFit="1" customWidth="1"/>
    <col min="9544" max="9545" width="2.5703125" style="3" bestFit="1" customWidth="1"/>
    <col min="9546" max="9547" width="2.85546875" style="3" customWidth="1"/>
    <col min="9548" max="9548" width="4.140625" style="3" customWidth="1"/>
    <col min="9549" max="9549" width="15.42578125" style="5" bestFit="1" customWidth="1"/>
    <col min="9550" max="9556" width="5.7109375" style="3" customWidth="1"/>
    <col min="9557" max="9557" width="10.42578125" style="3" bestFit="1" customWidth="1"/>
    <col min="9558" max="9558" width="13.140625" style="3" bestFit="1" customWidth="1"/>
    <col min="9559" max="9560" width="5.7109375" style="3" customWidth="1"/>
    <col min="9561" max="9561" width="15.42578125" style="5" bestFit="1" customWidth="1"/>
    <col min="9562" max="9562" width="5.5703125" style="3" bestFit="1" customWidth="1"/>
    <col min="9563" max="9563" width="15.42578125" style="3" bestFit="1" customWidth="1"/>
    <col min="9564" max="9564" width="9" style="3" bestFit="1" customWidth="1"/>
    <col min="9565" max="9566" width="6" style="3" bestFit="1" customWidth="1"/>
    <col min="9567" max="9567" width="5.7109375" style="3" customWidth="1"/>
    <col min="9568" max="9568" width="13.140625" style="3" bestFit="1" customWidth="1"/>
    <col min="9569" max="9586" width="5.7109375" style="3" customWidth="1"/>
    <col min="9587" max="9587" width="12" style="3" bestFit="1" customWidth="1"/>
    <col min="9588" max="9588" width="13.140625" style="3" bestFit="1" customWidth="1"/>
    <col min="9589" max="9605" width="5.7109375" style="3" customWidth="1"/>
    <col min="9606" max="9606" width="2.85546875" style="3" bestFit="1" customWidth="1"/>
    <col min="9607" max="9607" width="7.7109375" style="3" bestFit="1" customWidth="1"/>
    <col min="9608" max="9608" width="10.5703125" style="3" bestFit="1" customWidth="1"/>
    <col min="9609" max="9626" width="5.7109375" style="3" customWidth="1"/>
    <col min="9627" max="9627" width="16.5703125" style="3" bestFit="1" customWidth="1"/>
    <col min="9628" max="9628" width="10.5703125" style="3" bestFit="1" customWidth="1"/>
    <col min="9629" max="9646" width="5.7109375" style="3" customWidth="1"/>
    <col min="9647" max="9647" width="2.85546875" style="3" customWidth="1"/>
    <col min="9648" max="9648" width="15.42578125" style="3" bestFit="1" customWidth="1"/>
    <col min="9649" max="9649" width="1.85546875" style="3" bestFit="1" customWidth="1"/>
    <col min="9650" max="9650" width="2.85546875" style="3" bestFit="1" customWidth="1"/>
    <col min="9651" max="9651" width="15.42578125" style="3" bestFit="1" customWidth="1"/>
    <col min="9652" max="9652" width="3.140625" style="3" bestFit="1" customWidth="1"/>
    <col min="9653" max="9653" width="3.42578125" style="3" bestFit="1" customWidth="1"/>
    <col min="9654" max="9654" width="15.42578125" style="3" bestFit="1" customWidth="1"/>
    <col min="9655" max="9656" width="2.5703125" style="3" bestFit="1" customWidth="1"/>
    <col min="9657" max="9658" width="2.85546875" style="3" customWidth="1"/>
    <col min="9659" max="9659" width="4.140625" style="3" customWidth="1"/>
    <col min="9660" max="9660" width="15.42578125" style="5" bestFit="1" customWidth="1"/>
    <col min="9661" max="9667" width="5.7109375" style="3" customWidth="1"/>
    <col min="9668" max="9668" width="10.42578125" style="3" bestFit="1" customWidth="1"/>
    <col min="9669" max="9669" width="13.140625" style="3" bestFit="1" customWidth="1"/>
    <col min="9670" max="9671" width="5.7109375" style="3" customWidth="1"/>
    <col min="9672" max="9672" width="15.42578125" style="5" bestFit="1" customWidth="1"/>
    <col min="9673" max="9673" width="5.5703125" style="3" bestFit="1" customWidth="1"/>
    <col min="9674" max="9674" width="15.42578125" style="3" bestFit="1" customWidth="1"/>
    <col min="9675" max="9675" width="9" style="3" bestFit="1" customWidth="1"/>
    <col min="9676" max="9677" width="6" style="3" bestFit="1" customWidth="1"/>
    <col min="9678" max="9678" width="5.7109375" style="3" customWidth="1"/>
    <col min="9679" max="9679" width="13.140625" style="3" bestFit="1" customWidth="1"/>
    <col min="9680" max="9697" width="5.7109375" style="3" customWidth="1"/>
    <col min="9698" max="9698" width="12" style="3" bestFit="1" customWidth="1"/>
    <col min="9699" max="9699" width="13.140625" style="3" bestFit="1" customWidth="1"/>
    <col min="9700" max="9716" width="5.7109375" style="3" customWidth="1"/>
    <col min="9717" max="9717" width="2.85546875" style="3" bestFit="1" customWidth="1"/>
    <col min="9718" max="9718" width="7.7109375" style="3" bestFit="1" customWidth="1"/>
    <col min="9719" max="9719" width="10.5703125" style="3" bestFit="1" customWidth="1"/>
    <col min="9720" max="9737" width="5.7109375" style="3" customWidth="1"/>
    <col min="9738" max="9738" width="16.5703125" style="3" bestFit="1" customWidth="1"/>
    <col min="9739" max="9739" width="10.5703125" style="3" bestFit="1" customWidth="1"/>
    <col min="9740" max="9757" width="5.7109375" style="3" customWidth="1"/>
    <col min="9758" max="9758" width="2.85546875" style="3" customWidth="1"/>
    <col min="9759" max="9759" width="15.42578125" style="3" bestFit="1" customWidth="1"/>
    <col min="9760" max="9760" width="1.85546875" style="3" bestFit="1" customWidth="1"/>
    <col min="9761" max="9761" width="2.85546875" style="3" bestFit="1" customWidth="1"/>
    <col min="9762" max="9762" width="15.42578125" style="3" bestFit="1" customWidth="1"/>
    <col min="9763" max="9763" width="3.140625" style="3" bestFit="1" customWidth="1"/>
    <col min="9764" max="9764" width="3.42578125" style="3" bestFit="1" customWidth="1"/>
    <col min="9765" max="9765" width="15.42578125" style="3" bestFit="1" customWidth="1"/>
    <col min="9766" max="9767" width="2.5703125" style="3" bestFit="1" customWidth="1"/>
    <col min="9768" max="9769" width="2.85546875" style="3" customWidth="1"/>
    <col min="9770" max="9770" width="4.140625" style="3" customWidth="1"/>
    <col min="9771" max="9771" width="15.42578125" style="5" bestFit="1" customWidth="1"/>
    <col min="9772" max="9778" width="5.7109375" style="3" customWidth="1"/>
    <col min="9779" max="9779" width="10.42578125" style="3" bestFit="1" customWidth="1"/>
    <col min="9780" max="9780" width="13.140625" style="3" bestFit="1" customWidth="1"/>
    <col min="9781" max="9782" width="5.7109375" style="3" customWidth="1"/>
    <col min="9783" max="9783" width="15.42578125" style="5" bestFit="1" customWidth="1"/>
    <col min="9784" max="9784" width="5.5703125" style="3" bestFit="1" customWidth="1"/>
    <col min="9785" max="9785" width="15.42578125" style="3" bestFit="1" customWidth="1"/>
    <col min="9786" max="9786" width="9" style="3" bestFit="1" customWidth="1"/>
    <col min="9787" max="9788" width="6" style="3" bestFit="1" customWidth="1"/>
    <col min="9789" max="9789" width="5.7109375" style="3" customWidth="1"/>
    <col min="9790" max="9790" width="13.140625" style="3" bestFit="1" customWidth="1"/>
    <col min="9791" max="9808" width="5.7109375" style="3" customWidth="1"/>
    <col min="9809" max="9809" width="12" style="3" bestFit="1" customWidth="1"/>
    <col min="9810" max="9810" width="13.140625" style="3" bestFit="1" customWidth="1"/>
    <col min="9811" max="9827" width="5.7109375" style="3" customWidth="1"/>
    <col min="9828" max="9828" width="2.85546875" style="3" bestFit="1" customWidth="1"/>
    <col min="9829" max="9829" width="7.7109375" style="3" bestFit="1" customWidth="1"/>
    <col min="9830" max="9830" width="10.5703125" style="3" bestFit="1" customWidth="1"/>
    <col min="9831" max="9848" width="5.7109375" style="3" customWidth="1"/>
    <col min="9849" max="9849" width="16.5703125" style="3" bestFit="1" customWidth="1"/>
    <col min="9850" max="9850" width="10.5703125" style="3" bestFit="1" customWidth="1"/>
    <col min="9851" max="9868" width="5.7109375" style="3" customWidth="1"/>
    <col min="9869" max="9869" width="2.85546875" style="3" customWidth="1"/>
    <col min="9870" max="9870" width="15.42578125" style="3" bestFit="1" customWidth="1"/>
    <col min="9871" max="9871" width="1.85546875" style="3" bestFit="1" customWidth="1"/>
    <col min="9872" max="9872" width="2.85546875" style="3" bestFit="1" customWidth="1"/>
    <col min="9873" max="9873" width="15.42578125" style="3" bestFit="1" customWidth="1"/>
    <col min="9874" max="9874" width="3.140625" style="3" bestFit="1" customWidth="1"/>
    <col min="9875" max="9875" width="3.42578125" style="3" bestFit="1" customWidth="1"/>
    <col min="9876" max="9876" width="15.42578125" style="3" bestFit="1" customWidth="1"/>
    <col min="9877" max="9878" width="2.5703125" style="3" bestFit="1" customWidth="1"/>
    <col min="9879" max="9880" width="2.85546875" style="3" customWidth="1"/>
    <col min="9881" max="9881" width="4.140625" style="3" customWidth="1"/>
    <col min="9882" max="9882" width="15.42578125" style="5" bestFit="1" customWidth="1"/>
    <col min="9883" max="9889" width="5.7109375" style="3" customWidth="1"/>
    <col min="9890" max="9890" width="10.42578125" style="3" bestFit="1" customWidth="1"/>
    <col min="9891" max="9891" width="13.140625" style="3" bestFit="1" customWidth="1"/>
    <col min="9892" max="9893" width="5.7109375" style="3" customWidth="1"/>
    <col min="9894" max="9894" width="15.42578125" style="5" bestFit="1" customWidth="1"/>
    <col min="9895" max="9895" width="5.5703125" style="3" bestFit="1" customWidth="1"/>
    <col min="9896" max="9896" width="15.42578125" style="3" bestFit="1" customWidth="1"/>
    <col min="9897" max="9897" width="9" style="3" bestFit="1" customWidth="1"/>
    <col min="9898" max="9899" width="6" style="3" bestFit="1" customWidth="1"/>
    <col min="9900" max="9900" width="5.7109375" style="3" customWidth="1"/>
    <col min="9901" max="9901" width="13.140625" style="3" bestFit="1" customWidth="1"/>
    <col min="9902" max="9919" width="5.7109375" style="3" customWidth="1"/>
    <col min="9920" max="9920" width="12" style="3" bestFit="1" customWidth="1"/>
    <col min="9921" max="9921" width="13.140625" style="3" bestFit="1" customWidth="1"/>
    <col min="9922" max="9938" width="5.7109375" style="3" customWidth="1"/>
    <col min="9939" max="9939" width="2.85546875" style="3" bestFit="1" customWidth="1"/>
    <col min="9940" max="9940" width="7.7109375" style="3" bestFit="1" customWidth="1"/>
    <col min="9941" max="9941" width="10.5703125" style="3" bestFit="1" customWidth="1"/>
    <col min="9942" max="9959" width="5.7109375" style="3" customWidth="1"/>
    <col min="9960" max="9960" width="16.5703125" style="3" bestFit="1" customWidth="1"/>
    <col min="9961" max="9961" width="10.5703125" style="3" bestFit="1" customWidth="1"/>
    <col min="9962" max="9979" width="5.7109375" style="3" customWidth="1"/>
    <col min="9980" max="9980" width="2.85546875" style="3" customWidth="1"/>
    <col min="9981" max="9981" width="15.42578125" style="3" bestFit="1" customWidth="1"/>
    <col min="9982" max="9982" width="1.85546875" style="3" bestFit="1" customWidth="1"/>
    <col min="9983" max="9983" width="2.85546875" style="3" bestFit="1" customWidth="1"/>
    <col min="9984" max="9984" width="15.42578125" style="3" bestFit="1" customWidth="1"/>
    <col min="9985" max="9985" width="3.140625" style="3" bestFit="1" customWidth="1"/>
    <col min="9986" max="9986" width="3.42578125" style="3" bestFit="1" customWidth="1"/>
    <col min="9987" max="9987" width="15.42578125" style="3" bestFit="1" customWidth="1"/>
    <col min="9988" max="9989" width="2.5703125" style="3" bestFit="1" customWidth="1"/>
    <col min="9990" max="9991" width="2.85546875" style="3" customWidth="1"/>
    <col min="9992" max="9992" width="4.140625" style="3" customWidth="1"/>
    <col min="9993" max="9993" width="15.42578125" style="5" bestFit="1" customWidth="1"/>
    <col min="9994" max="10000" width="5.7109375" style="3" customWidth="1"/>
    <col min="10001" max="10001" width="10.42578125" style="3" bestFit="1" customWidth="1"/>
    <col min="10002" max="10002" width="13.140625" style="3" bestFit="1" customWidth="1"/>
    <col min="10003" max="10004" width="5.7109375" style="3" customWidth="1"/>
    <col min="10005" max="10005" width="15.42578125" style="5" bestFit="1" customWidth="1"/>
    <col min="10006" max="10006" width="5.5703125" style="3" bestFit="1" customWidth="1"/>
    <col min="10007" max="10007" width="15.42578125" style="3" bestFit="1" customWidth="1"/>
    <col min="10008" max="10008" width="9" style="3" bestFit="1" customWidth="1"/>
    <col min="10009" max="10010" width="6" style="3" bestFit="1" customWidth="1"/>
    <col min="10011" max="10011" width="5.7109375" style="3" customWidth="1"/>
    <col min="10012" max="10012" width="13.140625" style="3" bestFit="1" customWidth="1"/>
    <col min="10013" max="10030" width="5.7109375" style="3" customWidth="1"/>
    <col min="10031" max="10031" width="12" style="3" bestFit="1" customWidth="1"/>
    <col min="10032" max="10032" width="13.140625" style="3" bestFit="1" customWidth="1"/>
    <col min="10033" max="10049" width="5.7109375" style="3" customWidth="1"/>
    <col min="10050" max="10050" width="2.85546875" style="3" bestFit="1" customWidth="1"/>
    <col min="10051" max="10051" width="7.7109375" style="3" bestFit="1" customWidth="1"/>
    <col min="10052" max="10052" width="10.5703125" style="3" bestFit="1" customWidth="1"/>
    <col min="10053" max="10070" width="5.7109375" style="3" customWidth="1"/>
    <col min="10071" max="10071" width="16.5703125" style="3" bestFit="1" customWidth="1"/>
    <col min="10072" max="10072" width="10.5703125" style="3" bestFit="1" customWidth="1"/>
    <col min="10073" max="10090" width="5.7109375" style="3" customWidth="1"/>
    <col min="10091" max="10091" width="2.85546875" style="3" customWidth="1"/>
    <col min="10092" max="10092" width="15.42578125" style="3" bestFit="1" customWidth="1"/>
    <col min="10093" max="10093" width="1.85546875" style="3" bestFit="1" customWidth="1"/>
    <col min="10094" max="10094" width="2.85546875" style="3" bestFit="1" customWidth="1"/>
    <col min="10095" max="10095" width="15.42578125" style="3" bestFit="1" customWidth="1"/>
    <col min="10096" max="10096" width="3.140625" style="3" bestFit="1" customWidth="1"/>
    <col min="10097" max="10097" width="3.42578125" style="3" bestFit="1" customWidth="1"/>
    <col min="10098" max="10098" width="15.42578125" style="3" bestFit="1" customWidth="1"/>
    <col min="10099" max="10100" width="2.5703125" style="3" bestFit="1" customWidth="1"/>
    <col min="10101" max="10102" width="2.85546875" style="3" customWidth="1"/>
    <col min="10103" max="10103" width="4.140625" style="3" customWidth="1"/>
    <col min="10104" max="10104" width="15.42578125" style="5" bestFit="1" customWidth="1"/>
    <col min="10105" max="10111" width="5.7109375" style="3" customWidth="1"/>
    <col min="10112" max="10112" width="10.42578125" style="3" bestFit="1" customWidth="1"/>
    <col min="10113" max="10113" width="13.140625" style="3" bestFit="1" customWidth="1"/>
    <col min="10114" max="10115" width="5.7109375" style="3" customWidth="1"/>
    <col min="10116" max="10116" width="15.42578125" style="5" bestFit="1" customWidth="1"/>
    <col min="10117" max="10117" width="5.5703125" style="3" bestFit="1" customWidth="1"/>
    <col min="10118" max="10118" width="15.42578125" style="3" bestFit="1" customWidth="1"/>
    <col min="10119" max="10119" width="9" style="3" bestFit="1" customWidth="1"/>
    <col min="10120" max="10121" width="6" style="3" bestFit="1" customWidth="1"/>
    <col min="10122" max="10122" width="5.7109375" style="3" customWidth="1"/>
    <col min="10123" max="10123" width="13.140625" style="3" bestFit="1" customWidth="1"/>
    <col min="10124" max="10141" width="5.7109375" style="3" customWidth="1"/>
    <col min="10142" max="10142" width="12" style="3" bestFit="1" customWidth="1"/>
    <col min="10143" max="10143" width="13.140625" style="3" bestFit="1" customWidth="1"/>
    <col min="10144" max="10160" width="5.7109375" style="3" customWidth="1"/>
    <col min="10161" max="10161" width="2.85546875" style="3" bestFit="1" customWidth="1"/>
    <col min="10162" max="10162" width="7.7109375" style="3" bestFit="1" customWidth="1"/>
    <col min="10163" max="10163" width="10.5703125" style="3" bestFit="1" customWidth="1"/>
    <col min="10164" max="10181" width="5.7109375" style="3" customWidth="1"/>
    <col min="10182" max="10182" width="16.5703125" style="3" bestFit="1" customWidth="1"/>
    <col min="10183" max="10183" width="10.5703125" style="3" bestFit="1" customWidth="1"/>
    <col min="10184" max="10201" width="5.7109375" style="3" customWidth="1"/>
    <col min="10202" max="10202" width="2.85546875" style="3" customWidth="1"/>
    <col min="10203" max="10203" width="15.42578125" style="3" bestFit="1" customWidth="1"/>
    <col min="10204" max="10204" width="1.85546875" style="3" bestFit="1" customWidth="1"/>
    <col min="10205" max="10205" width="2.85546875" style="3" bestFit="1" customWidth="1"/>
    <col min="10206" max="10206" width="15.42578125" style="3" bestFit="1" customWidth="1"/>
    <col min="10207" max="10207" width="3.140625" style="3" bestFit="1" customWidth="1"/>
    <col min="10208" max="10208" width="3.42578125" style="3" bestFit="1" customWidth="1"/>
    <col min="10209" max="10209" width="15.42578125" style="3" bestFit="1" customWidth="1"/>
    <col min="10210" max="10211" width="2.5703125" style="3" bestFit="1" customWidth="1"/>
    <col min="10212" max="10213" width="2.85546875" style="3" customWidth="1"/>
    <col min="10214" max="10214" width="4.140625" style="3" customWidth="1"/>
    <col min="10215" max="10215" width="15.42578125" style="5" bestFit="1" customWidth="1"/>
    <col min="10216" max="10222" width="5.7109375" style="3" customWidth="1"/>
    <col min="10223" max="10223" width="10.42578125" style="3" bestFit="1" customWidth="1"/>
    <col min="10224" max="10224" width="13.140625" style="3" bestFit="1" customWidth="1"/>
    <col min="10225" max="10226" width="5.7109375" style="3" customWidth="1"/>
    <col min="10227" max="10227" width="15.42578125" style="5" bestFit="1" customWidth="1"/>
    <col min="10228" max="10228" width="5.5703125" style="3" bestFit="1" customWidth="1"/>
    <col min="10229" max="10229" width="15.42578125" style="3" bestFit="1" customWidth="1"/>
    <col min="10230" max="10230" width="9" style="3" bestFit="1" customWidth="1"/>
    <col min="10231" max="10232" width="6" style="3" bestFit="1" customWidth="1"/>
    <col min="10233" max="10233" width="5.7109375" style="3" customWidth="1"/>
    <col min="10234" max="10234" width="13.140625" style="3" bestFit="1" customWidth="1"/>
    <col min="10235" max="10252" width="5.7109375" style="3" customWidth="1"/>
    <col min="10253" max="10253" width="12" style="3" bestFit="1" customWidth="1"/>
    <col min="10254" max="10254" width="13.140625" style="3" bestFit="1" customWidth="1"/>
    <col min="10255" max="10271" width="5.7109375" style="3" customWidth="1"/>
    <col min="10272" max="10272" width="2.85546875" style="3" bestFit="1" customWidth="1"/>
    <col min="10273" max="10273" width="7.7109375" style="3" bestFit="1" customWidth="1"/>
    <col min="10274" max="10274" width="10.5703125" style="3" bestFit="1" customWidth="1"/>
    <col min="10275" max="10292" width="5.7109375" style="3" customWidth="1"/>
    <col min="10293" max="10293" width="16.5703125" style="3" bestFit="1" customWidth="1"/>
    <col min="10294" max="10294" width="10.5703125" style="3" bestFit="1" customWidth="1"/>
    <col min="10295" max="10312" width="5.7109375" style="3" customWidth="1"/>
    <col min="10313" max="10313" width="2.85546875" style="3" customWidth="1"/>
    <col min="10314" max="10314" width="15.42578125" style="3" bestFit="1" customWidth="1"/>
    <col min="10315" max="10315" width="1.85546875" style="3" bestFit="1" customWidth="1"/>
    <col min="10316" max="10316" width="2.85546875" style="3" bestFit="1" customWidth="1"/>
    <col min="10317" max="10317" width="15.42578125" style="3" bestFit="1" customWidth="1"/>
    <col min="10318" max="10318" width="3.140625" style="3" bestFit="1" customWidth="1"/>
    <col min="10319" max="10319" width="3.42578125" style="3" bestFit="1" customWidth="1"/>
    <col min="10320" max="10320" width="15.42578125" style="3" bestFit="1" customWidth="1"/>
    <col min="10321" max="10322" width="2.5703125" style="3" bestFit="1" customWidth="1"/>
    <col min="10323" max="10324" width="2.85546875" style="3" customWidth="1"/>
    <col min="10325" max="10325" width="4.140625" style="3" customWidth="1"/>
    <col min="10326" max="10326" width="15.42578125" style="5" bestFit="1" customWidth="1"/>
    <col min="10327" max="10333" width="5.7109375" style="3" customWidth="1"/>
    <col min="10334" max="10334" width="10.42578125" style="3" bestFit="1" customWidth="1"/>
    <col min="10335" max="10335" width="13.140625" style="3" bestFit="1" customWidth="1"/>
    <col min="10336" max="10337" width="5.7109375" style="3" customWidth="1"/>
    <col min="10338" max="10338" width="15.42578125" style="5" bestFit="1" customWidth="1"/>
    <col min="10339" max="10339" width="5.5703125" style="3" bestFit="1" customWidth="1"/>
    <col min="10340" max="10340" width="15.42578125" style="3" bestFit="1" customWidth="1"/>
    <col min="10341" max="10341" width="9" style="3" bestFit="1" customWidth="1"/>
    <col min="10342" max="10343" width="6" style="3" bestFit="1" customWidth="1"/>
    <col min="10344" max="10344" width="5.7109375" style="3" customWidth="1"/>
    <col min="10345" max="10345" width="13.140625" style="3" bestFit="1" customWidth="1"/>
    <col min="10346" max="10363" width="5.7109375" style="3" customWidth="1"/>
    <col min="10364" max="10364" width="12" style="3" bestFit="1" customWidth="1"/>
    <col min="10365" max="10365" width="13.140625" style="3" bestFit="1" customWidth="1"/>
    <col min="10366" max="10382" width="5.7109375" style="3" customWidth="1"/>
    <col min="10383" max="10383" width="2.85546875" style="3" bestFit="1" customWidth="1"/>
    <col min="10384" max="10384" width="7.7109375" style="3" bestFit="1" customWidth="1"/>
    <col min="10385" max="10385" width="10.5703125" style="3" bestFit="1" customWidth="1"/>
    <col min="10386" max="10403" width="5.7109375" style="3" customWidth="1"/>
    <col min="10404" max="10404" width="16.5703125" style="3" bestFit="1" customWidth="1"/>
    <col min="10405" max="10405" width="10.5703125" style="3" bestFit="1" customWidth="1"/>
    <col min="10406" max="10423" width="5.7109375" style="3" customWidth="1"/>
    <col min="10424" max="10424" width="2.85546875" style="3" customWidth="1"/>
    <col min="10425" max="10425" width="15.42578125" style="3" bestFit="1" customWidth="1"/>
    <col min="10426" max="10426" width="1.85546875" style="3" bestFit="1" customWidth="1"/>
    <col min="10427" max="10427" width="2.85546875" style="3" bestFit="1" customWidth="1"/>
    <col min="10428" max="10428" width="15.42578125" style="3" bestFit="1" customWidth="1"/>
    <col min="10429" max="10429" width="3.140625" style="3" bestFit="1" customWidth="1"/>
    <col min="10430" max="10430" width="3.42578125" style="3" bestFit="1" customWidth="1"/>
    <col min="10431" max="10431" width="15.42578125" style="3" bestFit="1" customWidth="1"/>
    <col min="10432" max="10433" width="2.5703125" style="3" bestFit="1" customWidth="1"/>
    <col min="10434" max="10435" width="2.85546875" style="3" customWidth="1"/>
    <col min="10436" max="10436" width="4.140625" style="3" customWidth="1"/>
    <col min="10437" max="10437" width="15.42578125" style="5" bestFit="1" customWidth="1"/>
    <col min="10438" max="10444" width="5.7109375" style="3" customWidth="1"/>
    <col min="10445" max="10445" width="10.42578125" style="3" bestFit="1" customWidth="1"/>
    <col min="10446" max="10446" width="13.140625" style="3" bestFit="1" customWidth="1"/>
    <col min="10447" max="10448" width="5.7109375" style="3" customWidth="1"/>
    <col min="10449" max="10449" width="15.42578125" style="5" bestFit="1" customWidth="1"/>
    <col min="10450" max="10450" width="5.5703125" style="3" bestFit="1" customWidth="1"/>
    <col min="10451" max="10451" width="15.42578125" style="3" bestFit="1" customWidth="1"/>
    <col min="10452" max="10452" width="9" style="3" bestFit="1" customWidth="1"/>
    <col min="10453" max="10454" width="6" style="3" bestFit="1" customWidth="1"/>
    <col min="10455" max="10455" width="5.7109375" style="3" customWidth="1"/>
    <col min="10456" max="10456" width="13.140625" style="3" bestFit="1" customWidth="1"/>
    <col min="10457" max="10474" width="5.7109375" style="3" customWidth="1"/>
    <col min="10475" max="10475" width="12" style="3" bestFit="1" customWidth="1"/>
    <col min="10476" max="10476" width="13.140625" style="3" bestFit="1" customWidth="1"/>
    <col min="10477" max="10493" width="5.7109375" style="3" customWidth="1"/>
    <col min="10494" max="10494" width="2.85546875" style="3" bestFit="1" customWidth="1"/>
    <col min="10495" max="10495" width="7.7109375" style="3" bestFit="1" customWidth="1"/>
    <col min="10496" max="10496" width="10.5703125" style="3" bestFit="1" customWidth="1"/>
    <col min="10497" max="10514" width="5.7109375" style="3" customWidth="1"/>
    <col min="10515" max="10515" width="16.5703125" style="3" bestFit="1" customWidth="1"/>
    <col min="10516" max="10516" width="10.5703125" style="3" bestFit="1" customWidth="1"/>
    <col min="10517" max="10534" width="5.7109375" style="3" customWidth="1"/>
    <col min="10535" max="10535" width="2.85546875" style="3" customWidth="1"/>
    <col min="10536" max="10536" width="15.42578125" style="3" bestFit="1" customWidth="1"/>
    <col min="10537" max="10537" width="1.85546875" style="3" bestFit="1" customWidth="1"/>
    <col min="10538" max="10538" width="2.85546875" style="3" bestFit="1" customWidth="1"/>
    <col min="10539" max="10539" width="15.42578125" style="3" bestFit="1" customWidth="1"/>
    <col min="10540" max="10540" width="3.140625" style="3" bestFit="1" customWidth="1"/>
    <col min="10541" max="10541" width="3.42578125" style="3" bestFit="1" customWidth="1"/>
    <col min="10542" max="10542" width="15.42578125" style="3" bestFit="1" customWidth="1"/>
    <col min="10543" max="10544" width="2.5703125" style="3" bestFit="1" customWidth="1"/>
    <col min="10545" max="10546" width="2.85546875" style="3" customWidth="1"/>
    <col min="10547" max="10547" width="4.140625" style="3" customWidth="1"/>
    <col min="10548" max="10548" width="15.42578125" style="5" bestFit="1" customWidth="1"/>
    <col min="10549" max="10555" width="5.7109375" style="3" customWidth="1"/>
    <col min="10556" max="10556" width="10.42578125" style="3" bestFit="1" customWidth="1"/>
    <col min="10557" max="10557" width="13.140625" style="3" bestFit="1" customWidth="1"/>
    <col min="10558" max="10559" width="5.7109375" style="3" customWidth="1"/>
    <col min="10560" max="10560" width="15.42578125" style="5" bestFit="1" customWidth="1"/>
    <col min="10561" max="10561" width="5.5703125" style="3" bestFit="1" customWidth="1"/>
    <col min="10562" max="10562" width="15.42578125" style="3" bestFit="1" customWidth="1"/>
    <col min="10563" max="10563" width="9" style="3" bestFit="1" customWidth="1"/>
    <col min="10564" max="10565" width="6" style="3" bestFit="1" customWidth="1"/>
    <col min="10566" max="10566" width="5.7109375" style="3" customWidth="1"/>
    <col min="10567" max="10567" width="13.140625" style="3" bestFit="1" customWidth="1"/>
    <col min="10568" max="10585" width="5.7109375" style="3" customWidth="1"/>
    <col min="10586" max="10586" width="12" style="3" bestFit="1" customWidth="1"/>
    <col min="10587" max="10587" width="13.140625" style="3" bestFit="1" customWidth="1"/>
    <col min="10588" max="10604" width="5.7109375" style="3" customWidth="1"/>
    <col min="10605" max="10605" width="2.85546875" style="3" bestFit="1" customWidth="1"/>
    <col min="10606" max="10606" width="7.7109375" style="3" bestFit="1" customWidth="1"/>
    <col min="10607" max="10607" width="10.5703125" style="3" bestFit="1" customWidth="1"/>
    <col min="10608" max="10625" width="5.7109375" style="3" customWidth="1"/>
    <col min="10626" max="10626" width="16.5703125" style="3" bestFit="1" customWidth="1"/>
    <col min="10627" max="10627" width="10.5703125" style="3" bestFit="1" customWidth="1"/>
    <col min="10628" max="10645" width="5.7109375" style="3" customWidth="1"/>
    <col min="10646" max="10646" width="2.85546875" style="3" customWidth="1"/>
    <col min="10647" max="10647" width="15.42578125" style="3" bestFit="1" customWidth="1"/>
    <col min="10648" max="10648" width="1.85546875" style="3" bestFit="1" customWidth="1"/>
    <col min="10649" max="10649" width="2.85546875" style="3" bestFit="1" customWidth="1"/>
    <col min="10650" max="10650" width="15.42578125" style="3" bestFit="1" customWidth="1"/>
    <col min="10651" max="10651" width="3.140625" style="3" bestFit="1" customWidth="1"/>
    <col min="10652" max="10652" width="3.42578125" style="3" bestFit="1" customWidth="1"/>
    <col min="10653" max="10653" width="15.42578125" style="3" bestFit="1" customWidth="1"/>
    <col min="10654" max="10655" width="2.5703125" style="3" bestFit="1" customWidth="1"/>
    <col min="10656" max="10657" width="2.85546875" style="3" customWidth="1"/>
    <col min="10658" max="10658" width="4.140625" style="3" customWidth="1"/>
    <col min="10659" max="10659" width="15.42578125" style="5" bestFit="1" customWidth="1"/>
    <col min="10660" max="10666" width="5.7109375" style="3" customWidth="1"/>
    <col min="10667" max="10667" width="10.42578125" style="3" bestFit="1" customWidth="1"/>
    <col min="10668" max="10668" width="13.140625" style="3" bestFit="1" customWidth="1"/>
    <col min="10669" max="10670" width="5.7109375" style="3" customWidth="1"/>
    <col min="10671" max="10671" width="15.42578125" style="5" bestFit="1" customWidth="1"/>
    <col min="10672" max="10672" width="5.5703125" style="3" bestFit="1" customWidth="1"/>
    <col min="10673" max="10673" width="15.42578125" style="3" bestFit="1" customWidth="1"/>
    <col min="10674" max="10674" width="9" style="3" bestFit="1" customWidth="1"/>
    <col min="10675" max="10676" width="6" style="3" bestFit="1" customWidth="1"/>
    <col min="10677" max="10677" width="5.7109375" style="3" customWidth="1"/>
    <col min="10678" max="10678" width="13.140625" style="3" bestFit="1" customWidth="1"/>
    <col min="10679" max="10696" width="5.7109375" style="3" customWidth="1"/>
    <col min="10697" max="10697" width="12" style="3" bestFit="1" customWidth="1"/>
    <col min="10698" max="10698" width="13.140625" style="3" bestFit="1" customWidth="1"/>
    <col min="10699" max="10715" width="5.7109375" style="3" customWidth="1"/>
    <col min="10716" max="10716" width="2.85546875" style="3" bestFit="1" customWidth="1"/>
    <col min="10717" max="10717" width="7.7109375" style="3" bestFit="1" customWidth="1"/>
    <col min="10718" max="10718" width="10.5703125" style="3" bestFit="1" customWidth="1"/>
    <col min="10719" max="10736" width="5.7109375" style="3" customWidth="1"/>
    <col min="10737" max="10737" width="16.5703125" style="3" bestFit="1" customWidth="1"/>
    <col min="10738" max="10738" width="10.5703125" style="3" bestFit="1" customWidth="1"/>
    <col min="10739" max="10756" width="5.7109375" style="3" customWidth="1"/>
    <col min="10757" max="10757" width="2.85546875" style="3" customWidth="1"/>
    <col min="10758" max="10758" width="15.42578125" style="3" bestFit="1" customWidth="1"/>
    <col min="10759" max="10759" width="1.85546875" style="3" bestFit="1" customWidth="1"/>
    <col min="10760" max="10760" width="2.85546875" style="3" bestFit="1" customWidth="1"/>
    <col min="10761" max="10761" width="15.42578125" style="3" bestFit="1" customWidth="1"/>
    <col min="10762" max="10762" width="3.140625" style="3" bestFit="1" customWidth="1"/>
    <col min="10763" max="10763" width="3.42578125" style="3" bestFit="1" customWidth="1"/>
    <col min="10764" max="10764" width="15.42578125" style="3" bestFit="1" customWidth="1"/>
    <col min="10765" max="10766" width="2.5703125" style="3" bestFit="1" customWidth="1"/>
    <col min="10767" max="10768" width="2.85546875" style="3" customWidth="1"/>
    <col min="10769" max="10769" width="4.140625" style="3" customWidth="1"/>
    <col min="10770" max="10770" width="15.42578125" style="5" bestFit="1" customWidth="1"/>
    <col min="10771" max="10777" width="5.7109375" style="3" customWidth="1"/>
    <col min="10778" max="10778" width="10.42578125" style="3" bestFit="1" customWidth="1"/>
    <col min="10779" max="10779" width="13.140625" style="3" bestFit="1" customWidth="1"/>
    <col min="10780" max="10781" width="5.7109375" style="3" customWidth="1"/>
    <col min="10782" max="10782" width="15.42578125" style="5" bestFit="1" customWidth="1"/>
    <col min="10783" max="10783" width="5.5703125" style="3" bestFit="1" customWidth="1"/>
    <col min="10784" max="10784" width="15.42578125" style="3" bestFit="1" customWidth="1"/>
    <col min="10785" max="10785" width="9" style="3" bestFit="1" customWidth="1"/>
    <col min="10786" max="10787" width="6" style="3" bestFit="1" customWidth="1"/>
    <col min="10788" max="10788" width="5.7109375" style="3" customWidth="1"/>
    <col min="10789" max="10789" width="13.140625" style="3" bestFit="1" customWidth="1"/>
    <col min="10790" max="10807" width="5.7109375" style="3" customWidth="1"/>
    <col min="10808" max="10808" width="12" style="3" bestFit="1" customWidth="1"/>
    <col min="10809" max="10809" width="13.140625" style="3" bestFit="1" customWidth="1"/>
    <col min="10810" max="10826" width="5.7109375" style="3" customWidth="1"/>
    <col min="10827" max="10827" width="2.85546875" style="3" bestFit="1" customWidth="1"/>
    <col min="10828" max="10828" width="7.7109375" style="3" bestFit="1" customWidth="1"/>
    <col min="10829" max="10829" width="10.5703125" style="3" bestFit="1" customWidth="1"/>
    <col min="10830" max="10847" width="5.7109375" style="3" customWidth="1"/>
    <col min="10848" max="10848" width="16.5703125" style="3" bestFit="1" customWidth="1"/>
    <col min="10849" max="10849" width="10.5703125" style="3" bestFit="1" customWidth="1"/>
    <col min="10850" max="10867" width="5.7109375" style="3" customWidth="1"/>
    <col min="10868" max="10868" width="2.85546875" style="3" customWidth="1"/>
    <col min="10869" max="10869" width="15.42578125" style="3" bestFit="1" customWidth="1"/>
    <col min="10870" max="10870" width="1.85546875" style="3" bestFit="1" customWidth="1"/>
    <col min="10871" max="10871" width="2.85546875" style="3" bestFit="1" customWidth="1"/>
    <col min="10872" max="10872" width="15.42578125" style="3" bestFit="1" customWidth="1"/>
    <col min="10873" max="10873" width="3.140625" style="3" bestFit="1" customWidth="1"/>
    <col min="10874" max="10874" width="3.42578125" style="3" bestFit="1" customWidth="1"/>
    <col min="10875" max="10875" width="15.42578125" style="3" bestFit="1" customWidth="1"/>
    <col min="10876" max="10877" width="2.5703125" style="3" bestFit="1" customWidth="1"/>
    <col min="10878" max="10879" width="2.85546875" style="3" customWidth="1"/>
    <col min="10880" max="10880" width="4.140625" style="3" customWidth="1"/>
    <col min="10881" max="10881" width="15.42578125" style="5" bestFit="1" customWidth="1"/>
    <col min="10882" max="10888" width="5.7109375" style="3" customWidth="1"/>
    <col min="10889" max="10889" width="10.42578125" style="3" bestFit="1" customWidth="1"/>
    <col min="10890" max="10890" width="13.140625" style="3" bestFit="1" customWidth="1"/>
    <col min="10891" max="10892" width="5.7109375" style="3" customWidth="1"/>
    <col min="10893" max="10893" width="15.42578125" style="5" bestFit="1" customWidth="1"/>
    <col min="10894" max="10894" width="5.5703125" style="3" bestFit="1" customWidth="1"/>
    <col min="10895" max="10895" width="15.42578125" style="3" bestFit="1" customWidth="1"/>
    <col min="10896" max="10896" width="9" style="3" bestFit="1" customWidth="1"/>
    <col min="10897" max="10898" width="6" style="3" bestFit="1" customWidth="1"/>
    <col min="10899" max="10899" width="5.7109375" style="3" customWidth="1"/>
    <col min="10900" max="10900" width="13.140625" style="3" bestFit="1" customWidth="1"/>
    <col min="10901" max="10918" width="5.7109375" style="3" customWidth="1"/>
    <col min="10919" max="10919" width="12" style="3" bestFit="1" customWidth="1"/>
    <col min="10920" max="10920" width="13.140625" style="3" bestFit="1" customWidth="1"/>
    <col min="10921" max="10937" width="5.7109375" style="3" customWidth="1"/>
    <col min="10938" max="10938" width="2.85546875" style="3" bestFit="1" customWidth="1"/>
    <col min="10939" max="10939" width="7.7109375" style="3" bestFit="1" customWidth="1"/>
    <col min="10940" max="10940" width="10.5703125" style="3" bestFit="1" customWidth="1"/>
    <col min="10941" max="10958" width="5.7109375" style="3" customWidth="1"/>
    <col min="10959" max="10959" width="16.5703125" style="3" bestFit="1" customWidth="1"/>
    <col min="10960" max="10960" width="10.5703125" style="3" bestFit="1" customWidth="1"/>
    <col min="10961" max="10978" width="5.7109375" style="3" customWidth="1"/>
    <col min="10979" max="10979" width="2.85546875" style="3" customWidth="1"/>
    <col min="10980" max="10980" width="15.42578125" style="3" bestFit="1" customWidth="1"/>
    <col min="10981" max="10981" width="1.85546875" style="3" bestFit="1" customWidth="1"/>
    <col min="10982" max="10982" width="2.85546875" style="3" bestFit="1" customWidth="1"/>
    <col min="10983" max="10983" width="15.42578125" style="3" bestFit="1" customWidth="1"/>
    <col min="10984" max="10984" width="3.140625" style="3" bestFit="1" customWidth="1"/>
    <col min="10985" max="10985" width="3.42578125" style="3" bestFit="1" customWidth="1"/>
    <col min="10986" max="10986" width="15.42578125" style="3" bestFit="1" customWidth="1"/>
    <col min="10987" max="10988" width="2.5703125" style="3" bestFit="1" customWidth="1"/>
    <col min="10989" max="10990" width="2.85546875" style="3" customWidth="1"/>
    <col min="10991" max="10991" width="4.140625" style="3" customWidth="1"/>
    <col min="10992" max="10992" width="15.42578125" style="5" bestFit="1" customWidth="1"/>
    <col min="10993" max="10999" width="5.7109375" style="3" customWidth="1"/>
    <col min="11000" max="11000" width="10.42578125" style="3" bestFit="1" customWidth="1"/>
    <col min="11001" max="11001" width="13.140625" style="3" bestFit="1" customWidth="1"/>
    <col min="11002" max="11003" width="5.7109375" style="3" customWidth="1"/>
    <col min="11004" max="11004" width="15.42578125" style="5" bestFit="1" customWidth="1"/>
    <col min="11005" max="11005" width="5.5703125" style="3" bestFit="1" customWidth="1"/>
    <col min="11006" max="11006" width="15.42578125" style="3" bestFit="1" customWidth="1"/>
    <col min="11007" max="11007" width="9" style="3" bestFit="1" customWidth="1"/>
    <col min="11008" max="11009" width="6" style="3" bestFit="1" customWidth="1"/>
    <col min="11010" max="11010" width="5.7109375" style="3" customWidth="1"/>
    <col min="11011" max="11011" width="13.140625" style="3" bestFit="1" customWidth="1"/>
    <col min="11012" max="11029" width="5.7109375" style="3" customWidth="1"/>
    <col min="11030" max="11030" width="12" style="3" bestFit="1" customWidth="1"/>
    <col min="11031" max="11031" width="13.140625" style="3" bestFit="1" customWidth="1"/>
    <col min="11032" max="11048" width="5.7109375" style="3" customWidth="1"/>
    <col min="11049" max="11049" width="2.85546875" style="3" bestFit="1" customWidth="1"/>
    <col min="11050" max="11050" width="7.7109375" style="3" bestFit="1" customWidth="1"/>
    <col min="11051" max="11051" width="10.5703125" style="3" bestFit="1" customWidth="1"/>
    <col min="11052" max="11069" width="5.7109375" style="3" customWidth="1"/>
    <col min="11070" max="11070" width="16.5703125" style="3" bestFit="1" customWidth="1"/>
    <col min="11071" max="11071" width="10.5703125" style="3" bestFit="1" customWidth="1"/>
    <col min="11072" max="11089" width="5.7109375" style="3" customWidth="1"/>
    <col min="11090" max="11090" width="2.85546875" style="3" customWidth="1"/>
    <col min="11091" max="11091" width="15.42578125" style="3" bestFit="1" customWidth="1"/>
    <col min="11092" max="11092" width="1.85546875" style="3" bestFit="1" customWidth="1"/>
    <col min="11093" max="11093" width="2.85546875" style="3" bestFit="1" customWidth="1"/>
    <col min="11094" max="11094" width="15.42578125" style="3" bestFit="1" customWidth="1"/>
    <col min="11095" max="11095" width="3.140625" style="3" bestFit="1" customWidth="1"/>
    <col min="11096" max="11096" width="3.42578125" style="3" bestFit="1" customWidth="1"/>
    <col min="11097" max="11097" width="15.42578125" style="3" bestFit="1" customWidth="1"/>
    <col min="11098" max="11099" width="2.5703125" style="3" bestFit="1" customWidth="1"/>
    <col min="11100" max="11101" width="2.85546875" style="3" customWidth="1"/>
    <col min="11102" max="11102" width="4.140625" style="3" customWidth="1"/>
    <col min="11103" max="11103" width="15.42578125" style="5" bestFit="1" customWidth="1"/>
    <col min="11104" max="11110" width="5.7109375" style="3" customWidth="1"/>
    <col min="11111" max="11111" width="10.42578125" style="3" bestFit="1" customWidth="1"/>
    <col min="11112" max="11112" width="13.140625" style="3" bestFit="1" customWidth="1"/>
    <col min="11113" max="11114" width="5.7109375" style="3" customWidth="1"/>
    <col min="11115" max="11115" width="15.42578125" style="5" bestFit="1" customWidth="1"/>
    <col min="11116" max="11116" width="5.5703125" style="3" bestFit="1" customWidth="1"/>
    <col min="11117" max="11117" width="15.42578125" style="3" bestFit="1" customWidth="1"/>
    <col min="11118" max="11118" width="9" style="3" bestFit="1" customWidth="1"/>
    <col min="11119" max="11120" width="6" style="3" bestFit="1" customWidth="1"/>
    <col min="11121" max="11121" width="5.7109375" style="3" customWidth="1"/>
    <col min="11122" max="11122" width="13.140625" style="3" bestFit="1" customWidth="1"/>
    <col min="11123" max="11140" width="5.7109375" style="3" customWidth="1"/>
    <col min="11141" max="11141" width="12" style="3" bestFit="1" customWidth="1"/>
    <col min="11142" max="11142" width="13.140625" style="3" bestFit="1" customWidth="1"/>
    <col min="11143" max="11159" width="5.7109375" style="3" customWidth="1"/>
    <col min="11160" max="11160" width="2.85546875" style="3" bestFit="1" customWidth="1"/>
    <col min="11161" max="11161" width="7.7109375" style="3" bestFit="1" customWidth="1"/>
    <col min="11162" max="11162" width="10.5703125" style="3" bestFit="1" customWidth="1"/>
    <col min="11163" max="11180" width="5.7109375" style="3" customWidth="1"/>
    <col min="11181" max="11181" width="16.5703125" style="3" bestFit="1" customWidth="1"/>
    <col min="11182" max="11182" width="10.5703125" style="3" bestFit="1" customWidth="1"/>
    <col min="11183" max="11200" width="5.7109375" style="3" customWidth="1"/>
    <col min="11201" max="11201" width="2.85546875" style="3" customWidth="1"/>
    <col min="11202" max="11202" width="15.42578125" style="3" bestFit="1" customWidth="1"/>
    <col min="11203" max="11203" width="1.85546875" style="3" bestFit="1" customWidth="1"/>
    <col min="11204" max="11204" width="2.85546875" style="3" bestFit="1" customWidth="1"/>
    <col min="11205" max="11205" width="15.42578125" style="3" bestFit="1" customWidth="1"/>
    <col min="11206" max="11206" width="3.140625" style="3" bestFit="1" customWidth="1"/>
    <col min="11207" max="11207" width="3.42578125" style="3" bestFit="1" customWidth="1"/>
    <col min="11208" max="11208" width="15.42578125" style="3" bestFit="1" customWidth="1"/>
    <col min="11209" max="11210" width="2.5703125" style="3" bestFit="1" customWidth="1"/>
    <col min="11211" max="11212" width="2.85546875" style="3" customWidth="1"/>
    <col min="11213" max="11213" width="4.140625" style="3" customWidth="1"/>
    <col min="11214" max="11214" width="15.42578125" style="5" bestFit="1" customWidth="1"/>
    <col min="11215" max="11221" width="5.7109375" style="3" customWidth="1"/>
    <col min="11222" max="11222" width="10.42578125" style="3" bestFit="1" customWidth="1"/>
    <col min="11223" max="11223" width="13.140625" style="3" bestFit="1" customWidth="1"/>
    <col min="11224" max="11225" width="5.7109375" style="3" customWidth="1"/>
    <col min="11226" max="11226" width="15.42578125" style="5" bestFit="1" customWidth="1"/>
    <col min="11227" max="11227" width="5.5703125" style="3" bestFit="1" customWidth="1"/>
    <col min="11228" max="11228" width="15.42578125" style="3" bestFit="1" customWidth="1"/>
    <col min="11229" max="11229" width="9" style="3" bestFit="1" customWidth="1"/>
    <col min="11230" max="11231" width="6" style="3" bestFit="1" customWidth="1"/>
    <col min="11232" max="11232" width="5.7109375" style="3" customWidth="1"/>
    <col min="11233" max="11233" width="13.140625" style="3" bestFit="1" customWidth="1"/>
    <col min="11234" max="11251" width="5.7109375" style="3" customWidth="1"/>
    <col min="11252" max="11252" width="12" style="3" bestFit="1" customWidth="1"/>
    <col min="11253" max="11253" width="13.140625" style="3" bestFit="1" customWidth="1"/>
    <col min="11254" max="11270" width="5.7109375" style="3" customWidth="1"/>
    <col min="11271" max="11271" width="2.85546875" style="3" bestFit="1" customWidth="1"/>
    <col min="11272" max="11272" width="7.7109375" style="3" bestFit="1" customWidth="1"/>
    <col min="11273" max="11273" width="10.5703125" style="3" bestFit="1" customWidth="1"/>
    <col min="11274" max="11291" width="5.7109375" style="3" customWidth="1"/>
    <col min="11292" max="11292" width="16.5703125" style="3" bestFit="1" customWidth="1"/>
    <col min="11293" max="11293" width="10.5703125" style="3" bestFit="1" customWidth="1"/>
    <col min="11294" max="11311" width="5.7109375" style="3" customWidth="1"/>
    <col min="11312" max="11312" width="2.85546875" style="3" customWidth="1"/>
    <col min="11313" max="11313" width="15.42578125" style="3" bestFit="1" customWidth="1"/>
    <col min="11314" max="11314" width="1.85546875" style="3" bestFit="1" customWidth="1"/>
    <col min="11315" max="11315" width="2.85546875" style="3" bestFit="1" customWidth="1"/>
    <col min="11316" max="11316" width="15.42578125" style="3" bestFit="1" customWidth="1"/>
    <col min="11317" max="11317" width="3.140625" style="3" bestFit="1" customWidth="1"/>
    <col min="11318" max="11318" width="3.42578125" style="3" bestFit="1" customWidth="1"/>
    <col min="11319" max="11319" width="15.42578125" style="3" bestFit="1" customWidth="1"/>
    <col min="11320" max="11321" width="2.5703125" style="3" bestFit="1" customWidth="1"/>
    <col min="11322" max="16384" width="8.7109375" style="4"/>
  </cols>
  <sheetData>
    <row r="1" spans="1:11321" x14ac:dyDescent="0.25">
      <c r="B1" s="3">
        <v>0</v>
      </c>
      <c r="AH1" s="3" t="s">
        <v>64</v>
      </c>
      <c r="DI1" s="3">
        <v>1</v>
      </c>
      <c r="EO1" s="3" t="s">
        <v>64</v>
      </c>
      <c r="HI1" s="3">
        <v>0</v>
      </c>
    </row>
    <row r="2" spans="1:11321" x14ac:dyDescent="0.25">
      <c r="K2" s="3" t="s">
        <v>306</v>
      </c>
      <c r="V2" s="3" t="s">
        <v>65</v>
      </c>
      <c r="AH2" s="3">
        <v>1</v>
      </c>
      <c r="AI2" s="3">
        <v>2</v>
      </c>
      <c r="AJ2" s="3">
        <v>3</v>
      </c>
      <c r="AK2" s="3">
        <v>5</v>
      </c>
      <c r="AL2" s="3">
        <v>6</v>
      </c>
      <c r="AM2" s="3">
        <v>9</v>
      </c>
      <c r="AP2" s="3" t="s">
        <v>66</v>
      </c>
      <c r="BJ2" s="3" t="s">
        <v>67</v>
      </c>
      <c r="CD2" s="3" t="s">
        <v>68</v>
      </c>
      <c r="DB2" s="3" t="s">
        <v>69</v>
      </c>
      <c r="DC2" s="3" t="s">
        <v>70</v>
      </c>
      <c r="DR2" s="3" t="s">
        <v>146</v>
      </c>
      <c r="EC2" s="3" t="s">
        <v>65</v>
      </c>
      <c r="EO2" s="3">
        <v>1</v>
      </c>
      <c r="EP2" s="3">
        <v>2</v>
      </c>
      <c r="EQ2" s="3">
        <v>3</v>
      </c>
      <c r="ER2" s="3">
        <v>5</v>
      </c>
      <c r="ES2" s="3">
        <v>6</v>
      </c>
      <c r="ET2" s="3">
        <v>9</v>
      </c>
      <c r="EW2" s="3" t="s">
        <v>66</v>
      </c>
      <c r="FQ2" s="3" t="s">
        <v>67</v>
      </c>
      <c r="GK2" s="3" t="s">
        <v>68</v>
      </c>
      <c r="HI2" s="3" t="s">
        <v>69</v>
      </c>
      <c r="HJ2" s="3" t="s">
        <v>70</v>
      </c>
    </row>
    <row r="3" spans="1:11321" s="6" customFormat="1" ht="30.95" customHeight="1" x14ac:dyDescent="0.25">
      <c r="B3" s="7"/>
      <c r="C3" s="8"/>
      <c r="D3" s="7" t="s">
        <v>71</v>
      </c>
      <c r="E3" s="7" t="s">
        <v>4</v>
      </c>
      <c r="F3" s="7" t="s">
        <v>72</v>
      </c>
      <c r="G3" s="7" t="s">
        <v>69</v>
      </c>
      <c r="H3" s="7" t="s">
        <v>70</v>
      </c>
      <c r="I3" s="7" t="s">
        <v>73</v>
      </c>
      <c r="J3" s="7" t="s">
        <v>74</v>
      </c>
      <c r="K3" s="7" t="s">
        <v>8</v>
      </c>
      <c r="L3" s="7" t="s">
        <v>75</v>
      </c>
      <c r="M3" s="7"/>
      <c r="N3" s="7" t="s">
        <v>76</v>
      </c>
      <c r="O3" s="8"/>
      <c r="P3" s="7"/>
      <c r="Q3" s="7" t="s">
        <v>77</v>
      </c>
      <c r="R3" s="7" t="s">
        <v>78</v>
      </c>
      <c r="S3" s="7" t="s">
        <v>79</v>
      </c>
      <c r="T3" s="7" t="s">
        <v>80</v>
      </c>
      <c r="U3" s="7"/>
      <c r="V3" s="7" t="s">
        <v>81</v>
      </c>
      <c r="W3" s="7" t="s">
        <v>71</v>
      </c>
      <c r="X3" s="7" t="s">
        <v>4</v>
      </c>
      <c r="Y3" s="7" t="s">
        <v>72</v>
      </c>
      <c r="Z3" s="7" t="s">
        <v>69</v>
      </c>
      <c r="AA3" s="7" t="s">
        <v>70</v>
      </c>
      <c r="AB3" s="7" t="s">
        <v>73</v>
      </c>
      <c r="AC3" s="7" t="s">
        <v>82</v>
      </c>
      <c r="AD3" s="7" t="s">
        <v>83</v>
      </c>
      <c r="AE3" s="7" t="s">
        <v>84</v>
      </c>
      <c r="AF3" s="7" t="s">
        <v>85</v>
      </c>
      <c r="AG3" s="7" t="s">
        <v>86</v>
      </c>
      <c r="AH3" s="7" t="s">
        <v>63</v>
      </c>
      <c r="AI3" s="7" t="s">
        <v>87</v>
      </c>
      <c r="AJ3" s="7" t="s">
        <v>69</v>
      </c>
      <c r="AK3" s="7" t="s">
        <v>88</v>
      </c>
      <c r="AL3" s="7" t="s">
        <v>84</v>
      </c>
      <c r="AM3" s="7" t="s">
        <v>85</v>
      </c>
      <c r="AN3" s="7" t="s">
        <v>89</v>
      </c>
      <c r="AO3" s="7"/>
      <c r="AP3" s="7" t="s">
        <v>81</v>
      </c>
      <c r="AQ3" s="7" t="s">
        <v>71</v>
      </c>
      <c r="AR3" s="7" t="s">
        <v>4</v>
      </c>
      <c r="AS3" s="7" t="s">
        <v>72</v>
      </c>
      <c r="AT3" s="7" t="s">
        <v>69</v>
      </c>
      <c r="AU3" s="7" t="s">
        <v>70</v>
      </c>
      <c r="AV3" s="7" t="s">
        <v>73</v>
      </c>
      <c r="AW3" s="7" t="s">
        <v>82</v>
      </c>
      <c r="AX3" s="7" t="s">
        <v>83</v>
      </c>
      <c r="AY3" s="7" t="s">
        <v>84</v>
      </c>
      <c r="AZ3" s="7" t="s">
        <v>85</v>
      </c>
      <c r="BA3" s="7" t="s">
        <v>86</v>
      </c>
      <c r="BB3" s="7" t="s">
        <v>63</v>
      </c>
      <c r="BC3" s="7" t="s">
        <v>87</v>
      </c>
      <c r="BD3" s="7" t="s">
        <v>69</v>
      </c>
      <c r="BE3" s="7" t="s">
        <v>88</v>
      </c>
      <c r="BF3" s="7" t="s">
        <v>84</v>
      </c>
      <c r="BG3" s="7" t="s">
        <v>85</v>
      </c>
      <c r="BH3" s="7" t="s">
        <v>89</v>
      </c>
      <c r="BI3" s="7"/>
      <c r="BJ3" s="7" t="s">
        <v>81</v>
      </c>
      <c r="BK3" s="7" t="s">
        <v>71</v>
      </c>
      <c r="BL3" s="7" t="s">
        <v>4</v>
      </c>
      <c r="BM3" s="7" t="s">
        <v>72</v>
      </c>
      <c r="BN3" s="7" t="s">
        <v>69</v>
      </c>
      <c r="BO3" s="7" t="s">
        <v>70</v>
      </c>
      <c r="BP3" s="7" t="s">
        <v>73</v>
      </c>
      <c r="BQ3" s="7" t="s">
        <v>82</v>
      </c>
      <c r="BR3" s="7" t="s">
        <v>83</v>
      </c>
      <c r="BS3" s="7" t="s">
        <v>84</v>
      </c>
      <c r="BT3" s="7" t="s">
        <v>85</v>
      </c>
      <c r="BU3" s="7" t="s">
        <v>86</v>
      </c>
      <c r="BV3" s="7" t="s">
        <v>63</v>
      </c>
      <c r="BW3" s="7" t="s">
        <v>87</v>
      </c>
      <c r="BX3" s="7" t="s">
        <v>69</v>
      </c>
      <c r="BY3" s="7" t="s">
        <v>83</v>
      </c>
      <c r="BZ3" s="7" t="s">
        <v>84</v>
      </c>
      <c r="CA3" s="7" t="s">
        <v>85</v>
      </c>
      <c r="CB3" s="7" t="s">
        <v>89</v>
      </c>
      <c r="CC3" s="7"/>
      <c r="CD3" s="7" t="s">
        <v>81</v>
      </c>
      <c r="CE3" s="7" t="s">
        <v>71</v>
      </c>
      <c r="CF3" s="7" t="s">
        <v>4</v>
      </c>
      <c r="CG3" s="7" t="s">
        <v>72</v>
      </c>
      <c r="CH3" s="7" t="s">
        <v>69</v>
      </c>
      <c r="CI3" s="7" t="s">
        <v>70</v>
      </c>
      <c r="CJ3" s="7" t="s">
        <v>73</v>
      </c>
      <c r="CK3" s="7" t="s">
        <v>82</v>
      </c>
      <c r="CL3" s="7" t="s">
        <v>83</v>
      </c>
      <c r="CM3" s="7" t="s">
        <v>84</v>
      </c>
      <c r="CN3" s="7" t="s">
        <v>85</v>
      </c>
      <c r="CO3" s="7" t="s">
        <v>86</v>
      </c>
      <c r="CP3" s="7" t="s">
        <v>63</v>
      </c>
      <c r="CQ3" s="7" t="s">
        <v>87</v>
      </c>
      <c r="CR3" s="7" t="s">
        <v>69</v>
      </c>
      <c r="CS3" s="7" t="s">
        <v>83</v>
      </c>
      <c r="CT3" s="7" t="s">
        <v>84</v>
      </c>
      <c r="CU3" s="7" t="s">
        <v>85</v>
      </c>
      <c r="CV3" s="7" t="s">
        <v>89</v>
      </c>
      <c r="CW3" s="7"/>
      <c r="CX3" s="7"/>
      <c r="CY3" s="7"/>
      <c r="CZ3" s="7">
        <v>1</v>
      </c>
      <c r="DA3" s="7" t="str">
        <f>Voorspelling!F6</f>
        <v>Mexico</v>
      </c>
      <c r="DB3" s="7">
        <f>Voorspelling!G6</f>
        <v>0</v>
      </c>
      <c r="DC3" s="7">
        <f>Voorspelling!H6</f>
        <v>0</v>
      </c>
      <c r="DD3" s="7" t="str">
        <f>Voorspelling!I6</f>
        <v>Zuid-Afrika</v>
      </c>
      <c r="DE3" s="7" t="str">
        <f>IF(AND(Voorspelling!G6&lt;&gt;"",Voorspelling!H6&lt;&gt;""),IF(DB3&gt;DC3,"W",IF(DB3=DC3,"D","L")),"")</f>
        <v/>
      </c>
      <c r="DF3" s="7" t="str">
        <f>IF(DE3&lt;&gt;"",IF(DE3="W","L",IF(DE3="L","W","D")),"")</f>
        <v/>
      </c>
      <c r="DG3" s="7"/>
      <c r="DH3" s="7"/>
      <c r="DI3" s="7"/>
      <c r="DJ3" s="8"/>
      <c r="DK3" s="7" t="s">
        <v>71</v>
      </c>
      <c r="DL3" s="7" t="s">
        <v>4</v>
      </c>
      <c r="DM3" s="7" t="s">
        <v>72</v>
      </c>
      <c r="DN3" s="7" t="s">
        <v>69</v>
      </c>
      <c r="DO3" s="7" t="s">
        <v>70</v>
      </c>
      <c r="DP3" s="7" t="s">
        <v>73</v>
      </c>
      <c r="DQ3" s="7" t="s">
        <v>74</v>
      </c>
      <c r="DR3" s="7" t="s">
        <v>8</v>
      </c>
      <c r="DS3" s="7" t="s">
        <v>75</v>
      </c>
      <c r="DT3" s="7"/>
      <c r="DU3" s="7" t="s">
        <v>76</v>
      </c>
      <c r="DV3" s="8"/>
      <c r="DW3" s="7"/>
      <c r="DX3" s="7" t="s">
        <v>77</v>
      </c>
      <c r="DY3" s="7" t="s">
        <v>78</v>
      </c>
      <c r="DZ3" s="7" t="s">
        <v>79</v>
      </c>
      <c r="EA3" s="7" t="s">
        <v>80</v>
      </c>
      <c r="EB3" s="7"/>
      <c r="EC3" s="7" t="s">
        <v>81</v>
      </c>
      <c r="ED3" s="7" t="s">
        <v>71</v>
      </c>
      <c r="EE3" s="7" t="s">
        <v>4</v>
      </c>
      <c r="EF3" s="7" t="s">
        <v>72</v>
      </c>
      <c r="EG3" s="7" t="s">
        <v>69</v>
      </c>
      <c r="EH3" s="7" t="s">
        <v>70</v>
      </c>
      <c r="EI3" s="7" t="s">
        <v>73</v>
      </c>
      <c r="EJ3" s="7" t="s">
        <v>82</v>
      </c>
      <c r="EK3" s="7" t="s">
        <v>83</v>
      </c>
      <c r="EL3" s="7" t="s">
        <v>84</v>
      </c>
      <c r="EM3" s="7" t="s">
        <v>85</v>
      </c>
      <c r="EN3" s="7" t="s">
        <v>86</v>
      </c>
      <c r="EO3" s="7" t="s">
        <v>63</v>
      </c>
      <c r="EP3" s="7" t="s">
        <v>87</v>
      </c>
      <c r="EQ3" s="7" t="s">
        <v>69</v>
      </c>
      <c r="ER3" s="7" t="s">
        <v>88</v>
      </c>
      <c r="ES3" s="7" t="s">
        <v>84</v>
      </c>
      <c r="ET3" s="7" t="s">
        <v>85</v>
      </c>
      <c r="EU3" s="7" t="s">
        <v>89</v>
      </c>
      <c r="EV3" s="7"/>
      <c r="EW3" s="7" t="s">
        <v>81</v>
      </c>
      <c r="EX3" s="7" t="s">
        <v>71</v>
      </c>
      <c r="EY3" s="7" t="s">
        <v>4</v>
      </c>
      <c r="EZ3" s="7" t="s">
        <v>72</v>
      </c>
      <c r="FA3" s="7" t="s">
        <v>69</v>
      </c>
      <c r="FB3" s="7" t="s">
        <v>70</v>
      </c>
      <c r="FC3" s="7" t="s">
        <v>73</v>
      </c>
      <c r="FD3" s="7" t="s">
        <v>82</v>
      </c>
      <c r="FE3" s="7" t="s">
        <v>83</v>
      </c>
      <c r="FF3" s="7" t="s">
        <v>84</v>
      </c>
      <c r="FG3" s="7" t="s">
        <v>85</v>
      </c>
      <c r="FH3" s="7" t="s">
        <v>86</v>
      </c>
      <c r="FI3" s="7" t="s">
        <v>63</v>
      </c>
      <c r="FJ3" s="7" t="s">
        <v>87</v>
      </c>
      <c r="FK3" s="7" t="s">
        <v>69</v>
      </c>
      <c r="FL3" s="7" t="s">
        <v>88</v>
      </c>
      <c r="FM3" s="7" t="s">
        <v>84</v>
      </c>
      <c r="FN3" s="7" t="s">
        <v>85</v>
      </c>
      <c r="FO3" s="7" t="s">
        <v>89</v>
      </c>
      <c r="FP3" s="7"/>
      <c r="FQ3" s="7" t="s">
        <v>81</v>
      </c>
      <c r="FR3" s="7" t="s">
        <v>71</v>
      </c>
      <c r="FS3" s="7" t="s">
        <v>4</v>
      </c>
      <c r="FT3" s="7" t="s">
        <v>72</v>
      </c>
      <c r="FU3" s="7" t="s">
        <v>69</v>
      </c>
      <c r="FV3" s="7" t="s">
        <v>70</v>
      </c>
      <c r="FW3" s="7" t="s">
        <v>73</v>
      </c>
      <c r="FX3" s="7" t="s">
        <v>82</v>
      </c>
      <c r="FY3" s="7" t="s">
        <v>83</v>
      </c>
      <c r="FZ3" s="7" t="s">
        <v>84</v>
      </c>
      <c r="GA3" s="7" t="s">
        <v>85</v>
      </c>
      <c r="GB3" s="7" t="s">
        <v>86</v>
      </c>
      <c r="GC3" s="7" t="s">
        <v>63</v>
      </c>
      <c r="GD3" s="7" t="s">
        <v>87</v>
      </c>
      <c r="GE3" s="7" t="s">
        <v>69</v>
      </c>
      <c r="GF3" s="7" t="s">
        <v>83</v>
      </c>
      <c r="GG3" s="7" t="s">
        <v>84</v>
      </c>
      <c r="GH3" s="7" t="s">
        <v>85</v>
      </c>
      <c r="GI3" s="7" t="s">
        <v>89</v>
      </c>
      <c r="GJ3" s="7"/>
      <c r="GK3" s="7" t="s">
        <v>81</v>
      </c>
      <c r="GL3" s="7" t="s">
        <v>71</v>
      </c>
      <c r="GM3" s="7" t="s">
        <v>4</v>
      </c>
      <c r="GN3" s="7" t="s">
        <v>72</v>
      </c>
      <c r="GO3" s="7" t="s">
        <v>69</v>
      </c>
      <c r="GP3" s="7" t="s">
        <v>70</v>
      </c>
      <c r="GQ3" s="7" t="s">
        <v>73</v>
      </c>
      <c r="GR3" s="7" t="s">
        <v>82</v>
      </c>
      <c r="GS3" s="7" t="s">
        <v>83</v>
      </c>
      <c r="GT3" s="7" t="s">
        <v>84</v>
      </c>
      <c r="GU3" s="7" t="s">
        <v>85</v>
      </c>
      <c r="GV3" s="7" t="s">
        <v>86</v>
      </c>
      <c r="GW3" s="7" t="s">
        <v>63</v>
      </c>
      <c r="GX3" s="7" t="s">
        <v>87</v>
      </c>
      <c r="GY3" s="7" t="s">
        <v>69</v>
      </c>
      <c r="GZ3" s="7" t="s">
        <v>83</v>
      </c>
      <c r="HA3" s="7" t="s">
        <v>84</v>
      </c>
      <c r="HB3" s="7" t="s">
        <v>85</v>
      </c>
      <c r="HC3" s="7" t="s">
        <v>89</v>
      </c>
      <c r="HD3" s="7"/>
      <c r="HE3" s="7"/>
      <c r="HF3" s="7"/>
      <c r="HG3" s="7">
        <v>1</v>
      </c>
      <c r="HH3" s="7" t="str">
        <f>DA3</f>
        <v>Mexico</v>
      </c>
      <c r="HI3" s="7" t="e">
        <f ca="1">IF(OFFSET(Voorspelling!#REF!,0,HI1)&lt;&gt;"",OFFSET(Voorspelling!#REF!,0,HI1),0)</f>
        <v>#REF!</v>
      </c>
      <c r="HJ3" s="7" t="e">
        <f ca="1">IF(OFFSET(Voorspelling!#REF!,0,HI1)&lt;&gt;"",OFFSET(Voorspelling!#REF!,0,HI1),0)</f>
        <v>#REF!</v>
      </c>
      <c r="HK3" s="7" t="str">
        <f>DD3</f>
        <v>Zuid-Afrika</v>
      </c>
      <c r="HL3" s="7" t="e">
        <f ca="1">IF(AND(OFFSET(Voorspelling!#REF!,0,HI1)&lt;&gt;"",OFFSET(Voorspelling!#REF!,0,HI1)&lt;&gt;""),IF(HI3&gt;HJ3,"W",IF(HI3=HJ3,"D","L")),"")</f>
        <v>#REF!</v>
      </c>
      <c r="HM3" s="7" t="e">
        <f ca="1">IF(HL3&lt;&gt;"",IF(HL3="W","L",IF(HL3="L","W","D")),"")</f>
        <v>#REF!</v>
      </c>
      <c r="HN3" s="7"/>
      <c r="HO3" s="7"/>
      <c r="HP3" s="7"/>
      <c r="HQ3" s="8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8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8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8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8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8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8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8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8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8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8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8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8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8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8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8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8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8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8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8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8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8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8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8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8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8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8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8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8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8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8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8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8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8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8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8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8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8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8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8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8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8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8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8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8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8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8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8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8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8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8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8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8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8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8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8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8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8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8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8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8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8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8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8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8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8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8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8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8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8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8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8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8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8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8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8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8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8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8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8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8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8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8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8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8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8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8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8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8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8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8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8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8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8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8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8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8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8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8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8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8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8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8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8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8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8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8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8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8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8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8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8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8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8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8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8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8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8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8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8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8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8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8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8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8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8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8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8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8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8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8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8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8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8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8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8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8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8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8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8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8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8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8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8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8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8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8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8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8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8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8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8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8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8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8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8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8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8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8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8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8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8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8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8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8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8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8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8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8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8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8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8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8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8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8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8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8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8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8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8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8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8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8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8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8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8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8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8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8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8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8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8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8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8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8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8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8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8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8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8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</row>
    <row r="4" spans="1:11321" x14ac:dyDescent="0.25">
      <c r="A4" s="9">
        <f>Landen!E6+100</f>
        <v>116</v>
      </c>
      <c r="B4" s="3">
        <f>VLOOKUP(C4,CX4:CY8,2,FALSE)</f>
        <v>1</v>
      </c>
      <c r="C4" s="5" t="str">
        <f>Landen!D6</f>
        <v>Mexico</v>
      </c>
      <c r="D4" s="3">
        <f>SUMPRODUCT((DA3:DA105=C4)*(DE3:DE105="W"))+SUMPRODUCT((DD3:DD105=C4)*(DF3:DF105="W"))</f>
        <v>0</v>
      </c>
      <c r="E4" s="3">
        <f>SUMPRODUCT((DA3:DA105=C4)*(DE3:DE105="D"))+SUMPRODUCT((DD3:DD105=C4)*(DF3:DF105="D"))</f>
        <v>0</v>
      </c>
      <c r="F4" s="3">
        <f>SUMPRODUCT((DA3:DA105=C4)*(DE3:DE105="L"))+SUMPRODUCT((DD3:DD105=C4)*(DF3:DF105="L"))</f>
        <v>0</v>
      </c>
      <c r="G4" s="3">
        <f>SUMIF(DA3:DA123,C4,DB3:DB123)+SUMIF(DD3:DD123,C4,DC3:DC123)</f>
        <v>0</v>
      </c>
      <c r="H4" s="3">
        <f>SUMIF(DD3:DD123,C4,DB3:DB123)+SUMIF(DA3:DA123,C4,DC3:DC123)</f>
        <v>0</v>
      </c>
      <c r="I4" s="3">
        <f>G4-H4+1000</f>
        <v>1000</v>
      </c>
      <c r="J4" s="3">
        <f>D4*3+E4*1</f>
        <v>0</v>
      </c>
      <c r="K4" s="3">
        <f>IF(Landen!F6&lt;&gt;"",Landen!F6,-A4)</f>
        <v>-116</v>
      </c>
      <c r="L4" s="3">
        <f>IF(COUNTIF(J4:J8,4)&lt;&gt;4,RANK(J4,J4:J8),J83)</f>
        <v>1</v>
      </c>
      <c r="N4" s="3">
        <f>SUMPRODUCT((L4:L7=L4)*(K4:K7&lt;K4))+L4</f>
        <v>4</v>
      </c>
      <c r="O4" s="5" t="str">
        <f>INDEX(C4:C8,MATCH(1,N4:N8,0),0)</f>
        <v>Zuid-Afrika</v>
      </c>
      <c r="P4" s="3">
        <f>INDEX(L4:L8,MATCH(O4,C4:C8,0),0)</f>
        <v>1</v>
      </c>
      <c r="Q4" s="3" t="str">
        <f>IF(P5=1,O4,"")</f>
        <v>Zuid-Afrika</v>
      </c>
      <c r="R4" s="3" t="str">
        <f>IF(P6=2,O5,"")</f>
        <v/>
      </c>
      <c r="S4" s="3" t="str">
        <f>IF(P7=3,O6,"")</f>
        <v/>
      </c>
      <c r="T4" s="3" t="str">
        <f>IF(P8=4,O7,"")</f>
        <v/>
      </c>
      <c r="V4" s="3" t="str">
        <f>IF(Q4&lt;&gt;"",Q4,"")</f>
        <v>Zuid-Afrika</v>
      </c>
      <c r="W4" s="3">
        <f>SUMPRODUCT((DA3:DA105=V4)*(DD3:DD105=V5)*(DE3:DE105="W"))+SUMPRODUCT((DA3:DA105=V4)*(DD3:DD105=V6)*(DE3:DE105="W"))+SUMPRODUCT((DA3:DA105=V4)*(DD3:DD105=V7)*(DE3:DE105="W"))+SUMPRODUCT((DA3:DA105=V4)*(DD3:DD105=V8)*(DE3:DE105="W"))+SUMPRODUCT((DA3:DA105=V5)*(DD3:DD105=V4)*(DF3:DF105="W"))+SUMPRODUCT((DA3:DA105=V6)*(DD3:DD105=V4)*(DF3:DF105="W"))+SUMPRODUCT((DA3:DA105=V7)*(DD3:DD105=V4)*(DF3:DF105="W"))+SUMPRODUCT((DA3:DA105=V8)*(DD3:DD105=V4)*(DF3:DF105="W"))</f>
        <v>0</v>
      </c>
      <c r="X4" s="3">
        <f>SUMPRODUCT((DA3:DA105=V4)*(DD3:DD105=V5)*(DE3:DE105="D"))+SUMPRODUCT((DA3:DA105=V4)*(DD3:DD105=V6)*(DE3:DE105="D"))+SUMPRODUCT((DA3:DA105=V4)*(DD3:DD105=V7)*(DE3:DE105="D"))+SUMPRODUCT((DA3:DA105=V4)*(DD3:DD105=V8)*(DE3:DE105="D"))+SUMPRODUCT((DA3:DA105=V5)*(DD3:DD105=V4)*(DE3:DE105="D"))+SUMPRODUCT((DA3:DA105=V6)*(DD3:DD105=V4)*(DE3:DE105="D"))+SUMPRODUCT((DA3:DA105=V7)*(DD3:DD105=V4)*(DE3:DE105="D"))+SUMPRODUCT((DA3:DA105=V8)*(DD3:DD105=V4)*(DE3:DE105="D"))</f>
        <v>0</v>
      </c>
      <c r="Y4" s="3">
        <f>SUMPRODUCT((DA3:DA105=V4)*(DD3:DD105=V5)*(DE3:DE105="L"))+SUMPRODUCT((DA3:DA105=V4)*(DD3:DD105=V6)*(DE3:DE105="L"))+SUMPRODUCT((DA3:DA105=V4)*(DD3:DD105=V7)*(DE3:DE105="L"))+SUMPRODUCT((DA3:DA105=V4)*(DD3:DD105=V8)*(DE3:DE105="L"))+SUMPRODUCT((DA3:DA105=V5)*(DD3:DD105=V4)*(DF3:DF105="L"))+SUMPRODUCT((DA3:DA105=V6)*(DD3:DD105=V4)*(DF3:DF105="L"))+SUMPRODUCT((DA3:DA105=V7)*(DD3:DD105=V4)*(DF3:DF105="L"))+SUMPRODUCT((DA3:DA105=V8)*(DD3:DD105=V4)*(DF3:DF105="L"))</f>
        <v>0</v>
      </c>
      <c r="Z4" s="3">
        <f>SUMPRODUCT((DA3:DA105=V4)*(DD3:DD105=V5)*DB3:DB105)+SUMPRODUCT((DA3:DA105=V4)*(DD3:DD105=V6)*DB3:DB105)+SUMPRODUCT((DA3:DA105=V4)*(DD3:DD105=V7)*DB3:DB105)+SUMPRODUCT((DA3:DA105=V4)*(DD3:DD105=V8)*DB3:DB105)+SUMPRODUCT((DA3:DA105=V5)*(DD3:DD105=V4)*DC3:DC105)+SUMPRODUCT((DA3:DA105=V6)*(DD3:DD105=V4)*DC3:DC105)+SUMPRODUCT((DA3:DA105=V7)*(DD3:DD105=V4)*DC3:DC105)+SUMPRODUCT((DA3:DA105=V8)*(DD3:DD105=V4)*DC3:DC105)</f>
        <v>0</v>
      </c>
      <c r="AA4" s="3">
        <f>SUMPRODUCT((DA3:DA105=V4)*(DD3:DD105=V5)*DC3:DC105)+SUMPRODUCT((DA3:DA105=V4)*(DD3:DD105=V6)*DC3:DC105)+SUMPRODUCT((DA3:DA105=V4)*(DD3:DD105=V7)*DC3:DC105)+SUMPRODUCT((DA3:DA105=V4)*(DD3:DD105=V8)*DC3:DC105)+SUMPRODUCT((DA3:DA105=V5)*(DD3:DD105=V4)*DB3:DB105)+SUMPRODUCT((DA3:DA105=V6)*(DD3:DD105=V4)*DB3:DB105)+SUMPRODUCT((DA3:DA105=V7)*(DD3:DD105=V4)*DB3:DB105)+SUMPRODUCT((DA3:DA105=V8)*(DD3:DD105=V4)*DB3:DB105)</f>
        <v>0</v>
      </c>
      <c r="AB4" s="3">
        <f>Z4-AA4+1000</f>
        <v>1000</v>
      </c>
      <c r="AC4" s="3">
        <f>IF(V4&lt;&gt;"",W4*3+X4*1,"")</f>
        <v>0</v>
      </c>
      <c r="AD4" s="3">
        <f>IF(V4&lt;&gt;"",VLOOKUP(V4,C4:I52,7,FALSE),"")</f>
        <v>1000</v>
      </c>
      <c r="AE4" s="3">
        <f>IF(V4&lt;&gt;"",VLOOKUP(V4,C4:I52,5,FALSE),"")</f>
        <v>0</v>
      </c>
      <c r="AF4" s="3">
        <f>IF(V4&lt;&gt;"",VLOOKUP(V4,C4:K52,9,FALSE),"")</f>
        <v>-160</v>
      </c>
      <c r="AG4" s="3">
        <f>AC4</f>
        <v>0</v>
      </c>
      <c r="AH4" s="3">
        <f>IF(V4&lt;&gt;"",RANK(AG4,AG4:AG8),"")</f>
        <v>1</v>
      </c>
      <c r="AI4" s="3">
        <f>IF(V4&lt;&gt;"",SUMPRODUCT((AG4:AG8=AG4)*(AB4:AB8&gt;AB4)),"")</f>
        <v>0</v>
      </c>
      <c r="AJ4" s="3">
        <f>IF(V4&lt;&gt;"",SUMPRODUCT((AG4:AG8=AG4)*(AB4:AB8=AB4)*(Z4:Z8&gt;Z4)),"")</f>
        <v>0</v>
      </c>
      <c r="AK4" s="3">
        <f>IF(V4&lt;&gt;"",SUMPRODUCT((AG4:AG8=AG4)*(AB4:AB8=AB4)*(Z4:Z8=Z4)*(AD4:AD8&gt;AD4)),"")</f>
        <v>0</v>
      </c>
      <c r="AL4" s="3">
        <f>IF(V4&lt;&gt;"",SUMPRODUCT((AG4:AG8=AG4)*(AB4:AB8=AB4)*(Z4:Z8=Z4)*(AD4:AD8=AD4)*(AE4:AE8&gt;AE4)),"")</f>
        <v>0</v>
      </c>
      <c r="AM4" s="3">
        <f>IF(V4&lt;&gt;"",SUMPRODUCT((AG4:AG8=AG4)*(AB4:AB8=AB4)*(Z4:Z8=Z4)*(AD4:AD8=AD4)*(AE4:AE8=AE4)*(AF4:AF8&gt;AF4)),"")</f>
        <v>3</v>
      </c>
      <c r="AN4" s="3">
        <f>IF(V4&lt;&gt;"",IF(AN83&lt;&gt;"",IF(U82=3,AN83,AN83+U82),SUM(AH4:AM4)),"")</f>
        <v>4</v>
      </c>
      <c r="AO4" s="3" t="str">
        <f>IF(V4&lt;&gt;"",INDEX(V4:V8,MATCH(1,AN4:AN8,0),0),"")</f>
        <v>Mexico</v>
      </c>
      <c r="CX4" s="3" t="str">
        <f>IF(AO4&lt;&gt;"",AO4,O4)</f>
        <v>Mexico</v>
      </c>
      <c r="CY4" s="3">
        <v>1</v>
      </c>
      <c r="CZ4" s="3">
        <v>2</v>
      </c>
      <c r="DA4" s="7" t="str">
        <f>Voorspelling!F7</f>
        <v>Zuid-Korea</v>
      </c>
      <c r="DB4" s="7">
        <f>Voorspelling!G7</f>
        <v>0</v>
      </c>
      <c r="DC4" s="7">
        <f>Voorspelling!H7</f>
        <v>0</v>
      </c>
      <c r="DD4" s="7" t="str">
        <f>Voorspelling!I7</f>
        <v>Tsjechië</v>
      </c>
      <c r="DE4" s="7" t="str">
        <f>IF(AND(Voorspelling!G7&lt;&gt;"",Voorspelling!H7&lt;&gt;""),IF(DB4&gt;DC4,"W",IF(DB4=DC4,"D","L")),"")</f>
        <v/>
      </c>
      <c r="DF4" s="7" t="str">
        <f t="shared" ref="DF4:DF67" si="0">IF(DE4&lt;&gt;"",IF(DE4="W","L",IF(DE4="L","W","D")),"")</f>
        <v/>
      </c>
      <c r="DI4" s="3" t="e">
        <f ca="1">VLOOKUP(DJ4,HE4:HF8,2,FALSE)</f>
        <v>#N/A</v>
      </c>
      <c r="DJ4" s="5" t="str">
        <f>C4</f>
        <v>Mexico</v>
      </c>
      <c r="DK4" s="3" t="e">
        <f ca="1">SUMPRODUCT((HH3:HH105=DJ4)*(HL3:HL105="W"))+SUMPRODUCT((HK3:HK105=DJ4)*(HM3:HM105="W"))</f>
        <v>#REF!</v>
      </c>
      <c r="DL4" s="3" t="e">
        <f ca="1">SUMPRODUCT((HH3:HH105=DJ4)*(HL3:HL105="D"))+SUMPRODUCT((HK3:HK105=DJ4)*(HM3:HM105="D"))</f>
        <v>#REF!</v>
      </c>
      <c r="DM4" s="3" t="e">
        <f ca="1">SUMPRODUCT((HH3:HH105=DJ4)*(HL3:HL105="L"))+SUMPRODUCT((HK3:HK105=DJ4)*(HM3:HM105="L"))</f>
        <v>#REF!</v>
      </c>
      <c r="DN4" s="3" t="e">
        <f ca="1">SUMIF(HH3:HH123,DJ4,HI3:HI123)+SUMIF(HK3:HK123,DJ4,HJ3:HJ123)</f>
        <v>#REF!</v>
      </c>
      <c r="DO4" s="3" t="e">
        <f ca="1">SUMIF(HK3:HK123,DJ4,HI3:HI123)+SUMIF(HH3:HH123,DJ4,HJ3:HJ123)</f>
        <v>#REF!</v>
      </c>
      <c r="DP4" s="3" t="e">
        <f ca="1">DN4-DO4+1000</f>
        <v>#REF!</v>
      </c>
      <c r="DQ4" s="3" t="e">
        <f ca="1">DK4*3+DL4*1</f>
        <v>#REF!</v>
      </c>
      <c r="DR4" s="3">
        <f>K4</f>
        <v>-116</v>
      </c>
      <c r="DS4" s="3" t="e">
        <f ca="1">IF(COUNTIF(DQ4:DQ8,4)&lt;&gt;4,RANK(DQ4,DQ4:DQ8),DQ83)</f>
        <v>#REF!</v>
      </c>
      <c r="DU4" s="3" t="e">
        <f ca="1">SUMPRODUCT((DS4:DS7=DS4)*(DR4:DR7&lt;DR4))+DS4</f>
        <v>#REF!</v>
      </c>
      <c r="DV4" s="5" t="e">
        <f ca="1">INDEX(DJ4:DJ8,MATCH(1,DU4:DU8,0),0)</f>
        <v>#N/A</v>
      </c>
      <c r="DW4" s="3" t="e">
        <f ca="1">INDEX(DS4:DS8,MATCH(DV4,DJ4:DJ8,0),0)</f>
        <v>#N/A</v>
      </c>
      <c r="DX4" s="3" t="e">
        <f ca="1">IF(DW5=1,DV4,"")</f>
        <v>#N/A</v>
      </c>
      <c r="DY4" s="3" t="e">
        <f ca="1">IF(DW6=2,DV5,"")</f>
        <v>#N/A</v>
      </c>
      <c r="DZ4" s="3" t="e">
        <f ca="1">IF(DW7=3,DV6,"")</f>
        <v>#N/A</v>
      </c>
      <c r="EA4" s="3" t="str">
        <f>IF(DW8=4,DV7,"")</f>
        <v/>
      </c>
      <c r="EC4" s="3" t="e">
        <f ca="1">IF(DX4&lt;&gt;"",DX4,"")</f>
        <v>#N/A</v>
      </c>
      <c r="ED4" s="3" t="e">
        <f ca="1">SUMPRODUCT((HH3:HH105=EC4)*(HK3:HK105=EC5)*(HL3:HL105="W"))+SUMPRODUCT((HH3:HH105=EC4)*(HK3:HK105=EC6)*(HL3:HL105="W"))+SUMPRODUCT((HH3:HH105=EC4)*(HK3:HK105=EC7)*(HL3:HL105="W"))+SUMPRODUCT((HH3:HH105=EC4)*(HK3:HK105=EC8)*(HL3:HL105="W"))+SUMPRODUCT((HH3:HH105=EC5)*(HK3:HK105=EC4)*(HM3:HM105="W"))+SUMPRODUCT((HH3:HH105=EC6)*(HK3:HK105=EC4)*(HM3:HM105="W"))+SUMPRODUCT((HH3:HH105=EC7)*(HK3:HK105=EC4)*(HM3:HM105="W"))+SUMPRODUCT((HH3:HH105=EC8)*(HK3:HK105=EC4)*(HM3:HM105="W"))</f>
        <v>#N/A</v>
      </c>
      <c r="EE4" s="3" t="e">
        <f ca="1">SUMPRODUCT((HH3:HH105=EC4)*(HK3:HK105=EC5)*(HL3:HL105="D"))+SUMPRODUCT((HH3:HH105=EC4)*(HK3:HK105=EC6)*(HL3:HL105="D"))+SUMPRODUCT((HH3:HH105=EC4)*(HK3:HK105=EC7)*(HL3:HL105="D"))+SUMPRODUCT((HH3:HH105=EC4)*(HK3:HK105=EC8)*(HL3:HL105="D"))+SUMPRODUCT((HH3:HH105=EC5)*(HK3:HK105=EC4)*(HL3:HL105="D"))+SUMPRODUCT((HH3:HH105=EC6)*(HK3:HK105=EC4)*(HL3:HL105="D"))+SUMPRODUCT((HH3:HH105=EC7)*(HK3:HK105=EC4)*(HL3:HL105="D"))+SUMPRODUCT((HH3:HH105=EC8)*(HK3:HK105=EC4)*(HL3:HL105="D"))</f>
        <v>#N/A</v>
      </c>
      <c r="EF4" s="3" t="e">
        <f ca="1">SUMPRODUCT((HH3:HH105=EC4)*(HK3:HK105=EC5)*(HL3:HL105="L"))+SUMPRODUCT((HH3:HH105=EC4)*(HK3:HK105=EC6)*(HL3:HL105="L"))+SUMPRODUCT((HH3:HH105=EC4)*(HK3:HK105=EC7)*(HL3:HL105="L"))+SUMPRODUCT((HH3:HH105=EC4)*(HK3:HK105=EC8)*(HL3:HL105="L"))+SUMPRODUCT((HH3:HH105=EC5)*(HK3:HK105=EC4)*(HM3:HM105="L"))+SUMPRODUCT((HH3:HH105=EC6)*(HK3:HK105=EC4)*(HM3:HM105="L"))+SUMPRODUCT((HH3:HH105=EC7)*(HK3:HK105=EC4)*(HM3:HM105="L"))+SUMPRODUCT((HH3:HH105=EC8)*(HK3:HK105=EC4)*(HM3:HM105="L"))</f>
        <v>#N/A</v>
      </c>
      <c r="EG4" s="3" t="e">
        <f ca="1">SUMPRODUCT((HH3:HH105=EC4)*(HK3:HK105=EC5)*HI3:HI105)+SUMPRODUCT((HH3:HH105=EC4)*(HK3:HK105=EC6)*HI3:HI105)+SUMPRODUCT((HH3:HH105=EC4)*(HK3:HK105=EC7)*HI3:HI105)+SUMPRODUCT((HH3:HH105=EC4)*(HK3:HK105=EC8)*HI3:HI105)+SUMPRODUCT((HH3:HH105=EC5)*(HK3:HK105=EC4)*HJ3:HJ105)+SUMPRODUCT((HH3:HH105=EC6)*(HK3:HK105=EC4)*HJ3:HJ105)+SUMPRODUCT((HH3:HH105=EC7)*(HK3:HK105=EC4)*HJ3:HJ105)+SUMPRODUCT((HH3:HH105=EC8)*(HK3:HK105=EC4)*HJ3:HJ105)</f>
        <v>#N/A</v>
      </c>
      <c r="EH4" s="3" t="e">
        <f ca="1">SUMPRODUCT((HH3:HH105=EC4)*(HK3:HK105=EC5)*HJ3:HJ105)+SUMPRODUCT((HH3:HH105=EC4)*(HK3:HK105=EC6)*HJ3:HJ105)+SUMPRODUCT((HH3:HH105=EC4)*(HK3:HK105=EC7)*HJ3:HJ105)+SUMPRODUCT((HH3:HH105=EC4)*(HK3:HK105=EC8)*HJ3:HJ105)+SUMPRODUCT((HH3:HH105=EC5)*(HK3:HK105=EC4)*HI3:HI105)+SUMPRODUCT((HH3:HH105=EC6)*(HK3:HK105=EC4)*HI3:HI105)+SUMPRODUCT((HH3:HH105=EC7)*(HK3:HK105=EC4)*HI3:HI105)+SUMPRODUCT((HH3:HH105=EC8)*(HK3:HK105=EC4)*HI3:HI105)</f>
        <v>#N/A</v>
      </c>
      <c r="EI4" s="3" t="e">
        <f ca="1">EG4-EH4+1000</f>
        <v>#N/A</v>
      </c>
      <c r="EJ4" s="3" t="e">
        <f ca="1">IF(EC4&lt;&gt;"",ED4*3+EE4*1,"")</f>
        <v>#N/A</v>
      </c>
      <c r="EK4" s="3" t="e">
        <f ca="1">IF(EC4&lt;&gt;"",VLOOKUP(EC4,DJ4:DP52,7,FALSE),"")</f>
        <v>#N/A</v>
      </c>
      <c r="EL4" s="3" t="e">
        <f ca="1">IF(EC4&lt;&gt;"",VLOOKUP(EC4,DJ4:DP52,5,FALSE),"")</f>
        <v>#N/A</v>
      </c>
      <c r="EM4" s="3" t="e">
        <f ca="1">IF(EC4&lt;&gt;"",VLOOKUP(EC4,DJ4:DR52,9,FALSE),"")</f>
        <v>#N/A</v>
      </c>
      <c r="EN4" s="3" t="e">
        <f ca="1">EJ4</f>
        <v>#N/A</v>
      </c>
      <c r="EO4" s="3" t="e">
        <f ca="1">IF(EC4&lt;&gt;"",RANK(EN4,EN4:EN8),"")</f>
        <v>#N/A</v>
      </c>
      <c r="EP4" s="3" t="e">
        <f ca="1">IF(EC4&lt;&gt;"",SUMPRODUCT((EN4:EN8=EN4)*(EI4:EI8&gt;EI4)),"")</f>
        <v>#N/A</v>
      </c>
      <c r="EQ4" s="3" t="e">
        <f ca="1">IF(EC4&lt;&gt;"",SUMPRODUCT((EN4:EN8=EN4)*(EI4:EI8=EI4)*(EG4:EG8&gt;EG4)),"")</f>
        <v>#N/A</v>
      </c>
      <c r="ER4" s="3" t="e">
        <f ca="1">IF(EC4&lt;&gt;"",SUMPRODUCT((EN4:EN8=EN4)*(EI4:EI8=EI4)*(EG4:EG8=EG4)*(EK4:EK8&gt;EK4)),"")</f>
        <v>#N/A</v>
      </c>
      <c r="ES4" s="3" t="e">
        <f ca="1">IF(EC4&lt;&gt;"",SUMPRODUCT((EN4:EN8=EN4)*(EI4:EI8=EI4)*(EG4:EG8=EG4)*(EK4:EK8=EK4)*(EL4:EL8&gt;EL4)),"")</f>
        <v>#N/A</v>
      </c>
      <c r="ET4" s="3" t="e">
        <f ca="1">IF(EC4&lt;&gt;"",SUMPRODUCT((EN4:EN8=EN4)*(EI4:EI8=EI4)*(EG4:EG8=EG4)*(EK4:EK8=EK4)*(EL4:EL8=EL4)*(EM4:EM8&gt;EM4)),"")</f>
        <v>#N/A</v>
      </c>
      <c r="EU4" s="3" t="e">
        <f ca="1">IF(EC4&lt;&gt;"",IF(EU83&lt;&gt;"",IF(EB82=3,EU83,EU83+EB82),SUM(EO4:ET4)),"")</f>
        <v>#N/A</v>
      </c>
      <c r="EV4" s="3" t="e">
        <f ca="1">IF(EC4&lt;&gt;"",INDEX(EC4:EC8,MATCH(1,EU4:EU8,0),0),"")</f>
        <v>#N/A</v>
      </c>
      <c r="HE4" s="3" t="e">
        <f ca="1">IF(EV4&lt;&gt;"",EV4,DV4)</f>
        <v>#N/A</v>
      </c>
      <c r="HF4" s="3">
        <v>1</v>
      </c>
      <c r="HG4" s="3">
        <v>2</v>
      </c>
      <c r="HH4" s="7" t="str">
        <f t="shared" ref="HH4:HH67" si="1">DA4</f>
        <v>Zuid-Korea</v>
      </c>
      <c r="HI4" s="7" t="e">
        <f ca="1">IF(OFFSET(Voorspelling!#REF!,0,HI1)&lt;&gt;"",OFFSET(Voorspelling!#REF!,0,HI1),0)</f>
        <v>#REF!</v>
      </c>
      <c r="HJ4" s="7" t="e">
        <f ca="1">IF(OFFSET(Voorspelling!#REF!,0,HI1)&lt;&gt;"",OFFSET(Voorspelling!#REF!,0,HI1),0)</f>
        <v>#REF!</v>
      </c>
      <c r="HK4" s="7" t="str">
        <f t="shared" ref="HK4:HK67" si="2">DD4</f>
        <v>Tsjechië</v>
      </c>
      <c r="HL4" s="7" t="e">
        <f ca="1">IF(AND(OFFSET(Voorspelling!#REF!,0,HI1)&lt;&gt;"",OFFSET(Voorspelling!#REF!,0,HI1)&lt;&gt;""),IF(HI4&gt;HJ4,"W",IF(HI4=HJ4,"D","L")),"")</f>
        <v>#REF!</v>
      </c>
      <c r="HM4" s="7" t="e">
        <f t="shared" ref="HM4:HM67" ca="1" si="3">IF(HL4&lt;&gt;"",IF(HL4="W","L",IF(HL4="L","W","D")),"")</f>
        <v>#REF!</v>
      </c>
      <c r="LO4" s="7"/>
      <c r="LP4" s="7"/>
      <c r="LQ4" s="7"/>
      <c r="LR4" s="7"/>
      <c r="LS4" s="7"/>
      <c r="LT4" s="7"/>
      <c r="PV4" s="7"/>
      <c r="PW4" s="7"/>
      <c r="PX4" s="7"/>
      <c r="PY4" s="7"/>
      <c r="PZ4" s="7"/>
      <c r="QA4" s="7"/>
      <c r="UC4" s="7"/>
      <c r="UD4" s="7"/>
      <c r="UE4" s="7"/>
      <c r="UF4" s="7"/>
      <c r="UG4" s="7"/>
      <c r="UH4" s="7"/>
      <c r="YJ4" s="7"/>
      <c r="YK4" s="7"/>
      <c r="YL4" s="7"/>
      <c r="YM4" s="7"/>
      <c r="YN4" s="7"/>
      <c r="YO4" s="7"/>
      <c r="ACQ4" s="7"/>
      <c r="ACR4" s="7"/>
      <c r="ACS4" s="7"/>
      <c r="ACT4" s="7"/>
      <c r="ACU4" s="7"/>
      <c r="ACV4" s="7"/>
      <c r="AGX4" s="7"/>
      <c r="AGY4" s="7"/>
      <c r="AGZ4" s="7"/>
      <c r="AHA4" s="7"/>
      <c r="AHB4" s="7"/>
      <c r="AHC4" s="7"/>
      <c r="ALE4" s="7"/>
      <c r="ALF4" s="7"/>
      <c r="ALG4" s="7"/>
      <c r="ALH4" s="7"/>
      <c r="ALI4" s="7"/>
      <c r="ALJ4" s="7"/>
      <c r="APL4" s="7"/>
      <c r="APM4" s="7"/>
      <c r="APN4" s="7"/>
      <c r="APO4" s="7"/>
      <c r="APP4" s="7"/>
      <c r="APQ4" s="7"/>
      <c r="ATS4" s="7"/>
      <c r="ATT4" s="7"/>
      <c r="ATU4" s="7"/>
      <c r="ATV4" s="7"/>
      <c r="ATW4" s="7"/>
      <c r="ATX4" s="7"/>
      <c r="AXZ4" s="7"/>
      <c r="AYA4" s="7"/>
      <c r="AYB4" s="7"/>
      <c r="AYC4" s="7"/>
      <c r="AYD4" s="7"/>
      <c r="AYE4" s="7"/>
      <c r="BCG4" s="7"/>
      <c r="BCH4" s="7"/>
      <c r="BCI4" s="7"/>
      <c r="BCJ4" s="7"/>
      <c r="BCK4" s="7"/>
      <c r="BCL4" s="7"/>
      <c r="BGN4" s="7"/>
      <c r="BGO4" s="7"/>
      <c r="BGP4" s="7"/>
      <c r="BGQ4" s="7"/>
      <c r="BGR4" s="7"/>
      <c r="BGS4" s="7"/>
      <c r="BKU4" s="7"/>
      <c r="BKV4" s="7"/>
      <c r="BKW4" s="7"/>
      <c r="BKX4" s="7"/>
      <c r="BKY4" s="7"/>
      <c r="BKZ4" s="7"/>
      <c r="BPB4" s="7"/>
      <c r="BPC4" s="7"/>
      <c r="BPD4" s="7"/>
      <c r="BPE4" s="7"/>
      <c r="BPF4" s="7"/>
      <c r="BPG4" s="7"/>
      <c r="BTI4" s="7"/>
      <c r="BTJ4" s="7"/>
      <c r="BTK4" s="7"/>
      <c r="BTL4" s="7"/>
      <c r="BTM4" s="7"/>
      <c r="BTN4" s="7"/>
      <c r="BXP4" s="7"/>
      <c r="BXQ4" s="7"/>
      <c r="BXR4" s="7"/>
      <c r="BXS4" s="7"/>
      <c r="BXT4" s="7"/>
      <c r="BXU4" s="7"/>
      <c r="CBW4" s="7"/>
      <c r="CBX4" s="7"/>
      <c r="CBY4" s="7"/>
      <c r="CBZ4" s="7"/>
      <c r="CCA4" s="7"/>
      <c r="CCB4" s="7"/>
      <c r="CGD4" s="7"/>
      <c r="CGE4" s="7"/>
      <c r="CGF4" s="7"/>
      <c r="CGG4" s="7"/>
      <c r="CGH4" s="7"/>
      <c r="CGI4" s="7"/>
      <c r="CKK4" s="7"/>
      <c r="CKL4" s="7"/>
      <c r="CKM4" s="7"/>
      <c r="CKN4" s="7"/>
      <c r="CKO4" s="7"/>
      <c r="CKP4" s="7"/>
      <c r="COR4" s="7"/>
      <c r="COS4" s="7"/>
      <c r="COT4" s="7"/>
      <c r="COU4" s="7"/>
      <c r="COV4" s="7"/>
      <c r="COW4" s="7"/>
      <c r="CSY4" s="7"/>
      <c r="CSZ4" s="7"/>
      <c r="CTA4" s="7"/>
      <c r="CTB4" s="7"/>
      <c r="CTC4" s="7"/>
      <c r="CTD4" s="7"/>
      <c r="CXF4" s="7"/>
      <c r="CXG4" s="7"/>
      <c r="CXH4" s="7"/>
      <c r="CXI4" s="7"/>
      <c r="CXJ4" s="7"/>
      <c r="CXK4" s="7"/>
      <c r="DBM4" s="7"/>
      <c r="DBN4" s="7"/>
      <c r="DBO4" s="7"/>
      <c r="DBP4" s="7"/>
      <c r="DBQ4" s="7"/>
      <c r="DBR4" s="7"/>
      <c r="DFT4" s="7"/>
      <c r="DFU4" s="7"/>
      <c r="DFV4" s="7"/>
      <c r="DFW4" s="7"/>
      <c r="DFX4" s="7"/>
      <c r="DFY4" s="7"/>
      <c r="DKA4" s="7"/>
      <c r="DKB4" s="7"/>
      <c r="DKC4" s="7"/>
      <c r="DKD4" s="7"/>
      <c r="DKE4" s="7"/>
      <c r="DKF4" s="7"/>
      <c r="DOH4" s="7"/>
      <c r="DOI4" s="7"/>
      <c r="DOJ4" s="7"/>
      <c r="DOK4" s="7"/>
      <c r="DOL4" s="7"/>
      <c r="DOM4" s="7"/>
      <c r="DSO4" s="7"/>
      <c r="DSP4" s="7"/>
      <c r="DSQ4" s="7"/>
      <c r="DSR4" s="7"/>
      <c r="DSS4" s="7"/>
      <c r="DST4" s="7"/>
      <c r="DWV4" s="7"/>
      <c r="DWW4" s="7"/>
      <c r="DWX4" s="7"/>
      <c r="DWY4" s="7"/>
      <c r="DWZ4" s="7"/>
      <c r="DXA4" s="7"/>
      <c r="EBC4" s="7"/>
      <c r="EBD4" s="7"/>
      <c r="EBE4" s="7"/>
      <c r="EBF4" s="7"/>
      <c r="EBG4" s="7"/>
      <c r="EBH4" s="7"/>
      <c r="EFJ4" s="7"/>
      <c r="EFK4" s="7"/>
      <c r="EFL4" s="7"/>
      <c r="EFM4" s="7"/>
      <c r="EFN4" s="7"/>
      <c r="EFO4" s="7"/>
      <c r="EJQ4" s="7"/>
      <c r="EJR4" s="7"/>
      <c r="EJS4" s="7"/>
      <c r="EJT4" s="7"/>
      <c r="EJU4" s="7"/>
      <c r="EJV4" s="7"/>
      <c r="ENX4" s="7"/>
      <c r="ENY4" s="7"/>
      <c r="ENZ4" s="7"/>
      <c r="EOA4" s="7"/>
      <c r="EOB4" s="7"/>
      <c r="EOC4" s="7"/>
      <c r="ESE4" s="7"/>
      <c r="ESF4" s="7"/>
      <c r="ESG4" s="7"/>
      <c r="ESH4" s="7"/>
      <c r="ESI4" s="7"/>
      <c r="ESJ4" s="7"/>
      <c r="EWL4" s="7"/>
      <c r="EWM4" s="7"/>
      <c r="EWN4" s="7"/>
      <c r="EWO4" s="7"/>
      <c r="EWP4" s="7"/>
      <c r="EWQ4" s="7"/>
      <c r="FAS4" s="7"/>
      <c r="FAT4" s="7"/>
      <c r="FAU4" s="7"/>
      <c r="FAV4" s="7"/>
      <c r="FAW4" s="7"/>
      <c r="FAX4" s="7"/>
      <c r="FEZ4" s="7"/>
      <c r="FFA4" s="7"/>
      <c r="FFB4" s="7"/>
      <c r="FFC4" s="7"/>
      <c r="FFD4" s="7"/>
      <c r="FFE4" s="7"/>
      <c r="FJG4" s="7"/>
      <c r="FJH4" s="7"/>
      <c r="FJI4" s="7"/>
      <c r="FJJ4" s="7"/>
      <c r="FJK4" s="7"/>
      <c r="FJL4" s="7"/>
      <c r="FNN4" s="7"/>
      <c r="FNO4" s="7"/>
      <c r="FNP4" s="7"/>
      <c r="FNQ4" s="7"/>
      <c r="FNR4" s="7"/>
      <c r="FNS4" s="7"/>
      <c r="FRU4" s="7"/>
      <c r="FRV4" s="7"/>
      <c r="FRW4" s="7"/>
      <c r="FRX4" s="7"/>
      <c r="FRY4" s="7"/>
      <c r="FRZ4" s="7"/>
      <c r="FWB4" s="7"/>
      <c r="FWC4" s="7"/>
      <c r="FWD4" s="7"/>
      <c r="FWE4" s="7"/>
      <c r="FWF4" s="7"/>
      <c r="FWG4" s="7"/>
      <c r="GAI4" s="7"/>
      <c r="GAJ4" s="7"/>
      <c r="GAK4" s="7"/>
      <c r="GAL4" s="7"/>
      <c r="GAM4" s="7"/>
      <c r="GAN4" s="7"/>
      <c r="GEP4" s="7"/>
      <c r="GEQ4" s="7"/>
      <c r="GER4" s="7"/>
      <c r="GES4" s="7"/>
      <c r="GET4" s="7"/>
      <c r="GEU4" s="7"/>
      <c r="GIW4" s="7"/>
      <c r="GIX4" s="7"/>
      <c r="GIY4" s="7"/>
      <c r="GIZ4" s="7"/>
      <c r="GJA4" s="7"/>
      <c r="GJB4" s="7"/>
      <c r="GND4" s="7"/>
      <c r="GNE4" s="7"/>
      <c r="GNF4" s="7"/>
      <c r="GNG4" s="7"/>
      <c r="GNH4" s="7"/>
      <c r="GNI4" s="7"/>
      <c r="GRK4" s="7"/>
      <c r="GRL4" s="7"/>
      <c r="GRM4" s="7"/>
      <c r="GRN4" s="7"/>
      <c r="GRO4" s="7"/>
      <c r="GRP4" s="7"/>
      <c r="GVR4" s="7"/>
      <c r="GVS4" s="7"/>
      <c r="GVT4" s="7"/>
      <c r="GVU4" s="7"/>
      <c r="GVV4" s="7"/>
      <c r="GVW4" s="7"/>
      <c r="GZY4" s="7"/>
      <c r="GZZ4" s="7"/>
      <c r="HAA4" s="7"/>
      <c r="HAB4" s="7"/>
      <c r="HAC4" s="7"/>
      <c r="HAD4" s="7"/>
      <c r="HEF4" s="7"/>
      <c r="HEG4" s="7"/>
      <c r="HEH4" s="7"/>
      <c r="HEI4" s="7"/>
      <c r="HEJ4" s="7"/>
      <c r="HEK4" s="7"/>
      <c r="HIM4" s="7"/>
      <c r="HIN4" s="7"/>
      <c r="HIO4" s="7"/>
      <c r="HIP4" s="7"/>
      <c r="HIQ4" s="7"/>
      <c r="HIR4" s="7"/>
      <c r="HMT4" s="7"/>
      <c r="HMU4" s="7"/>
      <c r="HMV4" s="7"/>
      <c r="HMW4" s="7"/>
      <c r="HMX4" s="7"/>
      <c r="HMY4" s="7"/>
      <c r="HRA4" s="7"/>
      <c r="HRB4" s="7"/>
      <c r="HRC4" s="7"/>
      <c r="HRD4" s="7"/>
      <c r="HRE4" s="7"/>
      <c r="HRF4" s="7"/>
      <c r="HVH4" s="7"/>
      <c r="HVI4" s="7"/>
      <c r="HVJ4" s="7"/>
      <c r="HVK4" s="7"/>
      <c r="HVL4" s="7"/>
      <c r="HVM4" s="7"/>
      <c r="HZO4" s="7"/>
      <c r="HZP4" s="7"/>
      <c r="HZQ4" s="7"/>
      <c r="HZR4" s="7"/>
      <c r="HZS4" s="7"/>
      <c r="HZT4" s="7"/>
      <c r="IDV4" s="7"/>
      <c r="IDW4" s="7"/>
      <c r="IDX4" s="7"/>
      <c r="IDY4" s="7"/>
      <c r="IDZ4" s="7"/>
      <c r="IEA4" s="7"/>
      <c r="IIC4" s="7"/>
      <c r="IID4" s="7"/>
      <c r="IIE4" s="7"/>
      <c r="IIF4" s="7"/>
      <c r="IIG4" s="7"/>
      <c r="IIH4" s="7"/>
      <c r="IMJ4" s="7"/>
      <c r="IMK4" s="7"/>
      <c r="IML4" s="7"/>
      <c r="IMM4" s="7"/>
      <c r="IMN4" s="7"/>
      <c r="IMO4" s="7"/>
      <c r="IQQ4" s="7"/>
      <c r="IQR4" s="7"/>
      <c r="IQS4" s="7"/>
      <c r="IQT4" s="7"/>
      <c r="IQU4" s="7"/>
      <c r="IQV4" s="7"/>
      <c r="IUX4" s="7"/>
      <c r="IUY4" s="7"/>
      <c r="IUZ4" s="7"/>
      <c r="IVA4" s="7"/>
      <c r="IVB4" s="7"/>
      <c r="IVC4" s="7"/>
      <c r="IZE4" s="7"/>
      <c r="IZF4" s="7"/>
      <c r="IZG4" s="7"/>
      <c r="IZH4" s="7"/>
      <c r="IZI4" s="7"/>
      <c r="IZJ4" s="7"/>
      <c r="JDL4" s="7"/>
      <c r="JDM4" s="7"/>
      <c r="JDN4" s="7"/>
      <c r="JDO4" s="7"/>
      <c r="JDP4" s="7"/>
      <c r="JDQ4" s="7"/>
      <c r="JHS4" s="7"/>
      <c r="JHT4" s="7"/>
      <c r="JHU4" s="7"/>
      <c r="JHV4" s="7"/>
      <c r="JHW4" s="7"/>
      <c r="JHX4" s="7"/>
      <c r="JLZ4" s="7"/>
      <c r="JMA4" s="7"/>
      <c r="JMB4" s="7"/>
      <c r="JMC4" s="7"/>
      <c r="JMD4" s="7"/>
      <c r="JME4" s="7"/>
      <c r="JQG4" s="7"/>
      <c r="JQH4" s="7"/>
      <c r="JQI4" s="7"/>
      <c r="JQJ4" s="7"/>
      <c r="JQK4" s="7"/>
      <c r="JQL4" s="7"/>
      <c r="JUN4" s="7"/>
      <c r="JUO4" s="7"/>
      <c r="JUP4" s="7"/>
      <c r="JUQ4" s="7"/>
      <c r="JUR4" s="7"/>
      <c r="JUS4" s="7"/>
      <c r="JYU4" s="7"/>
      <c r="JYV4" s="7"/>
      <c r="JYW4" s="7"/>
      <c r="JYX4" s="7"/>
      <c r="JYY4" s="7"/>
      <c r="JYZ4" s="7"/>
      <c r="KDB4" s="7"/>
      <c r="KDC4" s="7"/>
      <c r="KDD4" s="7"/>
      <c r="KDE4" s="7"/>
      <c r="KDF4" s="7"/>
      <c r="KDG4" s="7"/>
      <c r="KHI4" s="7"/>
      <c r="KHJ4" s="7"/>
      <c r="KHK4" s="7"/>
      <c r="KHL4" s="7"/>
      <c r="KHM4" s="7"/>
      <c r="KHN4" s="7"/>
      <c r="KLP4" s="7"/>
      <c r="KLQ4" s="7"/>
      <c r="KLR4" s="7"/>
      <c r="KLS4" s="7"/>
      <c r="KLT4" s="7"/>
      <c r="KLU4" s="7"/>
      <c r="KPW4" s="7"/>
      <c r="KPX4" s="7"/>
      <c r="KPY4" s="7"/>
      <c r="KPZ4" s="7"/>
      <c r="KQA4" s="7"/>
      <c r="KQB4" s="7"/>
      <c r="KUD4" s="7"/>
      <c r="KUE4" s="7"/>
      <c r="KUF4" s="7"/>
      <c r="KUG4" s="7"/>
      <c r="KUH4" s="7"/>
      <c r="KUI4" s="7"/>
      <c r="KYK4" s="7"/>
      <c r="KYL4" s="7"/>
      <c r="KYM4" s="7"/>
      <c r="KYN4" s="7"/>
      <c r="KYO4" s="7"/>
      <c r="KYP4" s="7"/>
      <c r="LCR4" s="7"/>
      <c r="LCS4" s="7"/>
      <c r="LCT4" s="7"/>
      <c r="LCU4" s="7"/>
      <c r="LCV4" s="7"/>
      <c r="LCW4" s="7"/>
      <c r="LGY4" s="7"/>
      <c r="LGZ4" s="7"/>
      <c r="LHA4" s="7"/>
      <c r="LHB4" s="7"/>
      <c r="LHC4" s="7"/>
      <c r="LHD4" s="7"/>
      <c r="LLF4" s="7"/>
      <c r="LLG4" s="7"/>
      <c r="LLH4" s="7"/>
      <c r="LLI4" s="7"/>
      <c r="LLJ4" s="7"/>
      <c r="LLK4" s="7"/>
      <c r="LPM4" s="7"/>
      <c r="LPN4" s="7"/>
      <c r="LPO4" s="7"/>
      <c r="LPP4" s="7"/>
      <c r="LPQ4" s="7"/>
      <c r="LPR4" s="7"/>
      <c r="LTT4" s="7"/>
      <c r="LTU4" s="7"/>
      <c r="LTV4" s="7"/>
      <c r="LTW4" s="7"/>
      <c r="LTX4" s="7"/>
      <c r="LTY4" s="7"/>
      <c r="LYA4" s="7"/>
      <c r="LYB4" s="7"/>
      <c r="LYC4" s="7"/>
      <c r="LYD4" s="7"/>
      <c r="LYE4" s="7"/>
      <c r="LYF4" s="7"/>
      <c r="MCH4" s="7"/>
      <c r="MCI4" s="7"/>
      <c r="MCJ4" s="7"/>
      <c r="MCK4" s="7"/>
      <c r="MCL4" s="7"/>
      <c r="MCM4" s="7"/>
      <c r="MGO4" s="7"/>
      <c r="MGP4" s="7"/>
      <c r="MGQ4" s="7"/>
      <c r="MGR4" s="7"/>
      <c r="MGS4" s="7"/>
      <c r="MGT4" s="7"/>
      <c r="MKV4" s="7"/>
      <c r="MKW4" s="7"/>
      <c r="MKX4" s="7"/>
      <c r="MKY4" s="7"/>
      <c r="MKZ4" s="7"/>
      <c r="MLA4" s="7"/>
      <c r="MPC4" s="7"/>
      <c r="MPD4" s="7"/>
      <c r="MPE4" s="7"/>
      <c r="MPF4" s="7"/>
      <c r="MPG4" s="7"/>
      <c r="MPH4" s="7"/>
      <c r="MTJ4" s="7"/>
      <c r="MTK4" s="7"/>
      <c r="MTL4" s="7"/>
      <c r="MTM4" s="7"/>
      <c r="MTN4" s="7"/>
      <c r="MTO4" s="7"/>
      <c r="MXQ4" s="7"/>
      <c r="MXR4" s="7"/>
      <c r="MXS4" s="7"/>
      <c r="MXT4" s="7"/>
      <c r="MXU4" s="7"/>
      <c r="MXV4" s="7"/>
      <c r="NBX4" s="7"/>
      <c r="NBY4" s="7"/>
      <c r="NBZ4" s="7"/>
      <c r="NCA4" s="7"/>
      <c r="NCB4" s="7"/>
      <c r="NCC4" s="7"/>
      <c r="NGE4" s="7"/>
      <c r="NGF4" s="7"/>
      <c r="NGG4" s="7"/>
      <c r="NGH4" s="7"/>
      <c r="NGI4" s="7"/>
      <c r="NGJ4" s="7"/>
      <c r="NKL4" s="7"/>
      <c r="NKM4" s="7"/>
      <c r="NKN4" s="7"/>
      <c r="NKO4" s="7"/>
      <c r="NKP4" s="7"/>
      <c r="NKQ4" s="7"/>
      <c r="NOS4" s="7"/>
      <c r="NOT4" s="7"/>
      <c r="NOU4" s="7"/>
      <c r="NOV4" s="7"/>
      <c r="NOW4" s="7"/>
      <c r="NOX4" s="7"/>
      <c r="NSZ4" s="7"/>
      <c r="NTA4" s="7"/>
      <c r="NTB4" s="7"/>
      <c r="NTC4" s="7"/>
      <c r="NTD4" s="7"/>
      <c r="NTE4" s="7"/>
      <c r="NXG4" s="7"/>
      <c r="NXH4" s="7"/>
      <c r="NXI4" s="7"/>
      <c r="NXJ4" s="7"/>
      <c r="NXK4" s="7"/>
      <c r="NXL4" s="7"/>
      <c r="OBN4" s="7"/>
      <c r="OBO4" s="7"/>
      <c r="OBP4" s="7"/>
      <c r="OBQ4" s="7"/>
      <c r="OBR4" s="7"/>
      <c r="OBS4" s="7"/>
      <c r="OFU4" s="7"/>
      <c r="OFV4" s="7"/>
      <c r="OFW4" s="7"/>
      <c r="OFX4" s="7"/>
      <c r="OFY4" s="7"/>
      <c r="OFZ4" s="7"/>
      <c r="OKB4" s="7"/>
      <c r="OKC4" s="7"/>
      <c r="OKD4" s="7"/>
      <c r="OKE4" s="7"/>
      <c r="OKF4" s="7"/>
      <c r="OKG4" s="7"/>
      <c r="OOI4" s="7"/>
      <c r="OOJ4" s="7"/>
      <c r="OOK4" s="7"/>
      <c r="OOL4" s="7"/>
      <c r="OOM4" s="7"/>
      <c r="OON4" s="7"/>
      <c r="OSP4" s="7"/>
      <c r="OSQ4" s="7"/>
      <c r="OSR4" s="7"/>
      <c r="OSS4" s="7"/>
      <c r="OST4" s="7"/>
      <c r="OSU4" s="7"/>
      <c r="OWW4" s="7"/>
      <c r="OWX4" s="7"/>
      <c r="OWY4" s="7"/>
      <c r="OWZ4" s="7"/>
      <c r="OXA4" s="7"/>
      <c r="OXB4" s="7"/>
      <c r="PBD4" s="7"/>
      <c r="PBE4" s="7"/>
      <c r="PBF4" s="7"/>
      <c r="PBG4" s="7"/>
      <c r="PBH4" s="7"/>
      <c r="PBI4" s="7"/>
      <c r="PFK4" s="7"/>
      <c r="PFL4" s="7"/>
      <c r="PFM4" s="7"/>
      <c r="PFN4" s="7"/>
      <c r="PFO4" s="7"/>
      <c r="PFP4" s="7"/>
      <c r="PJR4" s="7"/>
      <c r="PJS4" s="7"/>
      <c r="PJT4" s="7"/>
      <c r="PJU4" s="7"/>
      <c r="PJV4" s="7"/>
      <c r="PJW4" s="7"/>
      <c r="PNY4" s="7"/>
      <c r="PNZ4" s="7"/>
      <c r="POA4" s="7"/>
      <c r="POB4" s="7"/>
      <c r="POC4" s="7"/>
      <c r="POD4" s="7"/>
      <c r="PSF4" s="7"/>
      <c r="PSG4" s="7"/>
      <c r="PSH4" s="7"/>
      <c r="PSI4" s="7"/>
      <c r="PSJ4" s="7"/>
      <c r="PSK4" s="7"/>
    </row>
    <row r="5" spans="1:11321" x14ac:dyDescent="0.25">
      <c r="A5" s="9">
        <f>Landen!E7+100</f>
        <v>160</v>
      </c>
      <c r="B5" s="3">
        <f>VLOOKUP(C5,CX4:CY8,2,FALSE)</f>
        <v>4</v>
      </c>
      <c r="C5" s="5" t="str">
        <f>Landen!D7</f>
        <v>Zuid-Afrika</v>
      </c>
      <c r="D5" s="3">
        <f>SUMPRODUCT((DA3:DA105=C5)*(DE3:DE105="W"))+SUMPRODUCT((DD3:DD105=C5)*(DF3:DF105="W"))</f>
        <v>0</v>
      </c>
      <c r="E5" s="3">
        <f>SUMPRODUCT((DA3:DA105=C5)*(DE3:DE105="D"))+SUMPRODUCT((DD3:DD105=C5)*(DF3:DF105="D"))</f>
        <v>0</v>
      </c>
      <c r="F5" s="3">
        <f>SUMPRODUCT((DA3:DA105=C5)*(DE3:DE105="L"))+SUMPRODUCT((DD3:DD105=C5)*(DF3:DF105="L"))</f>
        <v>0</v>
      </c>
      <c r="G5" s="3">
        <f>SUMIF(DA3:DA123,C5,DB3:DB123)+SUMIF(DD3:DD123,C5,DC3:DC123)</f>
        <v>0</v>
      </c>
      <c r="H5" s="3">
        <f>SUMIF(DD3:DD123,C5,DB3:DB123)+SUMIF(DA3:DA123,C5,DC3:DC123)</f>
        <v>0</v>
      </c>
      <c r="I5" s="3">
        <f t="shared" ref="I5:I7" si="4">G5-H5+1000</f>
        <v>1000</v>
      </c>
      <c r="J5" s="3">
        <f t="shared" ref="J5:J7" si="5">D5*3+E5*1</f>
        <v>0</v>
      </c>
      <c r="K5" s="3">
        <f>IF(Landen!F7&lt;&gt;"",Landen!F7,-A5)</f>
        <v>-160</v>
      </c>
      <c r="L5" s="3">
        <f>IF(COUNTIF(J4:J8,4)&lt;&gt;4,RANK(J5,J4:J8),J84)</f>
        <v>1</v>
      </c>
      <c r="N5" s="3">
        <f>SUMPRODUCT((L4:L7=L5)*(K4:K7&lt;K5))+L5</f>
        <v>1</v>
      </c>
      <c r="O5" s="5" t="str">
        <f>INDEX(C4:C8,MATCH(2,N4:N8,0),0)</f>
        <v>Tsjechië</v>
      </c>
      <c r="P5" s="3">
        <f>INDEX(L4:L8,MATCH(O5,C4:C8,0),0)</f>
        <v>1</v>
      </c>
      <c r="Q5" s="3" t="str">
        <f>IF(Q4&lt;&gt;"",O5,"")</f>
        <v>Tsjechië</v>
      </c>
      <c r="R5" s="3" t="str">
        <f>IF(R4&lt;&gt;"",O6,"")</f>
        <v/>
      </c>
      <c r="S5" s="3" t="str">
        <f>IF(S4&lt;&gt;"",O7,"")</f>
        <v/>
      </c>
      <c r="T5" s="3" t="str">
        <f>IF(T4&lt;&gt;"",O8,"")</f>
        <v/>
      </c>
      <c r="V5" s="3" t="str">
        <f t="shared" ref="V5:V7" si="6">IF(Q5&lt;&gt;"",Q5,"")</f>
        <v>Tsjechië</v>
      </c>
      <c r="W5" s="3">
        <f>SUMPRODUCT((DA3:DA105=V5)*(DD3:DD105=V6)*(DE3:DE105="W"))+SUMPRODUCT((DA3:DA105=V5)*(DD3:DD105=V7)*(DE3:DE105="W"))+SUMPRODUCT((DA3:DA105=V5)*(DD3:DD105=V8)*(DE3:DE105="W"))+SUMPRODUCT((DA3:DA105=V5)*(DD3:DD105=V4)*(DE3:DE105="W"))+SUMPRODUCT((DA3:DA105=V6)*(DD3:DD105=V5)*(DF3:DF105="W"))+SUMPRODUCT((DA3:DA105=V7)*(DD3:DD105=V5)*(DF3:DF105="W"))+SUMPRODUCT((DA3:DA105=V8)*(DD3:DD105=V5)*(DF3:DF105="W"))+SUMPRODUCT((DA3:DA105=V4)*(DD3:DD105=V5)*(DF3:DF105="W"))</f>
        <v>0</v>
      </c>
      <c r="X5" s="3">
        <f>SUMPRODUCT((DA3:DA105=V5)*(DD3:DD105=V6)*(DE3:DE105="D"))+SUMPRODUCT((DA3:DA105=V5)*(DD3:DD105=V7)*(DE3:DE105="D"))+SUMPRODUCT((DA3:DA105=V5)*(DD3:DD105=V8)*(DE3:DE105="D"))+SUMPRODUCT((DA3:DA105=V5)*(DD3:DD105=V4)*(DE3:DE105="D"))+SUMPRODUCT((DA3:DA105=V6)*(DD3:DD105=V5)*(DE3:DE105="D"))+SUMPRODUCT((DA3:DA105=V7)*(DD3:DD105=V5)*(DE3:DE105="D"))+SUMPRODUCT((DA3:DA105=V8)*(DD3:DD105=V5)*(DE3:DE105="D"))+SUMPRODUCT((DA3:DA105=V4)*(DD3:DD105=V5)*(DE3:DE105="D"))</f>
        <v>0</v>
      </c>
      <c r="Y5" s="3">
        <f>SUMPRODUCT((DA3:DA105=V5)*(DD3:DD105=V6)*(DE3:DE105="L"))+SUMPRODUCT((DA3:DA105=V5)*(DD3:DD105=V7)*(DE3:DE105="L"))+SUMPRODUCT((DA3:DA105=V5)*(DD3:DD105=V8)*(DE3:DE105="L"))+SUMPRODUCT((DA3:DA105=V5)*(DD3:DD105=V4)*(DE3:DE105="L"))+SUMPRODUCT((DA3:DA105=V6)*(DD3:DD105=V5)*(DF3:DF105="L"))+SUMPRODUCT((DA3:DA105=V7)*(DD3:DD105=V5)*(DF3:DF105="L"))+SUMPRODUCT((DA3:DA105=V8)*(DD3:DD105=V5)*(DF3:DF105="L"))+SUMPRODUCT((DA3:DA105=V4)*(DD3:DD105=V5)*(DF3:DF105="L"))</f>
        <v>0</v>
      </c>
      <c r="Z5" s="3">
        <f>SUMPRODUCT((DA3:DA105=V5)*(DD3:DD105=V6)*DB3:DB105)+SUMPRODUCT((DA3:DA105=V5)*(DD3:DD105=V7)*DB3:DB105)+SUMPRODUCT((DA3:DA105=V5)*(DD3:DD105=V8)*DB3:DB105)+SUMPRODUCT((DA3:DA105=V5)*(DD3:DD105=V4)*DB3:DB105)+SUMPRODUCT((DA3:DA105=V6)*(DD3:DD105=V5)*DC3:DC105)+SUMPRODUCT((DA3:DA105=V7)*(DD3:DD105=V5)*DC3:DC105)+SUMPRODUCT((DA3:DA105=V8)*(DD3:DD105=V5)*DC3:DC105)+SUMPRODUCT((DA3:DA105=V4)*(DD3:DD105=V5)*DC3:DC105)</f>
        <v>0</v>
      </c>
      <c r="AA5" s="3">
        <f>SUMPRODUCT((DA3:DA105=V5)*(DD3:DD105=V6)*DC3:DC105)+SUMPRODUCT((DA3:DA105=V5)*(DD3:DD105=V7)*DC3:DC105)+SUMPRODUCT((DA3:DA105=V5)*(DD3:DD105=V8)*DC3:DC105)+SUMPRODUCT((DA3:DA105=V5)*(DD3:DD105=V4)*DC3:DC105)+SUMPRODUCT((DA3:DA105=V6)*(DD3:DD105=V5)*DB3:DB105)+SUMPRODUCT((DA3:DA105=V7)*(DD3:DD105=V5)*DB3:DB105)+SUMPRODUCT((DA3:DA105=V8)*(DD3:DD105=V5)*DB3:DB105)+SUMPRODUCT((DA3:DA105=V4)*(DD3:DD105=V5)*DB3:DB105)</f>
        <v>0</v>
      </c>
      <c r="AB5" s="3">
        <f>Z5-AA5+1000</f>
        <v>1000</v>
      </c>
      <c r="AC5" s="3">
        <f t="shared" ref="AC5:AC7" si="7">IF(V5&lt;&gt;"",W5*3+X5*1,"")</f>
        <v>0</v>
      </c>
      <c r="AD5" s="3">
        <f>IF(V5&lt;&gt;"",VLOOKUP(V5,C4:I52,7,FALSE),"")</f>
        <v>1000</v>
      </c>
      <c r="AE5" s="3">
        <f>IF(V5&lt;&gt;"",VLOOKUP(V5,C4:I52,5,FALSE),"")</f>
        <v>0</v>
      </c>
      <c r="AF5" s="3">
        <f>IF(V5&lt;&gt;"",VLOOKUP(V5,C4:K52,9,FALSE),"")</f>
        <v>-143</v>
      </c>
      <c r="AG5" s="3">
        <f t="shared" ref="AG5:AG7" si="8">AC5</f>
        <v>0</v>
      </c>
      <c r="AH5" s="3">
        <f>IF(V5&lt;&gt;"",RANK(AG5,AG4:AG8),"")</f>
        <v>1</v>
      </c>
      <c r="AI5" s="3">
        <f>IF(V5&lt;&gt;"",SUMPRODUCT((AG4:AG8=AG5)*(AB4:AB8&gt;AB5)),"")</f>
        <v>0</v>
      </c>
      <c r="AJ5" s="3">
        <f>IF(V5&lt;&gt;"",SUMPRODUCT((AG4:AG8=AG5)*(AB4:AB8=AB5)*(Z4:Z8&gt;Z5)),"")</f>
        <v>0</v>
      </c>
      <c r="AK5" s="3">
        <f>IF(V5&lt;&gt;"",SUMPRODUCT((AG4:AG8=AG5)*(AB4:AB8=AB5)*(Z4:Z8=Z5)*(AD4:AD8&gt;AD5)),"")</f>
        <v>0</v>
      </c>
      <c r="AL5" s="3">
        <f>IF(V5&lt;&gt;"",SUMPRODUCT((AG4:AG8=AG5)*(AB4:AB8=AB5)*(Z4:Z8=Z5)*(AD4:AD8=AD5)*(AE4:AE8&gt;AE5)),"")</f>
        <v>0</v>
      </c>
      <c r="AM5" s="3">
        <f>IF(V5&lt;&gt;"",SUMPRODUCT((AG4:AG8=AG5)*(AB4:AB8=AB5)*(Z4:Z8=Z5)*(AD4:AD8=AD5)*(AE4:AE8=AE5)*(AF4:AF8&gt;AF5)),"")</f>
        <v>2</v>
      </c>
      <c r="AN5" s="3">
        <f>IF(V5&lt;&gt;"",IF(AN84&lt;&gt;"",IF(U82=3,AN84,AN84+U82),SUM(AH5:AM5)),"")</f>
        <v>3</v>
      </c>
      <c r="AO5" s="3" t="str">
        <f>IF(V5&lt;&gt;"",INDEX(V4:V8,MATCH(2,AN4:AN8,0),0),"")</f>
        <v>Zuid-Korea</v>
      </c>
      <c r="AP5" s="3" t="str">
        <f>IF(R4&lt;&gt;"",R4,"")</f>
        <v/>
      </c>
      <c r="AQ5" s="3">
        <f>SUMPRODUCT((DA3:DA105=AP5)*(DD3:DD105=AP6)*(DE3:DE105="W"))+SUMPRODUCT((DA3:DA105=AP5)*(DD3:DD105=AP7)*(DE3:DE105="W"))+SUMPRODUCT((DA3:DA105=AP5)*(DD3:DD105=AP8)*(DE3:DE105="W"))+SUMPRODUCT((DA3:DA105=AP6)*(DD3:DD105=AP5)*(DF3:DF105="W"))+SUMPRODUCT((DA3:DA105=AP7)*(DD3:DD105=AP5)*(DF3:DF105="W"))+SUMPRODUCT((DA3:DA105=AP8)*(DD3:DD105=AP5)*(DF3:DF105="W"))</f>
        <v>0</v>
      </c>
      <c r="AR5" s="3">
        <f>SUMPRODUCT((DA3:DA105=AP5)*(DD3:DD105=AP6)*(DE3:DE105="D"))+SUMPRODUCT((DA3:DA105=AP5)*(DD3:DD105=AP7)*(DE3:DE105="D"))+SUMPRODUCT((DA3:DA105=AP5)*(DD3:DD105=AP8)*(DE3:DE105="D"))+SUMPRODUCT((DA3:DA105=AP6)*(DD3:DD105=AP5)*(DE3:DE105="D"))+SUMPRODUCT((DA3:DA105=AP7)*(DD3:DD105=AP5)*(DE3:DE105="D"))+SUMPRODUCT((DA3:DA105=AP8)*(DD3:DD105=AP5)*(DE3:DE105="D"))</f>
        <v>0</v>
      </c>
      <c r="AS5" s="3">
        <f>SUMPRODUCT((DA3:DA105=AP5)*(DD3:DD105=AP6)*(DE3:DE105="L"))+SUMPRODUCT((DA3:DA105=AP5)*(DD3:DD105=AP7)*(DE3:DE105="L"))+SUMPRODUCT((DA3:DA105=AP5)*(DD3:DD105=AP8)*(DE3:DE105="L"))+SUMPRODUCT((DA3:DA105=AP6)*(DD3:DD105=AP5)*(DF3:DF105="L"))+SUMPRODUCT((DA3:DA105=AP7)*(DD3:DD105=AP5)*(DF3:DF105="L"))+SUMPRODUCT((DA3:DA105=AP8)*(DD3:DD105=AP5)*(DF3:DF105="L"))</f>
        <v>0</v>
      </c>
      <c r="AT5" s="3">
        <f>SUMPRODUCT((DA3:DA105=AP5)*(DD3:DD105=AP6)*DB3:DB105)+SUMPRODUCT((DA3:DA105=AP5)*(DD3:DD105=AP7)*DB3:DB105)+SUMPRODUCT((DA3:DA105=AP5)*(DD3:DD105=AP8)*DB3:DB105)+SUMPRODUCT((DA3:DA105=AP5)*(DD3:DD105=AP4)*DB3:DB105)+SUMPRODUCT((DA3:DA105=AP6)*(DD3:DD105=AP5)*DC3:DC105)+SUMPRODUCT((DA3:DA105=AP7)*(DD3:DD105=AP5)*DC3:DC105)+SUMPRODUCT((DA3:DA105=AP8)*(DD3:DD105=AP5)*DC3:DC105)+SUMPRODUCT((DA3:DA105=AP4)*(DD3:DD105=AP5)*DC3:DC105)</f>
        <v>0</v>
      </c>
      <c r="AU5" s="3">
        <f>SUMPRODUCT((DA3:DA105=AP5)*(DD3:DD105=AP6)*DC3:DC105)+SUMPRODUCT((DA3:DA105=AP5)*(DD3:DD105=AP7)*DC3:DC105)+SUMPRODUCT((DA3:DA105=AP5)*(DD3:DD105=AP8)*DC3:DC105)+SUMPRODUCT((DA3:DA105=AP5)*(DD3:DD105=AP4)*DC3:DC105)+SUMPRODUCT((DA3:DA105=AP6)*(DD3:DD105=AP5)*DB3:DB105)+SUMPRODUCT((DA3:DA105=AP7)*(DD3:DD105=AP5)*DB3:DB105)+SUMPRODUCT((DA3:DA105=AP8)*(DD3:DD105=AP5)*DB3:DB105)+SUMPRODUCT((DA3:DA105=AP4)*(DD3:DD105=AP5)*DB3:DB105)</f>
        <v>0</v>
      </c>
      <c r="AV5" s="3">
        <f>AT5-AU5+1000</f>
        <v>1000</v>
      </c>
      <c r="AW5" s="3" t="str">
        <f t="shared" ref="AW5:AW7" si="9">IF(AP5&lt;&gt;"",AQ5*3+AR5*1,"")</f>
        <v/>
      </c>
      <c r="AX5" s="3" t="str">
        <f>IF(AP5&lt;&gt;"",VLOOKUP(AP5,C4:I52,7,FALSE),"")</f>
        <v/>
      </c>
      <c r="AY5" s="3" t="str">
        <f>IF(AP5&lt;&gt;"",VLOOKUP(AP5,C4:I52,5,FALSE),"")</f>
        <v/>
      </c>
      <c r="AZ5" s="3" t="str">
        <f>IF(AP5&lt;&gt;"",VLOOKUP(AP5,C4:K52,9,FALSE),"")</f>
        <v/>
      </c>
      <c r="BA5" s="3" t="str">
        <f t="shared" ref="BA5:BA7" si="10">AW5</f>
        <v/>
      </c>
      <c r="BB5" s="3" t="str">
        <f>IF(AP5&lt;&gt;"",RANK(BA5,BA4:BA8),"")</f>
        <v/>
      </c>
      <c r="BC5" s="3" t="str">
        <f>IF(AP5&lt;&gt;"",SUMPRODUCT((BA4:BA8=BA5)*(AV4:AV8&gt;AV5)),"")</f>
        <v/>
      </c>
      <c r="BD5" s="3" t="str">
        <f>IF(AP5&lt;&gt;"",SUMPRODUCT((BA4:BA8=BA5)*(AV4:AV8=AV5)*(AT4:AT8&gt;AT5)),"")</f>
        <v/>
      </c>
      <c r="BE5" s="3" t="str">
        <f>IF(AP5&lt;&gt;"",SUMPRODUCT((BA4:BA8=BA5)*(AV4:AV8=AV5)*(AT4:AT8=AT5)*(AX4:AX8&gt;AX5)),"")</f>
        <v/>
      </c>
      <c r="BF5" s="3" t="str">
        <f>IF(AP5&lt;&gt;"",SUMPRODUCT((BA4:BA8=BA5)*(AV4:AV8=AV5)*(AT4:AT8=AT5)*(AX4:AX8=AX5)*(AY4:AY8&gt;AY5)),"")</f>
        <v/>
      </c>
      <c r="BG5" s="3" t="str">
        <f>IF(AP5&lt;&gt;"",SUMPRODUCT((BA4:BA8=BA5)*(AV4:AV8=AV5)*(AT4:AT8=AT5)*(AX4:AX8=AX5)*(AY4:AY8=AY5)*(AZ4:AZ8&gt;AZ5)),"")</f>
        <v/>
      </c>
      <c r="BH5" s="3" t="str">
        <f>IF(AP5&lt;&gt;"",IF(BH84&lt;&gt;"",IF(AO82=3,BH84,BH84+AO82),SUM(BB5:BG5)+1),"")</f>
        <v/>
      </c>
      <c r="BI5" s="3" t="str">
        <f>IF(AP5&lt;&gt;"",INDEX(AP5:AP8,MATCH(2,BH5:BH8,0),0),"")</f>
        <v/>
      </c>
      <c r="CX5" s="3" t="str">
        <f>IF(BI5&lt;&gt;"",BI5,IF(AO5&lt;&gt;"",AO5,O5))</f>
        <v>Zuid-Korea</v>
      </c>
      <c r="CY5" s="3">
        <v>2</v>
      </c>
      <c r="CZ5" s="3">
        <v>3</v>
      </c>
      <c r="DA5" s="7" t="str">
        <f>Voorspelling!F8</f>
        <v>Canada</v>
      </c>
      <c r="DB5" s="7">
        <f>Voorspelling!G8</f>
        <v>0</v>
      </c>
      <c r="DC5" s="7">
        <f>Voorspelling!H8</f>
        <v>0</v>
      </c>
      <c r="DD5" s="7" t="str">
        <f>Voorspelling!I8</f>
        <v>Bosnië en Herzegovina</v>
      </c>
      <c r="DE5" s="7" t="str">
        <f>IF(AND(Voorspelling!G8&lt;&gt;"",Voorspelling!H8&lt;&gt;""),IF(DB5&gt;DC5,"W",IF(DB5=DC5,"D","L")),"")</f>
        <v/>
      </c>
      <c r="DF5" s="7" t="str">
        <f t="shared" si="0"/>
        <v/>
      </c>
      <c r="DI5" s="3" t="e">
        <f ca="1">VLOOKUP(DJ5,HE4:HF8,2,FALSE)</f>
        <v>#N/A</v>
      </c>
      <c r="DJ5" s="5" t="str">
        <f t="shared" ref="DJ5:DJ7" si="11">C5</f>
        <v>Zuid-Afrika</v>
      </c>
      <c r="DK5" s="3" t="e">
        <f ca="1">SUMPRODUCT((HH3:HH105=DJ5)*(HL3:HL105="W"))+SUMPRODUCT((HK3:HK105=DJ5)*(HM3:HM105="W"))</f>
        <v>#REF!</v>
      </c>
      <c r="DL5" s="3" t="e">
        <f ca="1">SUMPRODUCT((HH3:HH105=DJ5)*(HL3:HL105="D"))+SUMPRODUCT((HK3:HK105=DJ5)*(HM3:HM105="D"))</f>
        <v>#REF!</v>
      </c>
      <c r="DM5" s="3" t="e">
        <f ca="1">SUMPRODUCT((HH3:HH105=DJ5)*(HL3:HL105="L"))+SUMPRODUCT((HK3:HK105=DJ5)*(HM3:HM105="L"))</f>
        <v>#REF!</v>
      </c>
      <c r="DN5" s="3" t="e">
        <f ca="1">SUMIF(HH3:HH123,DJ5,HI3:HI123)+SUMIF(HK3:HK123,DJ5,HJ3:HJ123)</f>
        <v>#REF!</v>
      </c>
      <c r="DO5" s="3" t="e">
        <f ca="1">SUMIF(HK3:HK123,DJ5,HI3:HI123)+SUMIF(HH3:HH123,DJ5,HJ3:HJ123)</f>
        <v>#REF!</v>
      </c>
      <c r="DP5" s="3" t="e">
        <f t="shared" ref="DP5:DP7" ca="1" si="12">DN5-DO5+1000</f>
        <v>#REF!</v>
      </c>
      <c r="DQ5" s="3" t="e">
        <f t="shared" ref="DQ5:DQ7" ca="1" si="13">DK5*3+DL5*1</f>
        <v>#REF!</v>
      </c>
      <c r="DR5" s="3">
        <f t="shared" ref="DR5:DR7" si="14">K5</f>
        <v>-160</v>
      </c>
      <c r="DS5" s="3" t="e">
        <f ca="1">IF(COUNTIF(DQ4:DQ8,4)&lt;&gt;4,RANK(DQ5,DQ4:DQ8),DQ84)</f>
        <v>#REF!</v>
      </c>
      <c r="DU5" s="3" t="e">
        <f ca="1">SUMPRODUCT((DS4:DS7=DS5)*(DR4:DR7&lt;DR5))+DS5</f>
        <v>#REF!</v>
      </c>
      <c r="DV5" s="5" t="e">
        <f ca="1">INDEX(DJ4:DJ8,MATCH(2,DU4:DU8,0),0)</f>
        <v>#N/A</v>
      </c>
      <c r="DW5" s="3" t="e">
        <f ca="1">INDEX(DS4:DS8,MATCH(DV5,DJ4:DJ8,0),0)</f>
        <v>#N/A</v>
      </c>
      <c r="DX5" s="3" t="e">
        <f ca="1">IF(DX4&lt;&gt;"",DV5,"")</f>
        <v>#N/A</v>
      </c>
      <c r="DY5" s="3" t="e">
        <f ca="1">IF(DY4&lt;&gt;"",DV6,"")</f>
        <v>#N/A</v>
      </c>
      <c r="DZ5" s="3" t="e">
        <f ca="1">IF(DZ4&lt;&gt;"",DV7,"")</f>
        <v>#N/A</v>
      </c>
      <c r="EA5" s="3" t="str">
        <f>IF(EA4&lt;&gt;"",DV8,"")</f>
        <v/>
      </c>
      <c r="EC5" s="3" t="e">
        <f t="shared" ref="EC5:EC7" ca="1" si="15">IF(DX5&lt;&gt;"",DX5,"")</f>
        <v>#N/A</v>
      </c>
      <c r="ED5" s="3" t="e">
        <f ca="1">SUMPRODUCT((HH3:HH105=EC5)*(HK3:HK105=EC6)*(HL3:HL105="W"))+SUMPRODUCT((HH3:HH105=EC5)*(HK3:HK105=EC7)*(HL3:HL105="W"))+SUMPRODUCT((HH3:HH105=EC5)*(HK3:HK105=EC8)*(HL3:HL105="W"))+SUMPRODUCT((HH3:HH105=EC5)*(HK3:HK105=EC4)*(HL3:HL105="W"))+SUMPRODUCT((HH3:HH105=EC6)*(HK3:HK105=EC5)*(HM3:HM105="W"))+SUMPRODUCT((HH3:HH105=EC7)*(HK3:HK105=EC5)*(HM3:HM105="W"))+SUMPRODUCT((HH3:HH105=EC8)*(HK3:HK105=EC5)*(HM3:HM105="W"))+SUMPRODUCT((HH3:HH105=EC4)*(HK3:HK105=EC5)*(HM3:HM105="W"))</f>
        <v>#N/A</v>
      </c>
      <c r="EE5" s="3" t="e">
        <f ca="1">SUMPRODUCT((HH3:HH105=EC5)*(HK3:HK105=EC6)*(HL3:HL105="D"))+SUMPRODUCT((HH3:HH105=EC5)*(HK3:HK105=EC7)*(HL3:HL105="D"))+SUMPRODUCT((HH3:HH105=EC5)*(HK3:HK105=EC8)*(HL3:HL105="D"))+SUMPRODUCT((HH3:HH105=EC5)*(HK3:HK105=EC4)*(HL3:HL105="D"))+SUMPRODUCT((HH3:HH105=EC6)*(HK3:HK105=EC5)*(HL3:HL105="D"))+SUMPRODUCT((HH3:HH105=EC7)*(HK3:HK105=EC5)*(HL3:HL105="D"))+SUMPRODUCT((HH3:HH105=EC8)*(HK3:HK105=EC5)*(HL3:HL105="D"))+SUMPRODUCT((HH3:HH105=EC4)*(HK3:HK105=EC5)*(HL3:HL105="D"))</f>
        <v>#N/A</v>
      </c>
      <c r="EF5" s="3" t="e">
        <f ca="1">SUMPRODUCT((HH3:HH105=EC5)*(HK3:HK105=EC6)*(HL3:HL105="L"))+SUMPRODUCT((HH3:HH105=EC5)*(HK3:HK105=EC7)*(HL3:HL105="L"))+SUMPRODUCT((HH3:HH105=EC5)*(HK3:HK105=EC8)*(HL3:HL105="L"))+SUMPRODUCT((HH3:HH105=EC5)*(HK3:HK105=EC4)*(HL3:HL105="L"))+SUMPRODUCT((HH3:HH105=EC6)*(HK3:HK105=EC5)*(HM3:HM105="L"))+SUMPRODUCT((HH3:HH105=EC7)*(HK3:HK105=EC5)*(HM3:HM105="L"))+SUMPRODUCT((HH3:HH105=EC8)*(HK3:HK105=EC5)*(HM3:HM105="L"))+SUMPRODUCT((HH3:HH105=EC4)*(HK3:HK105=EC5)*(HM3:HM105="L"))</f>
        <v>#N/A</v>
      </c>
      <c r="EG5" s="3" t="e">
        <f ca="1">SUMPRODUCT((HH3:HH105=EC5)*(HK3:HK105=EC6)*HI3:HI105)+SUMPRODUCT((HH3:HH105=EC5)*(HK3:HK105=EC7)*HI3:HI105)+SUMPRODUCT((HH3:HH105=EC5)*(HK3:HK105=EC8)*HI3:HI105)+SUMPRODUCT((HH3:HH105=EC5)*(HK3:HK105=EC4)*HI3:HI105)+SUMPRODUCT((HH3:HH105=EC6)*(HK3:HK105=EC5)*HJ3:HJ105)+SUMPRODUCT((HH3:HH105=EC7)*(HK3:HK105=EC5)*HJ3:HJ105)+SUMPRODUCT((HH3:HH105=EC8)*(HK3:HK105=EC5)*HJ3:HJ105)+SUMPRODUCT((HH3:HH105=EC4)*(HK3:HK105=EC5)*HJ3:HJ105)</f>
        <v>#N/A</v>
      </c>
      <c r="EH5" s="3" t="e">
        <f ca="1">SUMPRODUCT((HH3:HH105=EC5)*(HK3:HK105=EC6)*HJ3:HJ105)+SUMPRODUCT((HH3:HH105=EC5)*(HK3:HK105=EC7)*HJ3:HJ105)+SUMPRODUCT((HH3:HH105=EC5)*(HK3:HK105=EC8)*HJ3:HJ105)+SUMPRODUCT((HH3:HH105=EC5)*(HK3:HK105=EC4)*HJ3:HJ105)+SUMPRODUCT((HH3:HH105=EC6)*(HK3:HK105=EC5)*HI3:HI105)+SUMPRODUCT((HH3:HH105=EC7)*(HK3:HK105=EC5)*HI3:HI105)+SUMPRODUCT((HH3:HH105=EC8)*(HK3:HK105=EC5)*HI3:HI105)+SUMPRODUCT((HH3:HH105=EC4)*(HK3:HK105=EC5)*HI3:HI105)</f>
        <v>#N/A</v>
      </c>
      <c r="EI5" s="3" t="e">
        <f ca="1">EG5-EH5+1000</f>
        <v>#N/A</v>
      </c>
      <c r="EJ5" s="3" t="e">
        <f t="shared" ref="EJ5:EJ7" ca="1" si="16">IF(EC5&lt;&gt;"",ED5*3+EE5*1,"")</f>
        <v>#N/A</v>
      </c>
      <c r="EK5" s="3" t="e">
        <f ca="1">IF(EC5&lt;&gt;"",VLOOKUP(EC5,DJ4:DP52,7,FALSE),"")</f>
        <v>#N/A</v>
      </c>
      <c r="EL5" s="3" t="e">
        <f ca="1">IF(EC5&lt;&gt;"",VLOOKUP(EC5,DJ4:DP52,5,FALSE),"")</f>
        <v>#N/A</v>
      </c>
      <c r="EM5" s="3" t="e">
        <f ca="1">IF(EC5&lt;&gt;"",VLOOKUP(EC5,DJ4:DR52,9,FALSE),"")</f>
        <v>#N/A</v>
      </c>
      <c r="EN5" s="3" t="e">
        <f t="shared" ref="EN5:EN7" ca="1" si="17">EJ5</f>
        <v>#N/A</v>
      </c>
      <c r="EO5" s="3" t="e">
        <f ca="1">IF(EC5&lt;&gt;"",RANK(EN5,EN4:EN8),"")</f>
        <v>#N/A</v>
      </c>
      <c r="EP5" s="3" t="e">
        <f ca="1">IF(EC5&lt;&gt;"",SUMPRODUCT((EN4:EN8=EN5)*(EI4:EI8&gt;EI5)),"")</f>
        <v>#N/A</v>
      </c>
      <c r="EQ5" s="3" t="e">
        <f ca="1">IF(EC5&lt;&gt;"",SUMPRODUCT((EN4:EN8=EN5)*(EI4:EI8=EI5)*(EG4:EG8&gt;EG5)),"")</f>
        <v>#N/A</v>
      </c>
      <c r="ER5" s="3" t="e">
        <f ca="1">IF(EC5&lt;&gt;"",SUMPRODUCT((EN4:EN8=EN5)*(EI4:EI8=EI5)*(EG4:EG8=EG5)*(EK4:EK8&gt;EK5)),"")</f>
        <v>#N/A</v>
      </c>
      <c r="ES5" s="3" t="e">
        <f ca="1">IF(EC5&lt;&gt;"",SUMPRODUCT((EN4:EN8=EN5)*(EI4:EI8=EI5)*(EG4:EG8=EG5)*(EK4:EK8=EK5)*(EL4:EL8&gt;EL5)),"")</f>
        <v>#N/A</v>
      </c>
      <c r="ET5" s="3" t="e">
        <f ca="1">IF(EC5&lt;&gt;"",SUMPRODUCT((EN4:EN8=EN5)*(EI4:EI8=EI5)*(EG4:EG8=EG5)*(EK4:EK8=EK5)*(EL4:EL8=EL5)*(EM4:EM8&gt;EM5)),"")</f>
        <v>#N/A</v>
      </c>
      <c r="EU5" s="3" t="e">
        <f ca="1">IF(EC5&lt;&gt;"",IF(EU84&lt;&gt;"",IF(EB82=3,EU84,EU84+EB82),SUM(EO5:ET5)),"")</f>
        <v>#N/A</v>
      </c>
      <c r="EV5" s="3" t="e">
        <f ca="1">IF(EC5&lt;&gt;"",INDEX(EC4:EC8,MATCH(2,EU4:EU8,0),0),"")</f>
        <v>#N/A</v>
      </c>
      <c r="EW5" s="3" t="e">
        <f ca="1">IF(DY4&lt;&gt;"",DY4,"")</f>
        <v>#N/A</v>
      </c>
      <c r="EX5" s="3" t="e">
        <f ca="1">SUMPRODUCT((HH3:HH105=EW5)*(HK3:HK105=EW6)*(HL3:HL105="W"))+SUMPRODUCT((HH3:HH105=EW5)*(HK3:HK105=EW7)*(HL3:HL105="W"))+SUMPRODUCT((HH3:HH105=EW5)*(HK3:HK105=EW8)*(HL3:HL105="W"))+SUMPRODUCT((HH3:HH105=EW6)*(HK3:HK105=EW5)*(HM3:HM105="W"))+SUMPRODUCT((HH3:HH105=EW7)*(HK3:HK105=EW5)*(HM3:HM105="W"))+SUMPRODUCT((HH3:HH105=EW8)*(HK3:HK105=EW5)*(HM3:HM105="W"))</f>
        <v>#N/A</v>
      </c>
      <c r="EY5" s="3" t="e">
        <f ca="1">SUMPRODUCT((HH3:HH105=EW5)*(HK3:HK105=EW6)*(HL3:HL105="D"))+SUMPRODUCT((HH3:HH105=EW5)*(HK3:HK105=EW7)*(HL3:HL105="D"))+SUMPRODUCT((HH3:HH105=EW5)*(HK3:HK105=EW8)*(HL3:HL105="D"))+SUMPRODUCT((HH3:HH105=EW6)*(HK3:HK105=EW5)*(HL3:HL105="D"))+SUMPRODUCT((HH3:HH105=EW7)*(HK3:HK105=EW5)*(HL3:HL105="D"))+SUMPRODUCT((HH3:HH105=EW8)*(HK3:HK105=EW5)*(HL3:HL105="D"))</f>
        <v>#N/A</v>
      </c>
      <c r="EZ5" s="3" t="e">
        <f ca="1">SUMPRODUCT((HH3:HH105=EW5)*(HK3:HK105=EW6)*(HL3:HL105="L"))+SUMPRODUCT((HH3:HH105=EW5)*(HK3:HK105=EW7)*(HL3:HL105="L"))+SUMPRODUCT((HH3:HH105=EW5)*(HK3:HK105=EW8)*(HL3:HL105="L"))+SUMPRODUCT((HH3:HH105=EW6)*(HK3:HK105=EW5)*(HM3:HM105="L"))+SUMPRODUCT((HH3:HH105=EW7)*(HK3:HK105=EW5)*(HM3:HM105="L"))+SUMPRODUCT((HH3:HH105=EW8)*(HK3:HK105=EW5)*(HM3:HM105="L"))</f>
        <v>#N/A</v>
      </c>
      <c r="FA5" s="3" t="e">
        <f ca="1">SUMPRODUCT((HH3:HH105=EW5)*(HK3:HK105=EW6)*HI3:HI105)+SUMPRODUCT((HH3:HH105=EW5)*(HK3:HK105=EW7)*HI3:HI105)+SUMPRODUCT((HH3:HH105=EW5)*(HK3:HK105=EW8)*HI3:HI105)+SUMPRODUCT((HH3:HH105=EW5)*(HK3:HK105=EW4)*HI3:HI105)+SUMPRODUCT((HH3:HH105=EW6)*(HK3:HK105=EW5)*HJ3:HJ105)+SUMPRODUCT((HH3:HH105=EW7)*(HK3:HK105=EW5)*HJ3:HJ105)+SUMPRODUCT((HH3:HH105=EW8)*(HK3:HK105=EW5)*HJ3:HJ105)+SUMPRODUCT((HH3:HH105=EW4)*(HK3:HK105=EW5)*HJ3:HJ105)</f>
        <v>#N/A</v>
      </c>
      <c r="FB5" s="3" t="e">
        <f ca="1">SUMPRODUCT((HH3:HH105=EW5)*(HK3:HK105=EW6)*HJ3:HJ105)+SUMPRODUCT((HH3:HH105=EW5)*(HK3:HK105=EW7)*HJ3:HJ105)+SUMPRODUCT((HH3:HH105=EW5)*(HK3:HK105=EW8)*HJ3:HJ105)+SUMPRODUCT((HH3:HH105=EW5)*(HK3:HK105=EW4)*HJ3:HJ105)+SUMPRODUCT((HH3:HH105=EW6)*(HK3:HK105=EW5)*HI3:HI105)+SUMPRODUCT((HH3:HH105=EW7)*(HK3:HK105=EW5)*HI3:HI105)+SUMPRODUCT((HH3:HH105=EW8)*(HK3:HK105=EW5)*HI3:HI105)+SUMPRODUCT((HH3:HH105=EW4)*(HK3:HK105=EW5)*HI3:HI105)</f>
        <v>#N/A</v>
      </c>
      <c r="FC5" s="3" t="e">
        <f ca="1">FA5-FB5+1000</f>
        <v>#N/A</v>
      </c>
      <c r="FD5" s="3" t="e">
        <f t="shared" ref="FD5:FD7" ca="1" si="18">IF(EW5&lt;&gt;"",EX5*3+EY5*1,"")</f>
        <v>#N/A</v>
      </c>
      <c r="FE5" s="3" t="e">
        <f ca="1">IF(EW5&lt;&gt;"",VLOOKUP(EW5,DJ4:DP52,7,FALSE),"")</f>
        <v>#N/A</v>
      </c>
      <c r="FF5" s="3" t="e">
        <f ca="1">IF(EW5&lt;&gt;"",VLOOKUP(EW5,DJ4:DP52,5,FALSE),"")</f>
        <v>#N/A</v>
      </c>
      <c r="FG5" s="3" t="e">
        <f ca="1">IF(EW5&lt;&gt;"",VLOOKUP(EW5,DJ4:DR52,9,FALSE),"")</f>
        <v>#N/A</v>
      </c>
      <c r="FH5" s="3" t="e">
        <f t="shared" ref="FH5:FH7" ca="1" si="19">FD5</f>
        <v>#N/A</v>
      </c>
      <c r="FI5" s="3" t="e">
        <f ca="1">IF(EW5&lt;&gt;"",RANK(FH5,FH4:FH8),"")</f>
        <v>#N/A</v>
      </c>
      <c r="FJ5" s="3" t="e">
        <f ca="1">IF(EW5&lt;&gt;"",SUMPRODUCT((FH4:FH8=FH5)*(FC4:FC8&gt;FC5)),"")</f>
        <v>#N/A</v>
      </c>
      <c r="FK5" s="3" t="e">
        <f ca="1">IF(EW5&lt;&gt;"",SUMPRODUCT((FH4:FH8=FH5)*(FC4:FC8=FC5)*(FA4:FA8&gt;FA5)),"")</f>
        <v>#N/A</v>
      </c>
      <c r="FL5" s="3" t="e">
        <f ca="1">IF(EW5&lt;&gt;"",SUMPRODUCT((FH4:FH8=FH5)*(FC4:FC8=FC5)*(FA4:FA8=FA5)*(FE4:FE8&gt;FE5)),"")</f>
        <v>#N/A</v>
      </c>
      <c r="FM5" s="3" t="e">
        <f ca="1">IF(EW5&lt;&gt;"",SUMPRODUCT((FH4:FH8=FH5)*(FC4:FC8=FC5)*(FA4:FA8=FA5)*(FE4:FE8=FE5)*(FF4:FF8&gt;FF5)),"")</f>
        <v>#N/A</v>
      </c>
      <c r="FN5" s="3" t="e">
        <f ca="1">IF(EW5&lt;&gt;"",SUMPRODUCT((FH4:FH8=FH5)*(FC4:FC8=FC5)*(FA4:FA8=FA5)*(FE4:FE8=FE5)*(FF4:FF8=FF5)*(FG4:FG8&gt;FG5)),"")</f>
        <v>#N/A</v>
      </c>
      <c r="FO5" s="3" t="e">
        <f ca="1">IF(EW5&lt;&gt;"",IF(FO84&lt;&gt;"",IF(EV82=3,FO84,FO84+EV82),SUM(FI5:FN5)+1),"")</f>
        <v>#N/A</v>
      </c>
      <c r="FP5" s="3" t="e">
        <f ca="1">IF(EW5&lt;&gt;"",INDEX(EW5:EW8,MATCH(2,FO5:FO8,0),0),"")</f>
        <v>#N/A</v>
      </c>
      <c r="HE5" s="3" t="e">
        <f ca="1">IF(FP5&lt;&gt;"",FP5,IF(EV5&lt;&gt;"",EV5,DV5))</f>
        <v>#N/A</v>
      </c>
      <c r="HF5" s="3">
        <v>2</v>
      </c>
      <c r="HG5" s="3">
        <v>3</v>
      </c>
      <c r="HH5" s="7" t="str">
        <f t="shared" si="1"/>
        <v>Canada</v>
      </c>
      <c r="HI5" s="7" t="e">
        <f ca="1">IF(OFFSET(Voorspelling!#REF!,0,HI1)&lt;&gt;"",OFFSET(Voorspelling!#REF!,0,HI1),0)</f>
        <v>#REF!</v>
      </c>
      <c r="HJ5" s="7" t="e">
        <f ca="1">IF(OFFSET(Voorspelling!#REF!,0,HI1)&lt;&gt;"",OFFSET(Voorspelling!#REF!,0,HI1),0)</f>
        <v>#REF!</v>
      </c>
      <c r="HK5" s="7" t="str">
        <f t="shared" si="2"/>
        <v>Bosnië en Herzegovina</v>
      </c>
      <c r="HL5" s="7" t="e">
        <f ca="1">IF(AND(OFFSET(Voorspelling!#REF!,0,HI1)&lt;&gt;"",OFFSET(Voorspelling!#REF!,0,HI1)&lt;&gt;""),IF(HI5&gt;HJ5,"W",IF(HI5=HJ5,"D","L")),"")</f>
        <v>#REF!</v>
      </c>
      <c r="HM5" s="7" t="e">
        <f t="shared" ca="1" si="3"/>
        <v>#REF!</v>
      </c>
      <c r="LO5" s="7"/>
      <c r="LP5" s="7"/>
      <c r="LQ5" s="7"/>
      <c r="LR5" s="7"/>
      <c r="LS5" s="7"/>
      <c r="LT5" s="7"/>
      <c r="PV5" s="7"/>
      <c r="PW5" s="7"/>
      <c r="PX5" s="7"/>
      <c r="PY5" s="7"/>
      <c r="PZ5" s="7"/>
      <c r="QA5" s="7"/>
      <c r="UC5" s="7"/>
      <c r="UD5" s="7"/>
      <c r="UE5" s="7"/>
      <c r="UF5" s="7"/>
      <c r="UG5" s="7"/>
      <c r="UH5" s="7"/>
      <c r="YJ5" s="7"/>
      <c r="YK5" s="7"/>
      <c r="YL5" s="7"/>
      <c r="YM5" s="7"/>
      <c r="YN5" s="7"/>
      <c r="YO5" s="7"/>
      <c r="ACQ5" s="7"/>
      <c r="ACR5" s="7"/>
      <c r="ACS5" s="7"/>
      <c r="ACT5" s="7"/>
      <c r="ACU5" s="7"/>
      <c r="ACV5" s="7"/>
      <c r="AGX5" s="7"/>
      <c r="AGY5" s="7"/>
      <c r="AGZ5" s="7"/>
      <c r="AHA5" s="7"/>
      <c r="AHB5" s="7"/>
      <c r="AHC5" s="7"/>
      <c r="ALE5" s="7"/>
      <c r="ALF5" s="7"/>
      <c r="ALG5" s="7"/>
      <c r="ALH5" s="7"/>
      <c r="ALI5" s="7"/>
      <c r="ALJ5" s="7"/>
      <c r="APL5" s="7"/>
      <c r="APM5" s="7"/>
      <c r="APN5" s="7"/>
      <c r="APO5" s="7"/>
      <c r="APP5" s="7"/>
      <c r="APQ5" s="7"/>
      <c r="ATS5" s="7"/>
      <c r="ATT5" s="7"/>
      <c r="ATU5" s="7"/>
      <c r="ATV5" s="7"/>
      <c r="ATW5" s="7"/>
      <c r="ATX5" s="7"/>
      <c r="AXZ5" s="7"/>
      <c r="AYA5" s="7"/>
      <c r="AYB5" s="7"/>
      <c r="AYC5" s="7"/>
      <c r="AYD5" s="7"/>
      <c r="AYE5" s="7"/>
      <c r="BCG5" s="7"/>
      <c r="BCH5" s="7"/>
      <c r="BCI5" s="7"/>
      <c r="BCJ5" s="7"/>
      <c r="BCK5" s="7"/>
      <c r="BCL5" s="7"/>
      <c r="BGN5" s="7"/>
      <c r="BGO5" s="7"/>
      <c r="BGP5" s="7"/>
      <c r="BGQ5" s="7"/>
      <c r="BGR5" s="7"/>
      <c r="BGS5" s="7"/>
      <c r="BKU5" s="7"/>
      <c r="BKV5" s="7"/>
      <c r="BKW5" s="7"/>
      <c r="BKX5" s="7"/>
      <c r="BKY5" s="7"/>
      <c r="BKZ5" s="7"/>
      <c r="BPB5" s="7"/>
      <c r="BPC5" s="7"/>
      <c r="BPD5" s="7"/>
      <c r="BPE5" s="7"/>
      <c r="BPF5" s="7"/>
      <c r="BPG5" s="7"/>
      <c r="BTI5" s="7"/>
      <c r="BTJ5" s="7"/>
      <c r="BTK5" s="7"/>
      <c r="BTL5" s="7"/>
      <c r="BTM5" s="7"/>
      <c r="BTN5" s="7"/>
      <c r="BXP5" s="7"/>
      <c r="BXQ5" s="7"/>
      <c r="BXR5" s="7"/>
      <c r="BXS5" s="7"/>
      <c r="BXT5" s="7"/>
      <c r="BXU5" s="7"/>
      <c r="CBW5" s="7"/>
      <c r="CBX5" s="7"/>
      <c r="CBY5" s="7"/>
      <c r="CBZ5" s="7"/>
      <c r="CCA5" s="7"/>
      <c r="CCB5" s="7"/>
      <c r="CGD5" s="7"/>
      <c r="CGE5" s="7"/>
      <c r="CGF5" s="7"/>
      <c r="CGG5" s="7"/>
      <c r="CGH5" s="7"/>
      <c r="CGI5" s="7"/>
      <c r="CKK5" s="7"/>
      <c r="CKL5" s="7"/>
      <c r="CKM5" s="7"/>
      <c r="CKN5" s="7"/>
      <c r="CKO5" s="7"/>
      <c r="CKP5" s="7"/>
      <c r="COR5" s="7"/>
      <c r="COS5" s="7"/>
      <c r="COT5" s="7"/>
      <c r="COU5" s="7"/>
      <c r="COV5" s="7"/>
      <c r="COW5" s="7"/>
      <c r="CSY5" s="7"/>
      <c r="CSZ5" s="7"/>
      <c r="CTA5" s="7"/>
      <c r="CTB5" s="7"/>
      <c r="CTC5" s="7"/>
      <c r="CTD5" s="7"/>
      <c r="CXF5" s="7"/>
      <c r="CXG5" s="7"/>
      <c r="CXH5" s="7"/>
      <c r="CXI5" s="7"/>
      <c r="CXJ5" s="7"/>
      <c r="CXK5" s="7"/>
      <c r="DBM5" s="7"/>
      <c r="DBN5" s="7"/>
      <c r="DBO5" s="7"/>
      <c r="DBP5" s="7"/>
      <c r="DBQ5" s="7"/>
      <c r="DBR5" s="7"/>
      <c r="DFT5" s="7"/>
      <c r="DFU5" s="7"/>
      <c r="DFV5" s="7"/>
      <c r="DFW5" s="7"/>
      <c r="DFX5" s="7"/>
      <c r="DFY5" s="7"/>
      <c r="DKA5" s="7"/>
      <c r="DKB5" s="7"/>
      <c r="DKC5" s="7"/>
      <c r="DKD5" s="7"/>
      <c r="DKE5" s="7"/>
      <c r="DKF5" s="7"/>
      <c r="DOH5" s="7"/>
      <c r="DOI5" s="7"/>
      <c r="DOJ5" s="7"/>
      <c r="DOK5" s="7"/>
      <c r="DOL5" s="7"/>
      <c r="DOM5" s="7"/>
      <c r="DSO5" s="7"/>
      <c r="DSP5" s="7"/>
      <c r="DSQ5" s="7"/>
      <c r="DSR5" s="7"/>
      <c r="DSS5" s="7"/>
      <c r="DST5" s="7"/>
      <c r="DWV5" s="7"/>
      <c r="DWW5" s="7"/>
      <c r="DWX5" s="7"/>
      <c r="DWY5" s="7"/>
      <c r="DWZ5" s="7"/>
      <c r="DXA5" s="7"/>
      <c r="EBC5" s="7"/>
      <c r="EBD5" s="7"/>
      <c r="EBE5" s="7"/>
      <c r="EBF5" s="7"/>
      <c r="EBG5" s="7"/>
      <c r="EBH5" s="7"/>
      <c r="EFJ5" s="7"/>
      <c r="EFK5" s="7"/>
      <c r="EFL5" s="7"/>
      <c r="EFM5" s="7"/>
      <c r="EFN5" s="7"/>
      <c r="EFO5" s="7"/>
      <c r="EJQ5" s="7"/>
      <c r="EJR5" s="7"/>
      <c r="EJS5" s="7"/>
      <c r="EJT5" s="7"/>
      <c r="EJU5" s="7"/>
      <c r="EJV5" s="7"/>
      <c r="ENX5" s="7"/>
      <c r="ENY5" s="7"/>
      <c r="ENZ5" s="7"/>
      <c r="EOA5" s="7"/>
      <c r="EOB5" s="7"/>
      <c r="EOC5" s="7"/>
      <c r="ESE5" s="7"/>
      <c r="ESF5" s="7"/>
      <c r="ESG5" s="7"/>
      <c r="ESH5" s="7"/>
      <c r="ESI5" s="7"/>
      <c r="ESJ5" s="7"/>
      <c r="EWL5" s="7"/>
      <c r="EWM5" s="7"/>
      <c r="EWN5" s="7"/>
      <c r="EWO5" s="7"/>
      <c r="EWP5" s="7"/>
      <c r="EWQ5" s="7"/>
      <c r="FAS5" s="7"/>
      <c r="FAT5" s="7"/>
      <c r="FAU5" s="7"/>
      <c r="FAV5" s="7"/>
      <c r="FAW5" s="7"/>
      <c r="FAX5" s="7"/>
      <c r="FEZ5" s="7"/>
      <c r="FFA5" s="7"/>
      <c r="FFB5" s="7"/>
      <c r="FFC5" s="7"/>
      <c r="FFD5" s="7"/>
      <c r="FFE5" s="7"/>
      <c r="FJG5" s="7"/>
      <c r="FJH5" s="7"/>
      <c r="FJI5" s="7"/>
      <c r="FJJ5" s="7"/>
      <c r="FJK5" s="7"/>
      <c r="FJL5" s="7"/>
      <c r="FNN5" s="7"/>
      <c r="FNO5" s="7"/>
      <c r="FNP5" s="7"/>
      <c r="FNQ5" s="7"/>
      <c r="FNR5" s="7"/>
      <c r="FNS5" s="7"/>
      <c r="FRU5" s="7"/>
      <c r="FRV5" s="7"/>
      <c r="FRW5" s="7"/>
      <c r="FRX5" s="7"/>
      <c r="FRY5" s="7"/>
      <c r="FRZ5" s="7"/>
      <c r="FWB5" s="7"/>
      <c r="FWC5" s="7"/>
      <c r="FWD5" s="7"/>
      <c r="FWE5" s="7"/>
      <c r="FWF5" s="7"/>
      <c r="FWG5" s="7"/>
      <c r="GAI5" s="7"/>
      <c r="GAJ5" s="7"/>
      <c r="GAK5" s="7"/>
      <c r="GAL5" s="7"/>
      <c r="GAM5" s="7"/>
      <c r="GAN5" s="7"/>
      <c r="GEP5" s="7"/>
      <c r="GEQ5" s="7"/>
      <c r="GER5" s="7"/>
      <c r="GES5" s="7"/>
      <c r="GET5" s="7"/>
      <c r="GEU5" s="7"/>
      <c r="GIW5" s="7"/>
      <c r="GIX5" s="7"/>
      <c r="GIY5" s="7"/>
      <c r="GIZ5" s="7"/>
      <c r="GJA5" s="7"/>
      <c r="GJB5" s="7"/>
      <c r="GND5" s="7"/>
      <c r="GNE5" s="7"/>
      <c r="GNF5" s="7"/>
      <c r="GNG5" s="7"/>
      <c r="GNH5" s="7"/>
      <c r="GNI5" s="7"/>
      <c r="GRK5" s="7"/>
      <c r="GRL5" s="7"/>
      <c r="GRM5" s="7"/>
      <c r="GRN5" s="7"/>
      <c r="GRO5" s="7"/>
      <c r="GRP5" s="7"/>
      <c r="GVR5" s="7"/>
      <c r="GVS5" s="7"/>
      <c r="GVT5" s="7"/>
      <c r="GVU5" s="7"/>
      <c r="GVV5" s="7"/>
      <c r="GVW5" s="7"/>
      <c r="GZY5" s="7"/>
      <c r="GZZ5" s="7"/>
      <c r="HAA5" s="7"/>
      <c r="HAB5" s="7"/>
      <c r="HAC5" s="7"/>
      <c r="HAD5" s="7"/>
      <c r="HEF5" s="7"/>
      <c r="HEG5" s="7"/>
      <c r="HEH5" s="7"/>
      <c r="HEI5" s="7"/>
      <c r="HEJ5" s="7"/>
      <c r="HEK5" s="7"/>
      <c r="HIM5" s="7"/>
      <c r="HIN5" s="7"/>
      <c r="HIO5" s="7"/>
      <c r="HIP5" s="7"/>
      <c r="HIQ5" s="7"/>
      <c r="HIR5" s="7"/>
      <c r="HMT5" s="7"/>
      <c r="HMU5" s="7"/>
      <c r="HMV5" s="7"/>
      <c r="HMW5" s="7"/>
      <c r="HMX5" s="7"/>
      <c r="HMY5" s="7"/>
      <c r="HRA5" s="7"/>
      <c r="HRB5" s="7"/>
      <c r="HRC5" s="7"/>
      <c r="HRD5" s="7"/>
      <c r="HRE5" s="7"/>
      <c r="HRF5" s="7"/>
      <c r="HVH5" s="7"/>
      <c r="HVI5" s="7"/>
      <c r="HVJ5" s="7"/>
      <c r="HVK5" s="7"/>
      <c r="HVL5" s="7"/>
      <c r="HVM5" s="7"/>
      <c r="HZO5" s="7"/>
      <c r="HZP5" s="7"/>
      <c r="HZQ5" s="7"/>
      <c r="HZR5" s="7"/>
      <c r="HZS5" s="7"/>
      <c r="HZT5" s="7"/>
      <c r="IDV5" s="7"/>
      <c r="IDW5" s="7"/>
      <c r="IDX5" s="7"/>
      <c r="IDY5" s="7"/>
      <c r="IDZ5" s="7"/>
      <c r="IEA5" s="7"/>
      <c r="IIC5" s="7"/>
      <c r="IID5" s="7"/>
      <c r="IIE5" s="7"/>
      <c r="IIF5" s="7"/>
      <c r="IIG5" s="7"/>
      <c r="IIH5" s="7"/>
      <c r="IMJ5" s="7"/>
      <c r="IMK5" s="7"/>
      <c r="IML5" s="7"/>
      <c r="IMM5" s="7"/>
      <c r="IMN5" s="7"/>
      <c r="IMO5" s="7"/>
      <c r="IQQ5" s="7"/>
      <c r="IQR5" s="7"/>
      <c r="IQS5" s="7"/>
      <c r="IQT5" s="7"/>
      <c r="IQU5" s="7"/>
      <c r="IQV5" s="7"/>
      <c r="IUX5" s="7"/>
      <c r="IUY5" s="7"/>
      <c r="IUZ5" s="7"/>
      <c r="IVA5" s="7"/>
      <c r="IVB5" s="7"/>
      <c r="IVC5" s="7"/>
      <c r="IZE5" s="7"/>
      <c r="IZF5" s="7"/>
      <c r="IZG5" s="7"/>
      <c r="IZH5" s="7"/>
      <c r="IZI5" s="7"/>
      <c r="IZJ5" s="7"/>
      <c r="JDL5" s="7"/>
      <c r="JDM5" s="7"/>
      <c r="JDN5" s="7"/>
      <c r="JDO5" s="7"/>
      <c r="JDP5" s="7"/>
      <c r="JDQ5" s="7"/>
      <c r="JHS5" s="7"/>
      <c r="JHT5" s="7"/>
      <c r="JHU5" s="7"/>
      <c r="JHV5" s="7"/>
      <c r="JHW5" s="7"/>
      <c r="JHX5" s="7"/>
      <c r="JLZ5" s="7"/>
      <c r="JMA5" s="7"/>
      <c r="JMB5" s="7"/>
      <c r="JMC5" s="7"/>
      <c r="JMD5" s="7"/>
      <c r="JME5" s="7"/>
      <c r="JQG5" s="7"/>
      <c r="JQH5" s="7"/>
      <c r="JQI5" s="7"/>
      <c r="JQJ5" s="7"/>
      <c r="JQK5" s="7"/>
      <c r="JQL5" s="7"/>
      <c r="JUN5" s="7"/>
      <c r="JUO5" s="7"/>
      <c r="JUP5" s="7"/>
      <c r="JUQ5" s="7"/>
      <c r="JUR5" s="7"/>
      <c r="JUS5" s="7"/>
      <c r="JYU5" s="7"/>
      <c r="JYV5" s="7"/>
      <c r="JYW5" s="7"/>
      <c r="JYX5" s="7"/>
      <c r="JYY5" s="7"/>
      <c r="JYZ5" s="7"/>
      <c r="KDB5" s="7"/>
      <c r="KDC5" s="7"/>
      <c r="KDD5" s="7"/>
      <c r="KDE5" s="7"/>
      <c r="KDF5" s="7"/>
      <c r="KDG5" s="7"/>
      <c r="KHI5" s="7"/>
      <c r="KHJ5" s="7"/>
      <c r="KHK5" s="7"/>
      <c r="KHL5" s="7"/>
      <c r="KHM5" s="7"/>
      <c r="KHN5" s="7"/>
      <c r="KLP5" s="7"/>
      <c r="KLQ5" s="7"/>
      <c r="KLR5" s="7"/>
      <c r="KLS5" s="7"/>
      <c r="KLT5" s="7"/>
      <c r="KLU5" s="7"/>
      <c r="KPW5" s="7"/>
      <c r="KPX5" s="7"/>
      <c r="KPY5" s="7"/>
      <c r="KPZ5" s="7"/>
      <c r="KQA5" s="7"/>
      <c r="KQB5" s="7"/>
      <c r="KUD5" s="7"/>
      <c r="KUE5" s="7"/>
      <c r="KUF5" s="7"/>
      <c r="KUG5" s="7"/>
      <c r="KUH5" s="7"/>
      <c r="KUI5" s="7"/>
      <c r="KYK5" s="7"/>
      <c r="KYL5" s="7"/>
      <c r="KYM5" s="7"/>
      <c r="KYN5" s="7"/>
      <c r="KYO5" s="7"/>
      <c r="KYP5" s="7"/>
      <c r="LCR5" s="7"/>
      <c r="LCS5" s="7"/>
      <c r="LCT5" s="7"/>
      <c r="LCU5" s="7"/>
      <c r="LCV5" s="7"/>
      <c r="LCW5" s="7"/>
      <c r="LGY5" s="7"/>
      <c r="LGZ5" s="7"/>
      <c r="LHA5" s="7"/>
      <c r="LHB5" s="7"/>
      <c r="LHC5" s="7"/>
      <c r="LHD5" s="7"/>
      <c r="LLF5" s="7"/>
      <c r="LLG5" s="7"/>
      <c r="LLH5" s="7"/>
      <c r="LLI5" s="7"/>
      <c r="LLJ5" s="7"/>
      <c r="LLK5" s="7"/>
      <c r="LPM5" s="7"/>
      <c r="LPN5" s="7"/>
      <c r="LPO5" s="7"/>
      <c r="LPP5" s="7"/>
      <c r="LPQ5" s="7"/>
      <c r="LPR5" s="7"/>
      <c r="LTT5" s="7"/>
      <c r="LTU5" s="7"/>
      <c r="LTV5" s="7"/>
      <c r="LTW5" s="7"/>
      <c r="LTX5" s="7"/>
      <c r="LTY5" s="7"/>
      <c r="LYA5" s="7"/>
      <c r="LYB5" s="7"/>
      <c r="LYC5" s="7"/>
      <c r="LYD5" s="7"/>
      <c r="LYE5" s="7"/>
      <c r="LYF5" s="7"/>
      <c r="MCH5" s="7"/>
      <c r="MCI5" s="7"/>
      <c r="MCJ5" s="7"/>
      <c r="MCK5" s="7"/>
      <c r="MCL5" s="7"/>
      <c r="MCM5" s="7"/>
      <c r="MGO5" s="7"/>
      <c r="MGP5" s="7"/>
      <c r="MGQ5" s="7"/>
      <c r="MGR5" s="7"/>
      <c r="MGS5" s="7"/>
      <c r="MGT5" s="7"/>
      <c r="MKV5" s="7"/>
      <c r="MKW5" s="7"/>
      <c r="MKX5" s="7"/>
      <c r="MKY5" s="7"/>
      <c r="MKZ5" s="7"/>
      <c r="MLA5" s="7"/>
      <c r="MPC5" s="7"/>
      <c r="MPD5" s="7"/>
      <c r="MPE5" s="7"/>
      <c r="MPF5" s="7"/>
      <c r="MPG5" s="7"/>
      <c r="MPH5" s="7"/>
      <c r="MTJ5" s="7"/>
      <c r="MTK5" s="7"/>
      <c r="MTL5" s="7"/>
      <c r="MTM5" s="7"/>
      <c r="MTN5" s="7"/>
      <c r="MTO5" s="7"/>
      <c r="MXQ5" s="7"/>
      <c r="MXR5" s="7"/>
      <c r="MXS5" s="7"/>
      <c r="MXT5" s="7"/>
      <c r="MXU5" s="7"/>
      <c r="MXV5" s="7"/>
      <c r="NBX5" s="7"/>
      <c r="NBY5" s="7"/>
      <c r="NBZ5" s="7"/>
      <c r="NCA5" s="7"/>
      <c r="NCB5" s="7"/>
      <c r="NCC5" s="7"/>
      <c r="NGE5" s="7"/>
      <c r="NGF5" s="7"/>
      <c r="NGG5" s="7"/>
      <c r="NGH5" s="7"/>
      <c r="NGI5" s="7"/>
      <c r="NGJ5" s="7"/>
      <c r="NKL5" s="7"/>
      <c r="NKM5" s="7"/>
      <c r="NKN5" s="7"/>
      <c r="NKO5" s="7"/>
      <c r="NKP5" s="7"/>
      <c r="NKQ5" s="7"/>
      <c r="NOS5" s="7"/>
      <c r="NOT5" s="7"/>
      <c r="NOU5" s="7"/>
      <c r="NOV5" s="7"/>
      <c r="NOW5" s="7"/>
      <c r="NOX5" s="7"/>
      <c r="NSZ5" s="7"/>
      <c r="NTA5" s="7"/>
      <c r="NTB5" s="7"/>
      <c r="NTC5" s="7"/>
      <c r="NTD5" s="7"/>
      <c r="NTE5" s="7"/>
      <c r="NXG5" s="7"/>
      <c r="NXH5" s="7"/>
      <c r="NXI5" s="7"/>
      <c r="NXJ5" s="7"/>
      <c r="NXK5" s="7"/>
      <c r="NXL5" s="7"/>
      <c r="OBN5" s="7"/>
      <c r="OBO5" s="7"/>
      <c r="OBP5" s="7"/>
      <c r="OBQ5" s="7"/>
      <c r="OBR5" s="7"/>
      <c r="OBS5" s="7"/>
      <c r="OFU5" s="7"/>
      <c r="OFV5" s="7"/>
      <c r="OFW5" s="7"/>
      <c r="OFX5" s="7"/>
      <c r="OFY5" s="7"/>
      <c r="OFZ5" s="7"/>
      <c r="OKB5" s="7"/>
      <c r="OKC5" s="7"/>
      <c r="OKD5" s="7"/>
      <c r="OKE5" s="7"/>
      <c r="OKF5" s="7"/>
      <c r="OKG5" s="7"/>
      <c r="OOI5" s="7"/>
      <c r="OOJ5" s="7"/>
      <c r="OOK5" s="7"/>
      <c r="OOL5" s="7"/>
      <c r="OOM5" s="7"/>
      <c r="OON5" s="7"/>
      <c r="OSP5" s="7"/>
      <c r="OSQ5" s="7"/>
      <c r="OSR5" s="7"/>
      <c r="OSS5" s="7"/>
      <c r="OST5" s="7"/>
      <c r="OSU5" s="7"/>
      <c r="OWW5" s="7"/>
      <c r="OWX5" s="7"/>
      <c r="OWY5" s="7"/>
      <c r="OWZ5" s="7"/>
      <c r="OXA5" s="7"/>
      <c r="OXB5" s="7"/>
      <c r="PBD5" s="7"/>
      <c r="PBE5" s="7"/>
      <c r="PBF5" s="7"/>
      <c r="PBG5" s="7"/>
      <c r="PBH5" s="7"/>
      <c r="PBI5" s="7"/>
      <c r="PFK5" s="7"/>
      <c r="PFL5" s="7"/>
      <c r="PFM5" s="7"/>
      <c r="PFN5" s="7"/>
      <c r="PFO5" s="7"/>
      <c r="PFP5" s="7"/>
      <c r="PJR5" s="7"/>
      <c r="PJS5" s="7"/>
      <c r="PJT5" s="7"/>
      <c r="PJU5" s="7"/>
      <c r="PJV5" s="7"/>
      <c r="PJW5" s="7"/>
      <c r="PNY5" s="7"/>
      <c r="PNZ5" s="7"/>
      <c r="POA5" s="7"/>
      <c r="POB5" s="7"/>
      <c r="POC5" s="7"/>
      <c r="POD5" s="7"/>
      <c r="PSF5" s="7"/>
      <c r="PSG5" s="7"/>
      <c r="PSH5" s="7"/>
      <c r="PSI5" s="7"/>
      <c r="PSJ5" s="7"/>
      <c r="PSK5" s="7"/>
    </row>
    <row r="6" spans="1:11321" x14ac:dyDescent="0.25">
      <c r="A6" s="9">
        <f>Landen!E8+100</f>
        <v>122</v>
      </c>
      <c r="B6" s="3">
        <f>VLOOKUP(C6,CX4:CY8,2,FALSE)</f>
        <v>2</v>
      </c>
      <c r="C6" s="5" t="str">
        <f>Landen!D8</f>
        <v>Zuid-Korea</v>
      </c>
      <c r="D6" s="3">
        <f>SUMPRODUCT((DA3:DA105=C6)*(DE3:DE105="W"))+SUMPRODUCT((DD3:DD105=C6)*(DF3:DF105="W"))</f>
        <v>0</v>
      </c>
      <c r="E6" s="3">
        <f>SUMPRODUCT((DA3:DA105=C6)*(DE3:DE105="D"))+SUMPRODUCT((DD3:DD105=C6)*(DF3:DF105="D"))</f>
        <v>0</v>
      </c>
      <c r="F6" s="3">
        <f>SUMPRODUCT((DA3:DA105=C6)*(DE3:DE105="L"))+SUMPRODUCT((DD3:DD105=C6)*(DF3:DF105="L"))</f>
        <v>0</v>
      </c>
      <c r="G6" s="3">
        <f>SUMIF(DA3:DA123,C6,DB3:DB123)+SUMIF(DD3:DD123,C6,DC3:DC123)</f>
        <v>0</v>
      </c>
      <c r="H6" s="3">
        <f>SUMIF(DD3:DD123,C6,DB3:DB123)+SUMIF(DA3:DA123,C6,DC3:DC123)</f>
        <v>0</v>
      </c>
      <c r="I6" s="3">
        <f t="shared" si="4"/>
        <v>1000</v>
      </c>
      <c r="J6" s="3">
        <f t="shared" si="5"/>
        <v>0</v>
      </c>
      <c r="K6" s="3">
        <f>IF(Landen!F8&lt;&gt;"",Landen!F8,-A6)</f>
        <v>-122</v>
      </c>
      <c r="L6" s="3">
        <f>IF(COUNTIF(J4:J8,4)&lt;&gt;4,RANK(J6,J4:J8),J85)</f>
        <v>1</v>
      </c>
      <c r="N6" s="3">
        <f>SUMPRODUCT((L4:L7=L6)*(K4:K7&lt;K6))+L6</f>
        <v>3</v>
      </c>
      <c r="O6" s="5" t="str">
        <f>INDEX(C4:C8,MATCH(3,N4:N8,0),0)</f>
        <v>Zuid-Korea</v>
      </c>
      <c r="P6" s="3">
        <f>INDEX(L4:L8,MATCH(O6,C4:C8,0),0)</f>
        <v>1</v>
      </c>
      <c r="Q6" s="3" t="str">
        <f>IF(AND(Q5&lt;&gt;"",P6=1),O6,"")</f>
        <v>Zuid-Korea</v>
      </c>
      <c r="R6" s="3" t="str">
        <f>IF(AND(R5&lt;&gt;"",P7=2),O7,"")</f>
        <v/>
      </c>
      <c r="S6" s="3" t="str">
        <f>IF(AND(S5&lt;&gt;"",P8=3),O8,"")</f>
        <v/>
      </c>
      <c r="V6" s="3" t="str">
        <f t="shared" si="6"/>
        <v>Zuid-Korea</v>
      </c>
      <c r="W6" s="3">
        <f>SUMPRODUCT((DA3:DA105=V6)*(DD3:DD105=V7)*(DE3:DE105="W"))+SUMPRODUCT((DA3:DA105=V6)*(DD3:DD105=V8)*(DE3:DE105="W"))+SUMPRODUCT((DA3:DA105=V6)*(DD3:DD105=V4)*(DE3:DE105="W"))+SUMPRODUCT((DA3:DA105=V6)*(DD3:DD105=V5)*(DE3:DE105="W"))+SUMPRODUCT((DA3:DA105=V7)*(DD3:DD105=V6)*(DF3:DF105="W"))+SUMPRODUCT((DA3:DA105=V8)*(DD3:DD105=V6)*(DF3:DF105="W"))+SUMPRODUCT((DA3:DA105=V4)*(DD3:DD105=V6)*(DF3:DF105="W"))+SUMPRODUCT((DA3:DA105=V5)*(DD3:DD105=V6)*(DF3:DF105="W"))</f>
        <v>0</v>
      </c>
      <c r="X6" s="3">
        <f>SUMPRODUCT((DA3:DA105=V6)*(DD3:DD105=V7)*(DE3:DE105="D"))+SUMPRODUCT((DA3:DA105=V6)*(DD3:DD105=V8)*(DE3:DE105="D"))+SUMPRODUCT((DA3:DA105=V6)*(DD3:DD105=V4)*(DE3:DE105="D"))+SUMPRODUCT((DA3:DA105=V6)*(DD3:DD105=V5)*(DE3:DE105="D"))+SUMPRODUCT((DA3:DA105=V7)*(DD3:DD105=V6)*(DE3:DE105="D"))+SUMPRODUCT((DA3:DA105=V8)*(DD3:DD105=V6)*(DE3:DE105="D"))+SUMPRODUCT((DA3:DA105=V4)*(DD3:DD105=V6)*(DE3:DE105="D"))+SUMPRODUCT((DA3:DA105=V5)*(DD3:DD105=V6)*(DE3:DE105="D"))</f>
        <v>0</v>
      </c>
      <c r="Y6" s="3">
        <f>SUMPRODUCT((DA3:DA105=V6)*(DD3:DD105=V7)*(DE3:DE105="L"))+SUMPRODUCT((DA3:DA105=V6)*(DD3:DD105=V8)*(DE3:DE105="L"))+SUMPRODUCT((DA3:DA105=V6)*(DD3:DD105=V4)*(DE3:DE105="L"))+SUMPRODUCT((DA3:DA105=V6)*(DD3:DD105=V5)*(DE3:DE105="L"))+SUMPRODUCT((DA3:DA105=V7)*(DD3:DD105=V6)*(DF3:DF105="L"))+SUMPRODUCT((DA3:DA105=V8)*(DD3:DD105=V6)*(DF3:DF105="L"))+SUMPRODUCT((DA3:DA105=V4)*(DD3:DD105=V6)*(DF3:DF105="L"))+SUMPRODUCT((DA3:DA105=V5)*(DD3:DD105=V6)*(DF3:DF105="L"))</f>
        <v>0</v>
      </c>
      <c r="Z6" s="3">
        <f>SUMPRODUCT((DA3:DA105=V6)*(DD3:DD105=V7)*DB3:DB105)+SUMPRODUCT((DA3:DA105=V6)*(DD3:DD105=V8)*DB3:DB105)+SUMPRODUCT((DA3:DA105=V6)*(DD3:DD105=V4)*DB3:DB105)+SUMPRODUCT((DA3:DA105=V6)*(DD3:DD105=V5)*DB3:DB105)+SUMPRODUCT((DA3:DA105=V7)*(DD3:DD105=V6)*DC3:DC105)+SUMPRODUCT((DA3:DA105=V8)*(DD3:DD105=V6)*DC3:DC105)+SUMPRODUCT((DA3:DA105=V4)*(DD3:DD105=V6)*DC3:DC105)+SUMPRODUCT((DA3:DA105=V5)*(DD3:DD105=V6)*DC3:DC105)</f>
        <v>0</v>
      </c>
      <c r="AA6" s="3">
        <f>SUMPRODUCT((DA3:DA105=V6)*(DD3:DD105=V7)*DC3:DC105)+SUMPRODUCT((DA3:DA105=V6)*(DD3:DD105=V8)*DC3:DC105)+SUMPRODUCT((DA3:DA105=V6)*(DD3:DD105=V4)*DC3:DC105)+SUMPRODUCT((DA3:DA105=V6)*(DD3:DD105=V5)*DC3:DC105)+SUMPRODUCT((DA3:DA105=V7)*(DD3:DD105=V6)*DB3:DB105)+SUMPRODUCT((DA3:DA105=V8)*(DD3:DD105=V6)*DB3:DB105)+SUMPRODUCT((DA3:DA105=V4)*(DD3:DD105=V6)*DB3:DB105)+SUMPRODUCT((DA3:DA105=V5)*(DD3:DD105=V6)*DB3:DB105)</f>
        <v>0</v>
      </c>
      <c r="AB6" s="3">
        <f>Z6-AA6+1000</f>
        <v>1000</v>
      </c>
      <c r="AC6" s="3">
        <f t="shared" si="7"/>
        <v>0</v>
      </c>
      <c r="AD6" s="3">
        <f>IF(V6&lt;&gt;"",VLOOKUP(V6,C4:I52,7,FALSE),"")</f>
        <v>1000</v>
      </c>
      <c r="AE6" s="3">
        <f>IF(V6&lt;&gt;"",VLOOKUP(V6,C4:I52,5,FALSE),"")</f>
        <v>0</v>
      </c>
      <c r="AF6" s="3">
        <f>IF(V6&lt;&gt;"",VLOOKUP(V6,C4:K52,9,FALSE),"")</f>
        <v>-122</v>
      </c>
      <c r="AG6" s="3">
        <f t="shared" si="8"/>
        <v>0</v>
      </c>
      <c r="AH6" s="3">
        <f>IF(V6&lt;&gt;"",RANK(AG6,AG4:AG8),"")</f>
        <v>1</v>
      </c>
      <c r="AI6" s="3">
        <f>IF(V6&lt;&gt;"",SUMPRODUCT((AG4:AG8=AG6)*(AB4:AB8&gt;AB6)),"")</f>
        <v>0</v>
      </c>
      <c r="AJ6" s="3">
        <f>IF(V6&lt;&gt;"",SUMPRODUCT((AG4:AG8=AG6)*(AB4:AB8=AB6)*(Z4:Z8&gt;Z6)),"")</f>
        <v>0</v>
      </c>
      <c r="AK6" s="3">
        <f>IF(V6&lt;&gt;"",SUMPRODUCT((AG4:AG8=AG6)*(AB4:AB8=AB6)*(Z4:Z8=Z6)*(AD4:AD8&gt;AD6)),"")</f>
        <v>0</v>
      </c>
      <c r="AL6" s="3">
        <f>IF(V6&lt;&gt;"",SUMPRODUCT((AG4:AG8=AG6)*(AB4:AB8=AB6)*(Z4:Z8=Z6)*(AD4:AD8=AD6)*(AE4:AE8&gt;AE6)),"")</f>
        <v>0</v>
      </c>
      <c r="AM6" s="3">
        <f>IF(V6&lt;&gt;"",SUMPRODUCT((AG4:AG8=AG6)*(AB4:AB8=AB6)*(Z4:Z8=Z6)*(AD4:AD8=AD6)*(AE4:AE8=AE6)*(AF4:AF8&gt;AF6)),"")</f>
        <v>1</v>
      </c>
      <c r="AN6" s="3">
        <f>IF(V6&lt;&gt;"",IF(AN85&lt;&gt;"",IF(U82=3,AN85,AN85+U82),SUM(AH6:AM6)),"")</f>
        <v>2</v>
      </c>
      <c r="AO6" s="3" t="str">
        <f>IF(V6&lt;&gt;"",INDEX(V4:V8,MATCH(3,AN4:AN8,0),0),"")</f>
        <v>Tsjechië</v>
      </c>
      <c r="AP6" s="3" t="str">
        <f>IF(R5&lt;&gt;"",R5,"")</f>
        <v/>
      </c>
      <c r="AQ6" s="3">
        <f>SUMPRODUCT((DA3:DA105=AP6)*(DD3:DD105=AP7)*(DE3:DE105="W"))+SUMPRODUCT((DA3:DA105=AP6)*(DD3:DD105=AP8)*(DE3:DE105="W"))+SUMPRODUCT((DA3:DA105=AP6)*(DD3:DD105=AP5)*(DE3:DE105="W"))+SUMPRODUCT((DA3:DA105=AP7)*(DD3:DD105=AP6)*(DF3:DF105="W"))+SUMPRODUCT((DA3:DA105=AP8)*(DD3:DD105=AP6)*(DF3:DF105="W"))+SUMPRODUCT((DA3:DA105=AP5)*(DD3:DD105=AP6)*(DF3:DF105="W"))</f>
        <v>0</v>
      </c>
      <c r="AR6" s="3">
        <f>SUMPRODUCT((DA3:DA105=AP6)*(DD3:DD105=AP7)*(DE3:DE105="D"))+SUMPRODUCT((DA3:DA105=AP6)*(DD3:DD105=AP8)*(DE3:DE105="D"))+SUMPRODUCT((DA3:DA105=AP6)*(DD3:DD105=AP5)*(DE3:DE105="D"))+SUMPRODUCT((DA3:DA105=AP7)*(DD3:DD105=AP6)*(DE3:DE105="D"))+SUMPRODUCT((DA3:DA105=AP8)*(DD3:DD105=AP6)*(DE3:DE105="D"))+SUMPRODUCT((DA3:DA105=AP5)*(DD3:DD105=AP6)*(DE3:DE105="D"))</f>
        <v>0</v>
      </c>
      <c r="AS6" s="3">
        <f>SUMPRODUCT((DA3:DA105=AP6)*(DD3:DD105=AP7)*(DE3:DE105="L"))+SUMPRODUCT((DA3:DA105=AP6)*(DD3:DD105=AP8)*(DE3:DE105="L"))+SUMPRODUCT((DA3:DA105=AP6)*(DD3:DD105=AP5)*(DE3:DE105="L"))+SUMPRODUCT((DA3:DA105=AP7)*(DD3:DD105=AP6)*(DF3:DF105="L"))+SUMPRODUCT((DA3:DA105=AP8)*(DD3:DD105=AP6)*(DF3:DF105="L"))+SUMPRODUCT((DA3:DA105=AP5)*(DD3:DD105=AP6)*(DF3:DF105="L"))</f>
        <v>0</v>
      </c>
      <c r="AT6" s="3">
        <f>SUMPRODUCT((DA3:DA105=AP6)*(DD3:DD105=AP7)*DB3:DB105)+SUMPRODUCT((DA3:DA105=AP6)*(DD3:DD105=AP8)*DB3:DB105)+SUMPRODUCT((DA3:DA105=AP6)*(DD3:DD105=AP4)*DB3:DB105)+SUMPRODUCT((DA3:DA105=AP6)*(DD3:DD105=AP5)*DB3:DB105)+SUMPRODUCT((DA3:DA105=AP7)*(DD3:DD105=AP6)*DC3:DC105)+SUMPRODUCT((DA3:DA105=AP8)*(DD3:DD105=AP6)*DC3:DC105)+SUMPRODUCT((DA3:DA105=AP4)*(DD3:DD105=AP6)*DC3:DC105)+SUMPRODUCT((DA3:DA105=AP5)*(DD3:DD105=AP6)*DC3:DC105)</f>
        <v>0</v>
      </c>
      <c r="AU6" s="3">
        <f>SUMPRODUCT((DA3:DA105=AP6)*(DD3:DD105=AP7)*DC3:DC105)+SUMPRODUCT((DA3:DA105=AP6)*(DD3:DD105=AP8)*DC3:DC105)+SUMPRODUCT((DA3:DA105=AP6)*(DD3:DD105=AP4)*DC3:DC105)+SUMPRODUCT((DA3:DA105=AP6)*(DD3:DD105=AP5)*DC3:DC105)+SUMPRODUCT((DA3:DA105=AP7)*(DD3:DD105=AP6)*DB3:DB105)+SUMPRODUCT((DA3:DA105=AP8)*(DD3:DD105=AP6)*DB3:DB105)+SUMPRODUCT((DA3:DA105=AP4)*(DD3:DD105=AP6)*DB3:DB105)+SUMPRODUCT((DA3:DA105=AP5)*(DD3:DD105=AP6)*DB3:DB105)</f>
        <v>0</v>
      </c>
      <c r="AV6" s="3">
        <f>AT6-AU6+1000</f>
        <v>1000</v>
      </c>
      <c r="AW6" s="3" t="str">
        <f t="shared" si="9"/>
        <v/>
      </c>
      <c r="AX6" s="3" t="str">
        <f>IF(AP6&lt;&gt;"",VLOOKUP(AP6,C4:I52,7,FALSE),"")</f>
        <v/>
      </c>
      <c r="AY6" s="3" t="str">
        <f>IF(AP6&lt;&gt;"",VLOOKUP(AP6,C4:I52,5,FALSE),"")</f>
        <v/>
      </c>
      <c r="AZ6" s="3" t="str">
        <f>IF(AP6&lt;&gt;"",VLOOKUP(AP6,C4:K52,9,FALSE),"")</f>
        <v/>
      </c>
      <c r="BA6" s="3" t="str">
        <f t="shared" si="10"/>
        <v/>
      </c>
      <c r="BB6" s="3" t="str">
        <f>IF(AP6&lt;&gt;"",RANK(BA6,BA4:BA8),"")</f>
        <v/>
      </c>
      <c r="BC6" s="3" t="str">
        <f>IF(AP6&lt;&gt;"",SUMPRODUCT((BA4:BA8=BA6)*(AV4:AV8&gt;AV6)),"")</f>
        <v/>
      </c>
      <c r="BD6" s="3" t="str">
        <f>IF(AP6&lt;&gt;"",SUMPRODUCT((BA4:BA8=BA6)*(AV4:AV8=AV6)*(AT4:AT8&gt;AT6)),"")</f>
        <v/>
      </c>
      <c r="BE6" s="3" t="str">
        <f>IF(AP6&lt;&gt;"",SUMPRODUCT((BA4:BA8=BA6)*(AV4:AV8=AV6)*(AT4:AT8=AT6)*(AX4:AX8&gt;AX6)),"")</f>
        <v/>
      </c>
      <c r="BF6" s="3" t="str">
        <f>IF(AP6&lt;&gt;"",SUMPRODUCT((BA4:BA8=BA6)*(AV4:AV8=AV6)*(AT4:AT8=AT6)*(AX4:AX8=AX6)*(AY4:AY8&gt;AY6)),"")</f>
        <v/>
      </c>
      <c r="BG6" s="3" t="str">
        <f>IF(AP6&lt;&gt;"",SUMPRODUCT((BA4:BA8=BA6)*(AV4:AV8=AV6)*(AT4:AT8=AT6)*(AX4:AX8=AX6)*(AY4:AY8=AY6)*(AZ4:AZ8&gt;AZ6)),"")</f>
        <v/>
      </c>
      <c r="BH6" s="3" t="str">
        <f>IF(AP6&lt;&gt;"",IF(BH85&lt;&gt;"",IF(AO82=3,BH85,BH85+AO82),SUM(BB6:BG6)+1),"")</f>
        <v/>
      </c>
      <c r="BI6" s="3" t="str">
        <f>IF(AP6&lt;&gt;"",INDEX(AP5:AP8,MATCH(3,BH5:BH8,0),0),"")</f>
        <v/>
      </c>
      <c r="BJ6" s="3" t="str">
        <f>IF(S4&lt;&gt;"",S4,"")</f>
        <v/>
      </c>
      <c r="BK6" s="3">
        <f>SUMPRODUCT((DA3:DA105=BJ6)*(DD3:DD105=BJ7)*(DE3:DE105="W"))+SUMPRODUCT((DA3:DA105=BJ6)*(DD3:DD105=BJ8)*(DE3:DE105="W"))+SUMPRODUCT((DA3:DA105=BJ6)*(DD3:DD105=BJ9)*(DE3:DE105="W"))+SUMPRODUCT((DA3:DA105=BJ7)*(DD3:DD105=BJ6)*(DF3:DF105="W"))+SUMPRODUCT((DA3:DA105=BJ8)*(DD3:DD105=BJ6)*(DF3:DF105="W"))+SUMPRODUCT((DA3:DA105=BJ9)*(DD3:DD105=BJ6)*(DF3:DF105="W"))</f>
        <v>0</v>
      </c>
      <c r="BL6" s="3">
        <f>SUMPRODUCT((DA3:DA105=BJ6)*(DD3:DD105=BJ7)*(DE3:DE105="D"))+SUMPRODUCT((DA3:DA105=BJ6)*(DD3:DD105=BJ8)*(DE3:DE105="D"))+SUMPRODUCT((DA3:DA105=BJ6)*(DD3:DD105=BJ9)*(DE3:DE105="D"))+SUMPRODUCT((DA3:DA105=BJ7)*(DD3:DD105=BJ6)*(DE3:DE105="D"))+SUMPRODUCT((DA3:DA105=BJ8)*(DD3:DD105=BJ6)*(DE3:DE105="D"))+SUMPRODUCT((DA3:DA105=BJ9)*(DD3:DD105=BJ6)*(DE3:DE105="D"))</f>
        <v>0</v>
      </c>
      <c r="BM6" s="3">
        <f>SUMPRODUCT((DA3:DA105=BJ6)*(DD3:DD105=BJ7)*(DE3:DE105="L"))+SUMPRODUCT((DA3:DA105=BJ6)*(DD3:DD105=BJ8)*(DE3:DE105="L"))+SUMPRODUCT((DA3:DA105=BJ6)*(DD3:DD105=BJ9)*(DE3:DE105="L"))+SUMPRODUCT((DA3:DA105=BJ7)*(DD3:DD105=BJ6)*(DF3:DF105="L"))+SUMPRODUCT((DA3:DA105=BJ8)*(DD3:DD105=BJ6)*(DF3:DF105="L"))+SUMPRODUCT((DA3:DA105=BJ9)*(DD3:DD105=BJ6)*(DF3:DF105="L"))</f>
        <v>0</v>
      </c>
      <c r="BN6" s="3">
        <f>SUMPRODUCT((DA3:DA105=BJ6)*(DD3:DD105=BJ7)*DB3:DB105)+SUMPRODUCT((DA3:DA105=BJ6)*(DD3:DD105=BJ8)*DB3:DB105)+SUMPRODUCT((DA3:DA105=BJ6)*(DD3:DD105=BJ4)*DB3:DB105)+SUMPRODUCT((DA3:DA105=BJ6)*(DD3:DD105=BJ5)*DB3:DB105)+SUMPRODUCT((DA3:DA105=BJ7)*(DD3:DD105=BJ6)*DC3:DC105)+SUMPRODUCT((DA3:DA105=BJ8)*(DD3:DD105=BJ6)*DC3:DC105)+SUMPRODUCT((DA3:DA105=BJ4)*(DD3:DD105=BJ6)*DC3:DC105)+SUMPRODUCT((DA3:DA105=BJ5)*(DD3:DD105=BJ6)*DC3:DC105)</f>
        <v>0</v>
      </c>
      <c r="BO6" s="3">
        <f>SUMPRODUCT((DA3:DA105=BJ6)*(DD3:DD105=BJ7)*DC3:DC105)+SUMPRODUCT((DA3:DA105=BJ6)*(DD3:DD105=BJ8)*DC3:DC105)+SUMPRODUCT((DA3:DA105=BJ6)*(DD3:DD105=BJ4)*DC3:DC105)+SUMPRODUCT((DA3:DA105=BJ6)*(DD3:DD105=BJ5)*DC3:DC105)+SUMPRODUCT((DA3:DA105=BJ7)*(DD3:DD105=BJ6)*DB3:DB105)+SUMPRODUCT((DA3:DA105=BJ8)*(DD3:DD105=BJ6)*DB3:DB105)+SUMPRODUCT((DA3:DA105=BJ4)*(DD3:DD105=BJ6)*DB3:DB105)+SUMPRODUCT((DA3:DA105=BJ5)*(DD3:DD105=BJ6)*DB3:DB105)</f>
        <v>0</v>
      </c>
      <c r="BP6" s="3">
        <f>BN6-BO6+1000</f>
        <v>1000</v>
      </c>
      <c r="BQ6" s="3" t="str">
        <f t="shared" ref="BQ6:BQ7" si="20">IF(BJ6&lt;&gt;"",BK6*3+BL6*1,"")</f>
        <v/>
      </c>
      <c r="BR6" s="3" t="str">
        <f>IF(BJ6&lt;&gt;"",VLOOKUP(BJ6,C4:I52,7,FALSE),"")</f>
        <v/>
      </c>
      <c r="BS6" s="3" t="str">
        <f>IF(BJ6&lt;&gt;"",VLOOKUP(BJ6,C4:I52,5,FALSE),"")</f>
        <v/>
      </c>
      <c r="BT6" s="3" t="str">
        <f>IF(BJ6&lt;&gt;"",VLOOKUP(BJ6,C4:K52,9,FALSE),"")</f>
        <v/>
      </c>
      <c r="BU6" s="3" t="str">
        <f t="shared" ref="BU6:BU7" si="21">BQ6</f>
        <v/>
      </c>
      <c r="BV6" s="3" t="str">
        <f>IF(BJ6&lt;&gt;"",RANK(BU6,BU4:BU8),"")</f>
        <v/>
      </c>
      <c r="BW6" s="3" t="str">
        <f>IF(BJ6&lt;&gt;"",SUMPRODUCT((BU4:BU8=BU6)*(BP4:BP8&gt;BP6)),"")</f>
        <v/>
      </c>
      <c r="BX6" s="3" t="str">
        <f>IF(BJ6&lt;&gt;"",SUMPRODUCT((BU4:BU8=BU6)*(BP4:BP8=BP6)*(BN4:BN8&gt;BN6)),"")</f>
        <v/>
      </c>
      <c r="BY6" s="3" t="str">
        <f>IF(BJ6&lt;&gt;"",SUMPRODUCT((BU4:BU8=BU6)*(BP4:BP8=BP6)*(BN4:BN8=BN6)*(BR4:BR8&gt;BR6)),"")</f>
        <v/>
      </c>
      <c r="BZ6" s="3" t="str">
        <f>IF(BJ6&lt;&gt;"",SUMPRODUCT((BU4:BU8=BU6)*(BP4:BP8=BP6)*(BN4:BN8=BN6)*(BR4:BR8=BR6)*(BS4:BS8&gt;BS6)),"")</f>
        <v/>
      </c>
      <c r="CA6" s="3" t="str">
        <f>IF(BJ6&lt;&gt;"",SUMPRODUCT((BU4:BU8=BU6)*(BP4:BP8=BP6)*(BN4:BN8=BN6)*(BR4:BR8=BR6)*(BS4:BS8=BS6)*(BT4:BT8&gt;BT6)),"")</f>
        <v/>
      </c>
      <c r="CB6" s="3" t="str">
        <f>IF(BJ6&lt;&gt;"",SUM(BV6:CA6)+2,"")</f>
        <v/>
      </c>
      <c r="CC6" s="3" t="str">
        <f>IF(BJ6&lt;&gt;"",INDEX(BJ6:BJ8,MATCH(3,CB6:CB8,0),0),"")</f>
        <v/>
      </c>
      <c r="CX6" s="3" t="str">
        <f>IF(CC6&lt;&gt;"",CC6,IF(BI6&lt;&gt;"",BI6,IF(AO6&lt;&gt;"",AO6,O6)))</f>
        <v>Tsjechië</v>
      </c>
      <c r="CY6" s="3">
        <v>3</v>
      </c>
      <c r="CZ6" s="3">
        <v>4</v>
      </c>
      <c r="DA6" s="7" t="str">
        <f>Voorspelling!F9</f>
        <v>Verenigde Staten</v>
      </c>
      <c r="DB6" s="7">
        <f>Voorspelling!G9</f>
        <v>0</v>
      </c>
      <c r="DC6" s="7">
        <f>Voorspelling!H9</f>
        <v>0</v>
      </c>
      <c r="DD6" s="7" t="str">
        <f>Voorspelling!I9</f>
        <v>Paraguay</v>
      </c>
      <c r="DE6" s="7" t="str">
        <f>IF(AND(Voorspelling!G9&lt;&gt;"",Voorspelling!H9&lt;&gt;""),IF(DB6&gt;DC6,"W",IF(DB6=DC6,"D","L")),"")</f>
        <v/>
      </c>
      <c r="DF6" s="7" t="str">
        <f t="shared" si="0"/>
        <v/>
      </c>
      <c r="DI6" s="3" t="e">
        <f ca="1">VLOOKUP(DJ6,HE4:HF8,2,FALSE)</f>
        <v>#N/A</v>
      </c>
      <c r="DJ6" s="5" t="str">
        <f t="shared" si="11"/>
        <v>Zuid-Korea</v>
      </c>
      <c r="DK6" s="3" t="e">
        <f ca="1">SUMPRODUCT((HH3:HH105=DJ6)*(HL3:HL105="W"))+SUMPRODUCT((HK3:HK105=DJ6)*(HM3:HM105="W"))</f>
        <v>#REF!</v>
      </c>
      <c r="DL6" s="3" t="e">
        <f ca="1">SUMPRODUCT((HH3:HH105=DJ6)*(HL3:HL105="D"))+SUMPRODUCT((HK3:HK105=DJ6)*(HM3:HM105="D"))</f>
        <v>#REF!</v>
      </c>
      <c r="DM6" s="3" t="e">
        <f ca="1">SUMPRODUCT((HH3:HH105=DJ6)*(HL3:HL105="L"))+SUMPRODUCT((HK3:HK105=DJ6)*(HM3:HM105="L"))</f>
        <v>#REF!</v>
      </c>
      <c r="DN6" s="3" t="e">
        <f ca="1">SUMIF(HH3:HH123,DJ6,HI3:HI123)+SUMIF(HK3:HK123,DJ6,HJ3:HJ123)</f>
        <v>#REF!</v>
      </c>
      <c r="DO6" s="3" t="e">
        <f ca="1">SUMIF(HK3:HK123,DJ6,HI3:HI123)+SUMIF(HH3:HH123,DJ6,HJ3:HJ123)</f>
        <v>#REF!</v>
      </c>
      <c r="DP6" s="3" t="e">
        <f t="shared" ca="1" si="12"/>
        <v>#REF!</v>
      </c>
      <c r="DQ6" s="3" t="e">
        <f t="shared" ca="1" si="13"/>
        <v>#REF!</v>
      </c>
      <c r="DR6" s="3">
        <f t="shared" si="14"/>
        <v>-122</v>
      </c>
      <c r="DS6" s="3" t="e">
        <f ca="1">IF(COUNTIF(DQ4:DQ8,4)&lt;&gt;4,RANK(DQ6,DQ4:DQ8),DQ85)</f>
        <v>#REF!</v>
      </c>
      <c r="DU6" s="3" t="e">
        <f ca="1">SUMPRODUCT((DS4:DS7=DS6)*(DR4:DR7&lt;DR6))+DS6</f>
        <v>#REF!</v>
      </c>
      <c r="DV6" s="5" t="e">
        <f ca="1">INDEX(DJ4:DJ8,MATCH(3,DU4:DU8,0),0)</f>
        <v>#N/A</v>
      </c>
      <c r="DW6" s="3" t="e">
        <f ca="1">INDEX(DS4:DS8,MATCH(DV6,DJ4:DJ8,0),0)</f>
        <v>#N/A</v>
      </c>
      <c r="DX6" s="3" t="e">
        <f ca="1">IF(AND(DX5&lt;&gt;"",DW6=1),DV6,"")</f>
        <v>#N/A</v>
      </c>
      <c r="DY6" s="3" t="e">
        <f ca="1">IF(AND(DY5&lt;&gt;"",DW7=2),DV7,"")</f>
        <v>#N/A</v>
      </c>
      <c r="DZ6" s="3" t="e">
        <f ca="1">IF(AND(DZ5&lt;&gt;"",DW8=3),DV8,"")</f>
        <v>#N/A</v>
      </c>
      <c r="EC6" s="3" t="e">
        <f t="shared" ca="1" si="15"/>
        <v>#N/A</v>
      </c>
      <c r="ED6" s="3" t="e">
        <f ca="1">SUMPRODUCT((HH3:HH105=EC6)*(HK3:HK105=EC7)*(HL3:HL105="W"))+SUMPRODUCT((HH3:HH105=EC6)*(HK3:HK105=EC8)*(HL3:HL105="W"))+SUMPRODUCT((HH3:HH105=EC6)*(HK3:HK105=EC4)*(HL3:HL105="W"))+SUMPRODUCT((HH3:HH105=EC6)*(HK3:HK105=EC5)*(HL3:HL105="W"))+SUMPRODUCT((HH3:HH105=EC7)*(HK3:HK105=EC6)*(HM3:HM105="W"))+SUMPRODUCT((HH3:HH105=EC8)*(HK3:HK105=EC6)*(HM3:HM105="W"))+SUMPRODUCT((HH3:HH105=EC4)*(HK3:HK105=EC6)*(HM3:HM105="W"))+SUMPRODUCT((HH3:HH105=EC5)*(HK3:HK105=EC6)*(HM3:HM105="W"))</f>
        <v>#N/A</v>
      </c>
      <c r="EE6" s="3" t="e">
        <f ca="1">SUMPRODUCT((HH3:HH105=EC6)*(HK3:HK105=EC7)*(HL3:HL105="D"))+SUMPRODUCT((HH3:HH105=EC6)*(HK3:HK105=EC8)*(HL3:HL105="D"))+SUMPRODUCT((HH3:HH105=EC6)*(HK3:HK105=EC4)*(HL3:HL105="D"))+SUMPRODUCT((HH3:HH105=EC6)*(HK3:HK105=EC5)*(HL3:HL105="D"))+SUMPRODUCT((HH3:HH105=EC7)*(HK3:HK105=EC6)*(HL3:HL105="D"))+SUMPRODUCT((HH3:HH105=EC8)*(HK3:HK105=EC6)*(HL3:HL105="D"))+SUMPRODUCT((HH3:HH105=EC4)*(HK3:HK105=EC6)*(HL3:HL105="D"))+SUMPRODUCT((HH3:HH105=EC5)*(HK3:HK105=EC6)*(HL3:HL105="D"))</f>
        <v>#N/A</v>
      </c>
      <c r="EF6" s="3" t="e">
        <f ca="1">SUMPRODUCT((HH3:HH105=EC6)*(HK3:HK105=EC7)*(HL3:HL105="L"))+SUMPRODUCT((HH3:HH105=EC6)*(HK3:HK105=EC8)*(HL3:HL105="L"))+SUMPRODUCT((HH3:HH105=EC6)*(HK3:HK105=EC4)*(HL3:HL105="L"))+SUMPRODUCT((HH3:HH105=EC6)*(HK3:HK105=EC5)*(HL3:HL105="L"))+SUMPRODUCT((HH3:HH105=EC7)*(HK3:HK105=EC6)*(HM3:HM105="L"))+SUMPRODUCT((HH3:HH105=EC8)*(HK3:HK105=EC6)*(HM3:HM105="L"))+SUMPRODUCT((HH3:HH105=EC4)*(HK3:HK105=EC6)*(HM3:HM105="L"))+SUMPRODUCT((HH3:HH105=EC5)*(HK3:HK105=EC6)*(HM3:HM105="L"))</f>
        <v>#N/A</v>
      </c>
      <c r="EG6" s="3" t="e">
        <f ca="1">SUMPRODUCT((HH3:HH105=EC6)*(HK3:HK105=EC7)*HI3:HI105)+SUMPRODUCT((HH3:HH105=EC6)*(HK3:HK105=EC8)*HI3:HI105)+SUMPRODUCT((HH3:HH105=EC6)*(HK3:HK105=EC4)*HI3:HI105)+SUMPRODUCT((HH3:HH105=EC6)*(HK3:HK105=EC5)*HI3:HI105)+SUMPRODUCT((HH3:HH105=EC7)*(HK3:HK105=EC6)*HJ3:HJ105)+SUMPRODUCT((HH3:HH105=EC8)*(HK3:HK105=EC6)*HJ3:HJ105)+SUMPRODUCT((HH3:HH105=EC4)*(HK3:HK105=EC6)*HJ3:HJ105)+SUMPRODUCT((HH3:HH105=EC5)*(HK3:HK105=EC6)*HJ3:HJ105)</f>
        <v>#N/A</v>
      </c>
      <c r="EH6" s="3" t="e">
        <f ca="1">SUMPRODUCT((HH3:HH105=EC6)*(HK3:HK105=EC7)*HJ3:HJ105)+SUMPRODUCT((HH3:HH105=EC6)*(HK3:HK105=EC8)*HJ3:HJ105)+SUMPRODUCT((HH3:HH105=EC6)*(HK3:HK105=EC4)*HJ3:HJ105)+SUMPRODUCT((HH3:HH105=EC6)*(HK3:HK105=EC5)*HJ3:HJ105)+SUMPRODUCT((HH3:HH105=EC7)*(HK3:HK105=EC6)*HI3:HI105)+SUMPRODUCT((HH3:HH105=EC8)*(HK3:HK105=EC6)*HI3:HI105)+SUMPRODUCT((HH3:HH105=EC4)*(HK3:HK105=EC6)*HI3:HI105)+SUMPRODUCT((HH3:HH105=EC5)*(HK3:HK105=EC6)*HI3:HI105)</f>
        <v>#N/A</v>
      </c>
      <c r="EI6" s="3" t="e">
        <f ca="1">EG6-EH6+1000</f>
        <v>#N/A</v>
      </c>
      <c r="EJ6" s="3" t="e">
        <f t="shared" ca="1" si="16"/>
        <v>#N/A</v>
      </c>
      <c r="EK6" s="3" t="e">
        <f ca="1">IF(EC6&lt;&gt;"",VLOOKUP(EC6,DJ4:DP52,7,FALSE),"")</f>
        <v>#N/A</v>
      </c>
      <c r="EL6" s="3" t="e">
        <f ca="1">IF(EC6&lt;&gt;"",VLOOKUP(EC6,DJ4:DP52,5,FALSE),"")</f>
        <v>#N/A</v>
      </c>
      <c r="EM6" s="3" t="e">
        <f ca="1">IF(EC6&lt;&gt;"",VLOOKUP(EC6,DJ4:DR52,9,FALSE),"")</f>
        <v>#N/A</v>
      </c>
      <c r="EN6" s="3" t="e">
        <f t="shared" ca="1" si="17"/>
        <v>#N/A</v>
      </c>
      <c r="EO6" s="3" t="e">
        <f ca="1">IF(EC6&lt;&gt;"",RANK(EN6,EN4:EN8),"")</f>
        <v>#N/A</v>
      </c>
      <c r="EP6" s="3" t="e">
        <f ca="1">IF(EC6&lt;&gt;"",SUMPRODUCT((EN4:EN8=EN6)*(EI4:EI8&gt;EI6)),"")</f>
        <v>#N/A</v>
      </c>
      <c r="EQ6" s="3" t="e">
        <f ca="1">IF(EC6&lt;&gt;"",SUMPRODUCT((EN4:EN8=EN6)*(EI4:EI8=EI6)*(EG4:EG8&gt;EG6)),"")</f>
        <v>#N/A</v>
      </c>
      <c r="ER6" s="3" t="e">
        <f ca="1">IF(EC6&lt;&gt;"",SUMPRODUCT((EN4:EN8=EN6)*(EI4:EI8=EI6)*(EG4:EG8=EG6)*(EK4:EK8&gt;EK6)),"")</f>
        <v>#N/A</v>
      </c>
      <c r="ES6" s="3" t="e">
        <f ca="1">IF(EC6&lt;&gt;"",SUMPRODUCT((EN4:EN8=EN6)*(EI4:EI8=EI6)*(EG4:EG8=EG6)*(EK4:EK8=EK6)*(EL4:EL8&gt;EL6)),"")</f>
        <v>#N/A</v>
      </c>
      <c r="ET6" s="3" t="e">
        <f ca="1">IF(EC6&lt;&gt;"",SUMPRODUCT((EN4:EN8=EN6)*(EI4:EI8=EI6)*(EG4:EG8=EG6)*(EK4:EK8=EK6)*(EL4:EL8=EL6)*(EM4:EM8&gt;EM6)),"")</f>
        <v>#N/A</v>
      </c>
      <c r="EU6" s="3" t="e">
        <f ca="1">IF(EC6&lt;&gt;"",IF(EU85&lt;&gt;"",IF(EB82=3,EU85,EU85+EB82),SUM(EO6:ET6)),"")</f>
        <v>#N/A</v>
      </c>
      <c r="EV6" s="3" t="e">
        <f ca="1">IF(EC6&lt;&gt;"",INDEX(EC4:EC8,MATCH(3,EU4:EU8,0),0),"")</f>
        <v>#N/A</v>
      </c>
      <c r="EW6" s="3" t="e">
        <f ca="1">IF(DY5&lt;&gt;"",DY5,"")</f>
        <v>#N/A</v>
      </c>
      <c r="EX6" s="3" t="e">
        <f ca="1">SUMPRODUCT((HH3:HH105=EW6)*(HK3:HK105=EW7)*(HL3:HL105="W"))+SUMPRODUCT((HH3:HH105=EW6)*(HK3:HK105=EW8)*(HL3:HL105="W"))+SUMPRODUCT((HH3:HH105=EW6)*(HK3:HK105=EW5)*(HL3:HL105="W"))+SUMPRODUCT((HH3:HH105=EW7)*(HK3:HK105=EW6)*(HM3:HM105="W"))+SUMPRODUCT((HH3:HH105=EW8)*(HK3:HK105=EW6)*(HM3:HM105="W"))+SUMPRODUCT((HH3:HH105=EW5)*(HK3:HK105=EW6)*(HM3:HM105="W"))</f>
        <v>#N/A</v>
      </c>
      <c r="EY6" s="3" t="e">
        <f ca="1">SUMPRODUCT((HH3:HH105=EW6)*(HK3:HK105=EW7)*(HL3:HL105="D"))+SUMPRODUCT((HH3:HH105=EW6)*(HK3:HK105=EW8)*(HL3:HL105="D"))+SUMPRODUCT((HH3:HH105=EW6)*(HK3:HK105=EW5)*(HL3:HL105="D"))+SUMPRODUCT((HH3:HH105=EW7)*(HK3:HK105=EW6)*(HL3:HL105="D"))+SUMPRODUCT((HH3:HH105=EW8)*(HK3:HK105=EW6)*(HL3:HL105="D"))+SUMPRODUCT((HH3:HH105=EW5)*(HK3:HK105=EW6)*(HL3:HL105="D"))</f>
        <v>#N/A</v>
      </c>
      <c r="EZ6" s="3" t="e">
        <f ca="1">SUMPRODUCT((HH3:HH105=EW6)*(HK3:HK105=EW7)*(HL3:HL105="L"))+SUMPRODUCT((HH3:HH105=EW6)*(HK3:HK105=EW8)*(HL3:HL105="L"))+SUMPRODUCT((HH3:HH105=EW6)*(HK3:HK105=EW5)*(HL3:HL105="L"))+SUMPRODUCT((HH3:HH105=EW7)*(HK3:HK105=EW6)*(HM3:HM105="L"))+SUMPRODUCT((HH3:HH105=EW8)*(HK3:HK105=EW6)*(HM3:HM105="L"))+SUMPRODUCT((HH3:HH105=EW5)*(HK3:HK105=EW6)*(HM3:HM105="L"))</f>
        <v>#N/A</v>
      </c>
      <c r="FA6" s="3" t="e">
        <f ca="1">SUMPRODUCT((HH3:HH105=EW6)*(HK3:HK105=EW7)*HI3:HI105)+SUMPRODUCT((HH3:HH105=EW6)*(HK3:HK105=EW8)*HI3:HI105)+SUMPRODUCT((HH3:HH105=EW6)*(HK3:HK105=EW4)*HI3:HI105)+SUMPRODUCT((HH3:HH105=EW6)*(HK3:HK105=EW5)*HI3:HI105)+SUMPRODUCT((HH3:HH105=EW7)*(HK3:HK105=EW6)*HJ3:HJ105)+SUMPRODUCT((HH3:HH105=EW8)*(HK3:HK105=EW6)*HJ3:HJ105)+SUMPRODUCT((HH3:HH105=EW4)*(HK3:HK105=EW6)*HJ3:HJ105)+SUMPRODUCT((HH3:HH105=EW5)*(HK3:HK105=EW6)*HJ3:HJ105)</f>
        <v>#N/A</v>
      </c>
      <c r="FB6" s="3" t="e">
        <f ca="1">SUMPRODUCT((HH3:HH105=EW6)*(HK3:HK105=EW7)*HJ3:HJ105)+SUMPRODUCT((HH3:HH105=EW6)*(HK3:HK105=EW8)*HJ3:HJ105)+SUMPRODUCT((HH3:HH105=EW6)*(HK3:HK105=EW4)*HJ3:HJ105)+SUMPRODUCT((HH3:HH105=EW6)*(HK3:HK105=EW5)*HJ3:HJ105)+SUMPRODUCT((HH3:HH105=EW7)*(HK3:HK105=EW6)*HI3:HI105)+SUMPRODUCT((HH3:HH105=EW8)*(HK3:HK105=EW6)*HI3:HI105)+SUMPRODUCT((HH3:HH105=EW4)*(HK3:HK105=EW6)*HI3:HI105)+SUMPRODUCT((HH3:HH105=EW5)*(HK3:HK105=EW6)*HI3:HI105)</f>
        <v>#N/A</v>
      </c>
      <c r="FC6" s="3" t="e">
        <f ca="1">FA6-FB6+1000</f>
        <v>#N/A</v>
      </c>
      <c r="FD6" s="3" t="e">
        <f t="shared" ca="1" si="18"/>
        <v>#N/A</v>
      </c>
      <c r="FE6" s="3" t="e">
        <f ca="1">IF(EW6&lt;&gt;"",VLOOKUP(EW6,DJ4:DP52,7,FALSE),"")</f>
        <v>#N/A</v>
      </c>
      <c r="FF6" s="3" t="e">
        <f ca="1">IF(EW6&lt;&gt;"",VLOOKUP(EW6,DJ4:DP52,5,FALSE),"")</f>
        <v>#N/A</v>
      </c>
      <c r="FG6" s="3" t="e">
        <f ca="1">IF(EW6&lt;&gt;"",VLOOKUP(EW6,DJ4:DR52,9,FALSE),"")</f>
        <v>#N/A</v>
      </c>
      <c r="FH6" s="3" t="e">
        <f t="shared" ca="1" si="19"/>
        <v>#N/A</v>
      </c>
      <c r="FI6" s="3" t="e">
        <f ca="1">IF(EW6&lt;&gt;"",RANK(FH6,FH4:FH8),"")</f>
        <v>#N/A</v>
      </c>
      <c r="FJ6" s="3" t="e">
        <f ca="1">IF(EW6&lt;&gt;"",SUMPRODUCT((FH4:FH8=FH6)*(FC4:FC8&gt;FC6)),"")</f>
        <v>#N/A</v>
      </c>
      <c r="FK6" s="3" t="e">
        <f ca="1">IF(EW6&lt;&gt;"",SUMPRODUCT((FH4:FH8=FH6)*(FC4:FC8=FC6)*(FA4:FA8&gt;FA6)),"")</f>
        <v>#N/A</v>
      </c>
      <c r="FL6" s="3" t="e">
        <f ca="1">IF(EW6&lt;&gt;"",SUMPRODUCT((FH4:FH8=FH6)*(FC4:FC8=FC6)*(FA4:FA8=FA6)*(FE4:FE8&gt;FE6)),"")</f>
        <v>#N/A</v>
      </c>
      <c r="FM6" s="3" t="e">
        <f ca="1">IF(EW6&lt;&gt;"",SUMPRODUCT((FH4:FH8=FH6)*(FC4:FC8=FC6)*(FA4:FA8=FA6)*(FE4:FE8=FE6)*(FF4:FF8&gt;FF6)),"")</f>
        <v>#N/A</v>
      </c>
      <c r="FN6" s="3" t="e">
        <f ca="1">IF(EW6&lt;&gt;"",SUMPRODUCT((FH4:FH8=FH6)*(FC4:FC8=FC6)*(FA4:FA8=FA6)*(FE4:FE8=FE6)*(FF4:FF8=FF6)*(FG4:FG8&gt;FG6)),"")</f>
        <v>#N/A</v>
      </c>
      <c r="FO6" s="3" t="e">
        <f ca="1">IF(EW6&lt;&gt;"",IF(FO85&lt;&gt;"",IF(EV82=3,FO85,FO85+EV82),SUM(FI6:FN6)+1),"")</f>
        <v>#N/A</v>
      </c>
      <c r="FP6" s="3" t="e">
        <f ca="1">IF(EW6&lt;&gt;"",INDEX(EW5:EW8,MATCH(3,FO5:FO8,0),0),"")</f>
        <v>#N/A</v>
      </c>
      <c r="FQ6" s="3" t="e">
        <f ca="1">IF(DZ4&lt;&gt;"",DZ4,"")</f>
        <v>#N/A</v>
      </c>
      <c r="FR6" s="3" t="e">
        <f ca="1">SUMPRODUCT((HH3:HH105=FQ6)*(HK3:HK105=FQ7)*(HL3:HL105="W"))+SUMPRODUCT((HH3:HH105=FQ6)*(HK3:HK105=FQ8)*(HL3:HL105="W"))+SUMPRODUCT((HH3:HH105=FQ6)*(HK3:HK105=FQ9)*(HL3:HL105="W"))+SUMPRODUCT((HH3:HH105=FQ7)*(HK3:HK105=FQ6)*(HM3:HM105="W"))+SUMPRODUCT((HH3:HH105=FQ8)*(HK3:HK105=FQ6)*(HM3:HM105="W"))+SUMPRODUCT((HH3:HH105=FQ9)*(HK3:HK105=FQ6)*(HM3:HM105="W"))</f>
        <v>#N/A</v>
      </c>
      <c r="FS6" s="3" t="e">
        <f ca="1">SUMPRODUCT((HH3:HH105=FQ6)*(HK3:HK105=FQ7)*(HL3:HL105="D"))+SUMPRODUCT((HH3:HH105=FQ6)*(HK3:HK105=FQ8)*(HL3:HL105="D"))+SUMPRODUCT((HH3:HH105=FQ6)*(HK3:HK105=FQ9)*(HL3:HL105="D"))+SUMPRODUCT((HH3:HH105=FQ7)*(HK3:HK105=FQ6)*(HL3:HL105="D"))+SUMPRODUCT((HH3:HH105=FQ8)*(HK3:HK105=FQ6)*(HL3:HL105="D"))+SUMPRODUCT((HH3:HH105=FQ9)*(HK3:HK105=FQ6)*(HL3:HL105="D"))</f>
        <v>#N/A</v>
      </c>
      <c r="FT6" s="3" t="e">
        <f ca="1">SUMPRODUCT((HH3:HH105=FQ6)*(HK3:HK105=FQ7)*(HL3:HL105="L"))+SUMPRODUCT((HH3:HH105=FQ6)*(HK3:HK105=FQ8)*(HL3:HL105="L"))+SUMPRODUCT((HH3:HH105=FQ6)*(HK3:HK105=FQ9)*(HL3:HL105="L"))+SUMPRODUCT((HH3:HH105=FQ7)*(HK3:HK105=FQ6)*(HM3:HM105="L"))+SUMPRODUCT((HH3:HH105=FQ8)*(HK3:HK105=FQ6)*(HM3:HM105="L"))+SUMPRODUCT((HH3:HH105=FQ9)*(HK3:HK105=FQ6)*(HM3:HM105="L"))</f>
        <v>#N/A</v>
      </c>
      <c r="FU6" s="3" t="e">
        <f ca="1">SUMPRODUCT((HH3:HH105=FQ6)*(HK3:HK105=FQ7)*HI3:HI105)+SUMPRODUCT((HH3:HH105=FQ6)*(HK3:HK105=FQ8)*HI3:HI105)+SUMPRODUCT((HH3:HH105=FQ6)*(HK3:HK105=FQ4)*HI3:HI105)+SUMPRODUCT((HH3:HH105=FQ6)*(HK3:HK105=FQ5)*HI3:HI105)+SUMPRODUCT((HH3:HH105=FQ7)*(HK3:HK105=FQ6)*HJ3:HJ105)+SUMPRODUCT((HH3:HH105=FQ8)*(HK3:HK105=FQ6)*HJ3:HJ105)+SUMPRODUCT((HH3:HH105=FQ4)*(HK3:HK105=FQ6)*HJ3:HJ105)+SUMPRODUCT((HH3:HH105=FQ5)*(HK3:HK105=FQ6)*HJ3:HJ105)</f>
        <v>#N/A</v>
      </c>
      <c r="FV6" s="3" t="e">
        <f ca="1">SUMPRODUCT((HH3:HH105=FQ6)*(HK3:HK105=FQ7)*HJ3:HJ105)+SUMPRODUCT((HH3:HH105=FQ6)*(HK3:HK105=FQ8)*HJ3:HJ105)+SUMPRODUCT((HH3:HH105=FQ6)*(HK3:HK105=FQ4)*HJ3:HJ105)+SUMPRODUCT((HH3:HH105=FQ6)*(HK3:HK105=FQ5)*HJ3:HJ105)+SUMPRODUCT((HH3:HH105=FQ7)*(HK3:HK105=FQ6)*HI3:HI105)+SUMPRODUCT((HH3:HH105=FQ8)*(HK3:HK105=FQ6)*HI3:HI105)+SUMPRODUCT((HH3:HH105=FQ4)*(HK3:HK105=FQ6)*HI3:HI105)+SUMPRODUCT((HH3:HH105=FQ5)*(HK3:HK105=FQ6)*HI3:HI105)</f>
        <v>#N/A</v>
      </c>
      <c r="FW6" s="3" t="e">
        <f ca="1">FU6-FV6+1000</f>
        <v>#N/A</v>
      </c>
      <c r="FX6" s="3" t="e">
        <f t="shared" ref="FX6:FX7" ca="1" si="22">IF(FQ6&lt;&gt;"",FR6*3+FS6*1,"")</f>
        <v>#N/A</v>
      </c>
      <c r="FY6" s="3" t="e">
        <f ca="1">IF(FQ6&lt;&gt;"",VLOOKUP(FQ6,DJ4:DP52,7,FALSE),"")</f>
        <v>#N/A</v>
      </c>
      <c r="FZ6" s="3" t="e">
        <f ca="1">IF(FQ6&lt;&gt;"",VLOOKUP(FQ6,DJ4:DP52,5,FALSE),"")</f>
        <v>#N/A</v>
      </c>
      <c r="GA6" s="3" t="e">
        <f ca="1">IF(FQ6&lt;&gt;"",VLOOKUP(FQ6,DJ4:DR52,9,FALSE),"")</f>
        <v>#N/A</v>
      </c>
      <c r="GB6" s="3" t="e">
        <f t="shared" ref="GB6:GB7" ca="1" si="23">FX6</f>
        <v>#N/A</v>
      </c>
      <c r="GC6" s="3" t="e">
        <f ca="1">IF(FQ6&lt;&gt;"",RANK(GB6,GB4:GB8),"")</f>
        <v>#N/A</v>
      </c>
      <c r="GD6" s="3" t="e">
        <f ca="1">IF(FQ6&lt;&gt;"",SUMPRODUCT((GB4:GB8=GB6)*(FW4:FW8&gt;FW6)),"")</f>
        <v>#N/A</v>
      </c>
      <c r="GE6" s="3" t="e">
        <f ca="1">IF(FQ6&lt;&gt;"",SUMPRODUCT((GB4:GB8=GB6)*(FW4:FW8=FW6)*(FU4:FU8&gt;FU6)),"")</f>
        <v>#N/A</v>
      </c>
      <c r="GF6" s="3" t="e">
        <f ca="1">IF(FQ6&lt;&gt;"",SUMPRODUCT((GB4:GB8=GB6)*(FW4:FW8=FW6)*(FU4:FU8=FU6)*(FY4:FY8&gt;FY6)),"")</f>
        <v>#N/A</v>
      </c>
      <c r="GG6" s="3" t="e">
        <f ca="1">IF(FQ6&lt;&gt;"",SUMPRODUCT((GB4:GB8=GB6)*(FW4:FW8=FW6)*(FU4:FU8=FU6)*(FY4:FY8=FY6)*(FZ4:FZ8&gt;FZ6)),"")</f>
        <v>#N/A</v>
      </c>
      <c r="GH6" s="3" t="e">
        <f ca="1">IF(FQ6&lt;&gt;"",SUMPRODUCT((GB4:GB8=GB6)*(FW4:FW8=FW6)*(FU4:FU8=FU6)*(FY4:FY8=FY6)*(FZ4:FZ8=FZ6)*(GA4:GA8&gt;GA6)),"")</f>
        <v>#N/A</v>
      </c>
      <c r="GI6" s="3" t="e">
        <f ca="1">IF(FQ6&lt;&gt;"",SUM(GC6:GH6)+2,"")</f>
        <v>#N/A</v>
      </c>
      <c r="GJ6" s="3" t="e">
        <f ca="1">IF(FQ6&lt;&gt;"",INDEX(FQ6:FQ8,MATCH(3,GI6:GI8,0),0),"")</f>
        <v>#N/A</v>
      </c>
      <c r="HE6" s="3" t="e">
        <f ca="1">IF(GJ6&lt;&gt;"",GJ6,IF(FP6&lt;&gt;"",FP6,IF(EV6&lt;&gt;"",EV6,DV6)))</f>
        <v>#N/A</v>
      </c>
      <c r="HF6" s="3">
        <v>3</v>
      </c>
      <c r="HG6" s="3">
        <v>4</v>
      </c>
      <c r="HH6" s="7" t="str">
        <f t="shared" si="1"/>
        <v>Verenigde Staten</v>
      </c>
      <c r="HI6" s="7" t="e">
        <f ca="1">IF(OFFSET(Voorspelling!#REF!,0,HI1)&lt;&gt;"",OFFSET(Voorspelling!#REF!,0,HI1),0)</f>
        <v>#REF!</v>
      </c>
      <c r="HJ6" s="7" t="e">
        <f ca="1">IF(OFFSET(Voorspelling!#REF!,0,HI1)&lt;&gt;"",OFFSET(Voorspelling!#REF!,0,HI1),0)</f>
        <v>#REF!</v>
      </c>
      <c r="HK6" s="7" t="str">
        <f t="shared" si="2"/>
        <v>Paraguay</v>
      </c>
      <c r="HL6" s="7" t="e">
        <f ca="1">IF(AND(OFFSET(Voorspelling!#REF!,0,HI1)&lt;&gt;"",OFFSET(Voorspelling!#REF!,0,HI1)&lt;&gt;""),IF(HI6&gt;HJ6,"W",IF(HI6=HJ6,"D","L")),"")</f>
        <v>#REF!</v>
      </c>
      <c r="HM6" s="7" t="e">
        <f t="shared" ca="1" si="3"/>
        <v>#REF!</v>
      </c>
      <c r="LO6" s="7"/>
      <c r="LP6" s="7"/>
      <c r="LQ6" s="7"/>
      <c r="LR6" s="7"/>
      <c r="LS6" s="7"/>
      <c r="LT6" s="7"/>
      <c r="PV6" s="7"/>
      <c r="PW6" s="7"/>
      <c r="PX6" s="7"/>
      <c r="PY6" s="7"/>
      <c r="PZ6" s="7"/>
      <c r="QA6" s="7"/>
      <c r="UC6" s="7"/>
      <c r="UD6" s="7"/>
      <c r="UE6" s="7"/>
      <c r="UF6" s="7"/>
      <c r="UG6" s="7"/>
      <c r="UH6" s="7"/>
      <c r="YJ6" s="7"/>
      <c r="YK6" s="7"/>
      <c r="YL6" s="7"/>
      <c r="YM6" s="7"/>
      <c r="YN6" s="7"/>
      <c r="YO6" s="7"/>
      <c r="ACQ6" s="7"/>
      <c r="ACR6" s="7"/>
      <c r="ACS6" s="7"/>
      <c r="ACT6" s="7"/>
      <c r="ACU6" s="7"/>
      <c r="ACV6" s="7"/>
      <c r="AGX6" s="7"/>
      <c r="AGY6" s="7"/>
      <c r="AGZ6" s="7"/>
      <c r="AHA6" s="7"/>
      <c r="AHB6" s="7"/>
      <c r="AHC6" s="7"/>
      <c r="ALE6" s="7"/>
      <c r="ALF6" s="7"/>
      <c r="ALG6" s="7"/>
      <c r="ALH6" s="7"/>
      <c r="ALI6" s="7"/>
      <c r="ALJ6" s="7"/>
      <c r="APL6" s="7"/>
      <c r="APM6" s="7"/>
      <c r="APN6" s="7"/>
      <c r="APO6" s="7"/>
      <c r="APP6" s="7"/>
      <c r="APQ6" s="7"/>
      <c r="ATS6" s="7"/>
      <c r="ATT6" s="7"/>
      <c r="ATU6" s="7"/>
      <c r="ATV6" s="7"/>
      <c r="ATW6" s="7"/>
      <c r="ATX6" s="7"/>
      <c r="AXZ6" s="7"/>
      <c r="AYA6" s="7"/>
      <c r="AYB6" s="7"/>
      <c r="AYC6" s="7"/>
      <c r="AYD6" s="7"/>
      <c r="AYE6" s="7"/>
      <c r="BCG6" s="7"/>
      <c r="BCH6" s="7"/>
      <c r="BCI6" s="7"/>
      <c r="BCJ6" s="7"/>
      <c r="BCK6" s="7"/>
      <c r="BCL6" s="7"/>
      <c r="BGN6" s="7"/>
      <c r="BGO6" s="7"/>
      <c r="BGP6" s="7"/>
      <c r="BGQ6" s="7"/>
      <c r="BGR6" s="7"/>
      <c r="BGS6" s="7"/>
      <c r="BKU6" s="7"/>
      <c r="BKV6" s="7"/>
      <c r="BKW6" s="7"/>
      <c r="BKX6" s="7"/>
      <c r="BKY6" s="7"/>
      <c r="BKZ6" s="7"/>
      <c r="BPB6" s="7"/>
      <c r="BPC6" s="7"/>
      <c r="BPD6" s="7"/>
      <c r="BPE6" s="7"/>
      <c r="BPF6" s="7"/>
      <c r="BPG6" s="7"/>
      <c r="BTI6" s="7"/>
      <c r="BTJ6" s="7"/>
      <c r="BTK6" s="7"/>
      <c r="BTL6" s="7"/>
      <c r="BTM6" s="7"/>
      <c r="BTN6" s="7"/>
      <c r="BXP6" s="7"/>
      <c r="BXQ6" s="7"/>
      <c r="BXR6" s="7"/>
      <c r="BXS6" s="7"/>
      <c r="BXT6" s="7"/>
      <c r="BXU6" s="7"/>
      <c r="CBW6" s="7"/>
      <c r="CBX6" s="7"/>
      <c r="CBY6" s="7"/>
      <c r="CBZ6" s="7"/>
      <c r="CCA6" s="7"/>
      <c r="CCB6" s="7"/>
      <c r="CGD6" s="7"/>
      <c r="CGE6" s="7"/>
      <c r="CGF6" s="7"/>
      <c r="CGG6" s="7"/>
      <c r="CGH6" s="7"/>
      <c r="CGI6" s="7"/>
      <c r="CKK6" s="7"/>
      <c r="CKL6" s="7"/>
      <c r="CKM6" s="7"/>
      <c r="CKN6" s="7"/>
      <c r="CKO6" s="7"/>
      <c r="CKP6" s="7"/>
      <c r="COR6" s="7"/>
      <c r="COS6" s="7"/>
      <c r="COT6" s="7"/>
      <c r="COU6" s="7"/>
      <c r="COV6" s="7"/>
      <c r="COW6" s="7"/>
      <c r="CSY6" s="7"/>
      <c r="CSZ6" s="7"/>
      <c r="CTA6" s="7"/>
      <c r="CTB6" s="7"/>
      <c r="CTC6" s="7"/>
      <c r="CTD6" s="7"/>
      <c r="CXF6" s="7"/>
      <c r="CXG6" s="7"/>
      <c r="CXH6" s="7"/>
      <c r="CXI6" s="7"/>
      <c r="CXJ6" s="7"/>
      <c r="CXK6" s="7"/>
      <c r="DBM6" s="7"/>
      <c r="DBN6" s="7"/>
      <c r="DBO6" s="7"/>
      <c r="DBP6" s="7"/>
      <c r="DBQ6" s="7"/>
      <c r="DBR6" s="7"/>
      <c r="DFT6" s="7"/>
      <c r="DFU6" s="7"/>
      <c r="DFV6" s="7"/>
      <c r="DFW6" s="7"/>
      <c r="DFX6" s="7"/>
      <c r="DFY6" s="7"/>
      <c r="DKA6" s="7"/>
      <c r="DKB6" s="7"/>
      <c r="DKC6" s="7"/>
      <c r="DKD6" s="7"/>
      <c r="DKE6" s="7"/>
      <c r="DKF6" s="7"/>
      <c r="DOH6" s="7"/>
      <c r="DOI6" s="7"/>
      <c r="DOJ6" s="7"/>
      <c r="DOK6" s="7"/>
      <c r="DOL6" s="7"/>
      <c r="DOM6" s="7"/>
      <c r="DSO6" s="7"/>
      <c r="DSP6" s="7"/>
      <c r="DSQ6" s="7"/>
      <c r="DSR6" s="7"/>
      <c r="DSS6" s="7"/>
      <c r="DST6" s="7"/>
      <c r="DWV6" s="7"/>
      <c r="DWW6" s="7"/>
      <c r="DWX6" s="7"/>
      <c r="DWY6" s="7"/>
      <c r="DWZ6" s="7"/>
      <c r="DXA6" s="7"/>
      <c r="EBC6" s="7"/>
      <c r="EBD6" s="7"/>
      <c r="EBE6" s="7"/>
      <c r="EBF6" s="7"/>
      <c r="EBG6" s="7"/>
      <c r="EBH6" s="7"/>
      <c r="EFJ6" s="7"/>
      <c r="EFK6" s="7"/>
      <c r="EFL6" s="7"/>
      <c r="EFM6" s="7"/>
      <c r="EFN6" s="7"/>
      <c r="EFO6" s="7"/>
      <c r="EJQ6" s="7"/>
      <c r="EJR6" s="7"/>
      <c r="EJS6" s="7"/>
      <c r="EJT6" s="7"/>
      <c r="EJU6" s="7"/>
      <c r="EJV6" s="7"/>
      <c r="ENX6" s="7"/>
      <c r="ENY6" s="7"/>
      <c r="ENZ6" s="7"/>
      <c r="EOA6" s="7"/>
      <c r="EOB6" s="7"/>
      <c r="EOC6" s="7"/>
      <c r="ESE6" s="7"/>
      <c r="ESF6" s="7"/>
      <c r="ESG6" s="7"/>
      <c r="ESH6" s="7"/>
      <c r="ESI6" s="7"/>
      <c r="ESJ6" s="7"/>
      <c r="EWL6" s="7"/>
      <c r="EWM6" s="7"/>
      <c r="EWN6" s="7"/>
      <c r="EWO6" s="7"/>
      <c r="EWP6" s="7"/>
      <c r="EWQ6" s="7"/>
      <c r="FAS6" s="7"/>
      <c r="FAT6" s="7"/>
      <c r="FAU6" s="7"/>
      <c r="FAV6" s="7"/>
      <c r="FAW6" s="7"/>
      <c r="FAX6" s="7"/>
      <c r="FEZ6" s="7"/>
      <c r="FFA6" s="7"/>
      <c r="FFB6" s="7"/>
      <c r="FFC6" s="7"/>
      <c r="FFD6" s="7"/>
      <c r="FFE6" s="7"/>
      <c r="FJG6" s="7"/>
      <c r="FJH6" s="7"/>
      <c r="FJI6" s="7"/>
      <c r="FJJ6" s="7"/>
      <c r="FJK6" s="7"/>
      <c r="FJL6" s="7"/>
      <c r="FNN6" s="7"/>
      <c r="FNO6" s="7"/>
      <c r="FNP6" s="7"/>
      <c r="FNQ6" s="7"/>
      <c r="FNR6" s="7"/>
      <c r="FNS6" s="7"/>
      <c r="FRU6" s="7"/>
      <c r="FRV6" s="7"/>
      <c r="FRW6" s="7"/>
      <c r="FRX6" s="7"/>
      <c r="FRY6" s="7"/>
      <c r="FRZ6" s="7"/>
      <c r="FWB6" s="7"/>
      <c r="FWC6" s="7"/>
      <c r="FWD6" s="7"/>
      <c r="FWE6" s="7"/>
      <c r="FWF6" s="7"/>
      <c r="FWG6" s="7"/>
      <c r="GAI6" s="7"/>
      <c r="GAJ6" s="7"/>
      <c r="GAK6" s="7"/>
      <c r="GAL6" s="7"/>
      <c r="GAM6" s="7"/>
      <c r="GAN6" s="7"/>
      <c r="GEP6" s="7"/>
      <c r="GEQ6" s="7"/>
      <c r="GER6" s="7"/>
      <c r="GES6" s="7"/>
      <c r="GET6" s="7"/>
      <c r="GEU6" s="7"/>
      <c r="GIW6" s="7"/>
      <c r="GIX6" s="7"/>
      <c r="GIY6" s="7"/>
      <c r="GIZ6" s="7"/>
      <c r="GJA6" s="7"/>
      <c r="GJB6" s="7"/>
      <c r="GND6" s="7"/>
      <c r="GNE6" s="7"/>
      <c r="GNF6" s="7"/>
      <c r="GNG6" s="7"/>
      <c r="GNH6" s="7"/>
      <c r="GNI6" s="7"/>
      <c r="GRK6" s="7"/>
      <c r="GRL6" s="7"/>
      <c r="GRM6" s="7"/>
      <c r="GRN6" s="7"/>
      <c r="GRO6" s="7"/>
      <c r="GRP6" s="7"/>
      <c r="GVR6" s="7"/>
      <c r="GVS6" s="7"/>
      <c r="GVT6" s="7"/>
      <c r="GVU6" s="7"/>
      <c r="GVV6" s="7"/>
      <c r="GVW6" s="7"/>
      <c r="GZY6" s="7"/>
      <c r="GZZ6" s="7"/>
      <c r="HAA6" s="7"/>
      <c r="HAB6" s="7"/>
      <c r="HAC6" s="7"/>
      <c r="HAD6" s="7"/>
      <c r="HEF6" s="7"/>
      <c r="HEG6" s="7"/>
      <c r="HEH6" s="7"/>
      <c r="HEI6" s="7"/>
      <c r="HEJ6" s="7"/>
      <c r="HEK6" s="7"/>
      <c r="HIM6" s="7"/>
      <c r="HIN6" s="7"/>
      <c r="HIO6" s="7"/>
      <c r="HIP6" s="7"/>
      <c r="HIQ6" s="7"/>
      <c r="HIR6" s="7"/>
      <c r="HMT6" s="7"/>
      <c r="HMU6" s="7"/>
      <c r="HMV6" s="7"/>
      <c r="HMW6" s="7"/>
      <c r="HMX6" s="7"/>
      <c r="HMY6" s="7"/>
      <c r="HRA6" s="7"/>
      <c r="HRB6" s="7"/>
      <c r="HRC6" s="7"/>
      <c r="HRD6" s="7"/>
      <c r="HRE6" s="7"/>
      <c r="HRF6" s="7"/>
      <c r="HVH6" s="7"/>
      <c r="HVI6" s="7"/>
      <c r="HVJ6" s="7"/>
      <c r="HVK6" s="7"/>
      <c r="HVL6" s="7"/>
      <c r="HVM6" s="7"/>
      <c r="HZO6" s="7"/>
      <c r="HZP6" s="7"/>
      <c r="HZQ6" s="7"/>
      <c r="HZR6" s="7"/>
      <c r="HZS6" s="7"/>
      <c r="HZT6" s="7"/>
      <c r="IDV6" s="7"/>
      <c r="IDW6" s="7"/>
      <c r="IDX6" s="7"/>
      <c r="IDY6" s="7"/>
      <c r="IDZ6" s="7"/>
      <c r="IEA6" s="7"/>
      <c r="IIC6" s="7"/>
      <c r="IID6" s="7"/>
      <c r="IIE6" s="7"/>
      <c r="IIF6" s="7"/>
      <c r="IIG6" s="7"/>
      <c r="IIH6" s="7"/>
      <c r="IMJ6" s="7"/>
      <c r="IMK6" s="7"/>
      <c r="IML6" s="7"/>
      <c r="IMM6" s="7"/>
      <c r="IMN6" s="7"/>
      <c r="IMO6" s="7"/>
      <c r="IQQ6" s="7"/>
      <c r="IQR6" s="7"/>
      <c r="IQS6" s="7"/>
      <c r="IQT6" s="7"/>
      <c r="IQU6" s="7"/>
      <c r="IQV6" s="7"/>
      <c r="IUX6" s="7"/>
      <c r="IUY6" s="7"/>
      <c r="IUZ6" s="7"/>
      <c r="IVA6" s="7"/>
      <c r="IVB6" s="7"/>
      <c r="IVC6" s="7"/>
      <c r="IZE6" s="7"/>
      <c r="IZF6" s="7"/>
      <c r="IZG6" s="7"/>
      <c r="IZH6" s="7"/>
      <c r="IZI6" s="7"/>
      <c r="IZJ6" s="7"/>
      <c r="JDL6" s="7"/>
      <c r="JDM6" s="7"/>
      <c r="JDN6" s="7"/>
      <c r="JDO6" s="7"/>
      <c r="JDP6" s="7"/>
      <c r="JDQ6" s="7"/>
      <c r="JHS6" s="7"/>
      <c r="JHT6" s="7"/>
      <c r="JHU6" s="7"/>
      <c r="JHV6" s="7"/>
      <c r="JHW6" s="7"/>
      <c r="JHX6" s="7"/>
      <c r="JLZ6" s="7"/>
      <c r="JMA6" s="7"/>
      <c r="JMB6" s="7"/>
      <c r="JMC6" s="7"/>
      <c r="JMD6" s="7"/>
      <c r="JME6" s="7"/>
      <c r="JQG6" s="7"/>
      <c r="JQH6" s="7"/>
      <c r="JQI6" s="7"/>
      <c r="JQJ6" s="7"/>
      <c r="JQK6" s="7"/>
      <c r="JQL6" s="7"/>
      <c r="JUN6" s="7"/>
      <c r="JUO6" s="7"/>
      <c r="JUP6" s="7"/>
      <c r="JUQ6" s="7"/>
      <c r="JUR6" s="7"/>
      <c r="JUS6" s="7"/>
      <c r="JYU6" s="7"/>
      <c r="JYV6" s="7"/>
      <c r="JYW6" s="7"/>
      <c r="JYX6" s="7"/>
      <c r="JYY6" s="7"/>
      <c r="JYZ6" s="7"/>
      <c r="KDB6" s="7"/>
      <c r="KDC6" s="7"/>
      <c r="KDD6" s="7"/>
      <c r="KDE6" s="7"/>
      <c r="KDF6" s="7"/>
      <c r="KDG6" s="7"/>
      <c r="KHI6" s="7"/>
      <c r="KHJ6" s="7"/>
      <c r="KHK6" s="7"/>
      <c r="KHL6" s="7"/>
      <c r="KHM6" s="7"/>
      <c r="KHN6" s="7"/>
      <c r="KLP6" s="7"/>
      <c r="KLQ6" s="7"/>
      <c r="KLR6" s="7"/>
      <c r="KLS6" s="7"/>
      <c r="KLT6" s="7"/>
      <c r="KLU6" s="7"/>
      <c r="KPW6" s="7"/>
      <c r="KPX6" s="7"/>
      <c r="KPY6" s="7"/>
      <c r="KPZ6" s="7"/>
      <c r="KQA6" s="7"/>
      <c r="KQB6" s="7"/>
      <c r="KUD6" s="7"/>
      <c r="KUE6" s="7"/>
      <c r="KUF6" s="7"/>
      <c r="KUG6" s="7"/>
      <c r="KUH6" s="7"/>
      <c r="KUI6" s="7"/>
      <c r="KYK6" s="7"/>
      <c r="KYL6" s="7"/>
      <c r="KYM6" s="7"/>
      <c r="KYN6" s="7"/>
      <c r="KYO6" s="7"/>
      <c r="KYP6" s="7"/>
      <c r="LCR6" s="7"/>
      <c r="LCS6" s="7"/>
      <c r="LCT6" s="7"/>
      <c r="LCU6" s="7"/>
      <c r="LCV6" s="7"/>
      <c r="LCW6" s="7"/>
      <c r="LGY6" s="7"/>
      <c r="LGZ6" s="7"/>
      <c r="LHA6" s="7"/>
      <c r="LHB6" s="7"/>
      <c r="LHC6" s="7"/>
      <c r="LHD6" s="7"/>
      <c r="LLF6" s="7"/>
      <c r="LLG6" s="7"/>
      <c r="LLH6" s="7"/>
      <c r="LLI6" s="7"/>
      <c r="LLJ6" s="7"/>
      <c r="LLK6" s="7"/>
      <c r="LPM6" s="7"/>
      <c r="LPN6" s="7"/>
      <c r="LPO6" s="7"/>
      <c r="LPP6" s="7"/>
      <c r="LPQ6" s="7"/>
      <c r="LPR6" s="7"/>
      <c r="LTT6" s="7"/>
      <c r="LTU6" s="7"/>
      <c r="LTV6" s="7"/>
      <c r="LTW6" s="7"/>
      <c r="LTX6" s="7"/>
      <c r="LTY6" s="7"/>
      <c r="LYA6" s="7"/>
      <c r="LYB6" s="7"/>
      <c r="LYC6" s="7"/>
      <c r="LYD6" s="7"/>
      <c r="LYE6" s="7"/>
      <c r="LYF6" s="7"/>
      <c r="MCH6" s="7"/>
      <c r="MCI6" s="7"/>
      <c r="MCJ6" s="7"/>
      <c r="MCK6" s="7"/>
      <c r="MCL6" s="7"/>
      <c r="MCM6" s="7"/>
      <c r="MGO6" s="7"/>
      <c r="MGP6" s="7"/>
      <c r="MGQ6" s="7"/>
      <c r="MGR6" s="7"/>
      <c r="MGS6" s="7"/>
      <c r="MGT6" s="7"/>
      <c r="MKV6" s="7"/>
      <c r="MKW6" s="7"/>
      <c r="MKX6" s="7"/>
      <c r="MKY6" s="7"/>
      <c r="MKZ6" s="7"/>
      <c r="MLA6" s="7"/>
      <c r="MPC6" s="7"/>
      <c r="MPD6" s="7"/>
      <c r="MPE6" s="7"/>
      <c r="MPF6" s="7"/>
      <c r="MPG6" s="7"/>
      <c r="MPH6" s="7"/>
      <c r="MTJ6" s="7"/>
      <c r="MTK6" s="7"/>
      <c r="MTL6" s="7"/>
      <c r="MTM6" s="7"/>
      <c r="MTN6" s="7"/>
      <c r="MTO6" s="7"/>
      <c r="MXQ6" s="7"/>
      <c r="MXR6" s="7"/>
      <c r="MXS6" s="7"/>
      <c r="MXT6" s="7"/>
      <c r="MXU6" s="7"/>
      <c r="MXV6" s="7"/>
      <c r="NBX6" s="7"/>
      <c r="NBY6" s="7"/>
      <c r="NBZ6" s="7"/>
      <c r="NCA6" s="7"/>
      <c r="NCB6" s="7"/>
      <c r="NCC6" s="7"/>
      <c r="NGE6" s="7"/>
      <c r="NGF6" s="7"/>
      <c r="NGG6" s="7"/>
      <c r="NGH6" s="7"/>
      <c r="NGI6" s="7"/>
      <c r="NGJ6" s="7"/>
      <c r="NKL6" s="7"/>
      <c r="NKM6" s="7"/>
      <c r="NKN6" s="7"/>
      <c r="NKO6" s="7"/>
      <c r="NKP6" s="7"/>
      <c r="NKQ6" s="7"/>
      <c r="NOS6" s="7"/>
      <c r="NOT6" s="7"/>
      <c r="NOU6" s="7"/>
      <c r="NOV6" s="7"/>
      <c r="NOW6" s="7"/>
      <c r="NOX6" s="7"/>
      <c r="NSZ6" s="7"/>
      <c r="NTA6" s="7"/>
      <c r="NTB6" s="7"/>
      <c r="NTC6" s="7"/>
      <c r="NTD6" s="7"/>
      <c r="NTE6" s="7"/>
      <c r="NXG6" s="7"/>
      <c r="NXH6" s="7"/>
      <c r="NXI6" s="7"/>
      <c r="NXJ6" s="7"/>
      <c r="NXK6" s="7"/>
      <c r="NXL6" s="7"/>
      <c r="OBN6" s="7"/>
      <c r="OBO6" s="7"/>
      <c r="OBP6" s="7"/>
      <c r="OBQ6" s="7"/>
      <c r="OBR6" s="7"/>
      <c r="OBS6" s="7"/>
      <c r="OFU6" s="7"/>
      <c r="OFV6" s="7"/>
      <c r="OFW6" s="7"/>
      <c r="OFX6" s="7"/>
      <c r="OFY6" s="7"/>
      <c r="OFZ6" s="7"/>
      <c r="OKB6" s="7"/>
      <c r="OKC6" s="7"/>
      <c r="OKD6" s="7"/>
      <c r="OKE6" s="7"/>
      <c r="OKF6" s="7"/>
      <c r="OKG6" s="7"/>
      <c r="OOI6" s="7"/>
      <c r="OOJ6" s="7"/>
      <c r="OOK6" s="7"/>
      <c r="OOL6" s="7"/>
      <c r="OOM6" s="7"/>
      <c r="OON6" s="7"/>
      <c r="OSP6" s="7"/>
      <c r="OSQ6" s="7"/>
      <c r="OSR6" s="7"/>
      <c r="OSS6" s="7"/>
      <c r="OST6" s="7"/>
      <c r="OSU6" s="7"/>
      <c r="OWW6" s="7"/>
      <c r="OWX6" s="7"/>
      <c r="OWY6" s="7"/>
      <c r="OWZ6" s="7"/>
      <c r="OXA6" s="7"/>
      <c r="OXB6" s="7"/>
      <c r="PBD6" s="7"/>
      <c r="PBE6" s="7"/>
      <c r="PBF6" s="7"/>
      <c r="PBG6" s="7"/>
      <c r="PBH6" s="7"/>
      <c r="PBI6" s="7"/>
      <c r="PFK6" s="7"/>
      <c r="PFL6" s="7"/>
      <c r="PFM6" s="7"/>
      <c r="PFN6" s="7"/>
      <c r="PFO6" s="7"/>
      <c r="PFP6" s="7"/>
      <c r="PJR6" s="7"/>
      <c r="PJS6" s="7"/>
      <c r="PJT6" s="7"/>
      <c r="PJU6" s="7"/>
      <c r="PJV6" s="7"/>
      <c r="PJW6" s="7"/>
      <c r="PNY6" s="7"/>
      <c r="PNZ6" s="7"/>
      <c r="POA6" s="7"/>
      <c r="POB6" s="7"/>
      <c r="POC6" s="7"/>
      <c r="POD6" s="7"/>
      <c r="PSF6" s="7"/>
      <c r="PSG6" s="7"/>
      <c r="PSH6" s="7"/>
      <c r="PSI6" s="7"/>
      <c r="PSJ6" s="7"/>
      <c r="PSK6" s="7"/>
    </row>
    <row r="7" spans="1:11321" x14ac:dyDescent="0.25">
      <c r="A7" s="9">
        <f>Landen!E9+100</f>
        <v>143</v>
      </c>
      <c r="B7" s="3">
        <f>VLOOKUP(C7,CX4:CY8,2,FALSE)</f>
        <v>3</v>
      </c>
      <c r="C7" s="5" t="str">
        <f>Landen!D9</f>
        <v>Tsjechië</v>
      </c>
      <c r="D7" s="3">
        <f>SUMPRODUCT((DA3:DA105=C7)*(DE3:DE105="W"))+SUMPRODUCT((DD3:DD105=C7)*(DF3:DF105="W"))</f>
        <v>0</v>
      </c>
      <c r="E7" s="3">
        <f>SUMPRODUCT((DA3:DA105=C7)*(DE3:DE105="D"))+SUMPRODUCT((DD3:DD105=C7)*(DF3:DF105="D"))</f>
        <v>0</v>
      </c>
      <c r="F7" s="3">
        <f>SUMPRODUCT((DA3:DA105=C7)*(DE3:DE105="L"))+SUMPRODUCT((DD3:DD105=C7)*(DF3:DF105="L"))</f>
        <v>0</v>
      </c>
      <c r="G7" s="3">
        <f>SUMIF(DA3:DA123,C7,DB3:DB123)+SUMIF(DD3:DD123,C7,DC3:DC123)</f>
        <v>0</v>
      </c>
      <c r="H7" s="3">
        <f>SUMIF(DD3:DD123,C7,DB3:DB123)+SUMIF(DA3:DA123,C7,DC3:DC123)</f>
        <v>0</v>
      </c>
      <c r="I7" s="3">
        <f t="shared" si="4"/>
        <v>1000</v>
      </c>
      <c r="J7" s="3">
        <f t="shared" si="5"/>
        <v>0</v>
      </c>
      <c r="K7" s="3">
        <f>IF(Landen!F9&lt;&gt;"",Landen!F9,-A7)</f>
        <v>-143</v>
      </c>
      <c r="L7" s="3">
        <f>IF(COUNTIF(J4:J8,4)&lt;&gt;4,RANK(J7,J4:J8),J86)</f>
        <v>1</v>
      </c>
      <c r="N7" s="3">
        <f>SUMPRODUCT((L4:L7=L7)*(K4:K7&lt;K7))+L7</f>
        <v>2</v>
      </c>
      <c r="O7" s="5" t="str">
        <f>INDEX(C4:C8,MATCH(4,N4:N8,0),0)</f>
        <v>Mexico</v>
      </c>
      <c r="P7" s="3">
        <f>INDEX(L4:L8,MATCH(O7,C4:C8,0),0)</f>
        <v>1</v>
      </c>
      <c r="Q7" s="3" t="str">
        <f>IF(AND(Q6&lt;&gt;"",P7=1),O7,"")</f>
        <v>Mexico</v>
      </c>
      <c r="R7" s="3" t="str">
        <f>IF(AND(R6&lt;&gt;"",P8=2),O8,"")</f>
        <v/>
      </c>
      <c r="V7" s="3" t="str">
        <f t="shared" si="6"/>
        <v>Mexico</v>
      </c>
      <c r="W7" s="3">
        <f>SUMPRODUCT((DA3:DA105=V7)*(DD3:DD105=V8)*(DE3:DE105="W"))+SUMPRODUCT((DA3:DA105=V7)*(DD3:DD105=V4)*(DE3:DE105="W"))+SUMPRODUCT((DA3:DA105=V7)*(DD3:DD105=V5)*(DE3:DE105="W"))+SUMPRODUCT((DA3:DA105=V7)*(DD3:DD105=V6)*(DE3:DE105="W"))+SUMPRODUCT((DA3:DA105=V8)*(DD3:DD105=V7)*(DF3:DF105="W"))+SUMPRODUCT((DA3:DA105=V4)*(DD3:DD105=V7)*(DF3:DF105="W"))+SUMPRODUCT((DA3:DA105=V5)*(DD3:DD105=V7)*(DF3:DF105="W"))+SUMPRODUCT((DA3:DA105=V6)*(DD3:DD105=V7)*(DF3:DF105="W"))</f>
        <v>0</v>
      </c>
      <c r="X7" s="3">
        <f>SUMPRODUCT((DA3:DA105=V7)*(DD3:DD105=V8)*(DE3:DE105="D"))+SUMPRODUCT((DA3:DA105=V7)*(DD3:DD105=V4)*(DE3:DE105="D"))+SUMPRODUCT((DA3:DA105=V7)*(DD3:DD105=V5)*(DE3:DE105="D"))+SUMPRODUCT((DA3:DA105=V7)*(DD3:DD105=V6)*(DE3:DE105="D"))+SUMPRODUCT((DA3:DA105=V8)*(DD3:DD105=V7)*(DE3:DE105="D"))+SUMPRODUCT((DA3:DA105=V4)*(DD3:DD105=V7)*(DE3:DE105="D"))+SUMPRODUCT((DA3:DA105=V5)*(DD3:DD105=V7)*(DE3:DE105="D"))+SUMPRODUCT((DA3:DA105=V6)*(DD3:DD105=V7)*(DE3:DE105="D"))</f>
        <v>0</v>
      </c>
      <c r="Y7" s="3">
        <f>SUMPRODUCT((DA3:DA105=V7)*(DD3:DD105=V8)*(DE3:DE105="L"))+SUMPRODUCT((DA3:DA105=V7)*(DD3:DD105=V4)*(DE3:DE105="L"))+SUMPRODUCT((DA3:DA105=V7)*(DD3:DD105=V5)*(DE3:DE105="L"))+SUMPRODUCT((DA3:DA105=V7)*(DD3:DD105=V6)*(DE3:DE105="L"))+SUMPRODUCT((DA3:DA105=V8)*(DD3:DD105=V7)*(DF3:DF105="L"))+SUMPRODUCT((DA3:DA105=V4)*(DD3:DD105=V7)*(DF3:DF105="L"))+SUMPRODUCT((DA3:DA105=V5)*(DD3:DD105=V7)*(DF3:DF105="L"))+SUMPRODUCT((DA3:DA105=V6)*(DD3:DD105=V7)*(DF3:DF105="L"))</f>
        <v>0</v>
      </c>
      <c r="Z7" s="3">
        <f>SUMPRODUCT((DA3:DA105=V7)*(DD3:DD105=V8)*DB3:DB105)+SUMPRODUCT((DA3:DA105=V7)*(DD3:DD105=V4)*DB3:DB105)+SUMPRODUCT((DA3:DA105=V7)*(DD3:DD105=V5)*DB3:DB105)+SUMPRODUCT((DA3:DA105=V7)*(DD3:DD105=V6)*DB3:DB105)+SUMPRODUCT((DA3:DA105=V8)*(DD3:DD105=V7)*DC3:DC105)+SUMPRODUCT((DA3:DA105=V4)*(DD3:DD105=V7)*DC3:DC105)+SUMPRODUCT((DA3:DA105=V5)*(DD3:DD105=V7)*DC3:DC105)+SUMPRODUCT((DA3:DA105=V6)*(DD3:DD105=V7)*DC3:DC105)</f>
        <v>0</v>
      </c>
      <c r="AA7" s="3">
        <f>SUMPRODUCT((DA3:DA105=V7)*(DD3:DD105=V8)*DC3:DC105)+SUMPRODUCT((DA3:DA105=V7)*(DD3:DD105=V4)*DC3:DC105)+SUMPRODUCT((DA3:DA105=V7)*(DD3:DD105=V5)*DC3:DC105)+SUMPRODUCT((DA3:DA105=V7)*(DD3:DD105=V6)*DC3:DC105)+SUMPRODUCT((DA3:DA105=V8)*(DD3:DD105=V7)*DB3:DB105)+SUMPRODUCT((DA3:DA105=V4)*(DD3:DD105=V7)*DB3:DB105)+SUMPRODUCT((DA3:DA105=V5)*(DD3:DD105=V7)*DB3:DB105)+SUMPRODUCT((DA3:DA105=V6)*(DD3:DD105=V7)*DB3:DB105)</f>
        <v>0</v>
      </c>
      <c r="AB7" s="3">
        <f>Z7-AA7+1000</f>
        <v>1000</v>
      </c>
      <c r="AC7" s="3">
        <f t="shared" si="7"/>
        <v>0</v>
      </c>
      <c r="AD7" s="3">
        <f>IF(V7&lt;&gt;"",VLOOKUP(V7,C4:I52,7,FALSE),"")</f>
        <v>1000</v>
      </c>
      <c r="AE7" s="3">
        <f>IF(V7&lt;&gt;"",VLOOKUP(V7,C4:I52,5,FALSE),"")</f>
        <v>0</v>
      </c>
      <c r="AF7" s="3">
        <f>IF(V7&lt;&gt;"",VLOOKUP(V7,C4:K52,9,FALSE),"")</f>
        <v>-116</v>
      </c>
      <c r="AG7" s="3">
        <f t="shared" si="8"/>
        <v>0</v>
      </c>
      <c r="AH7" s="3">
        <f>IF(V7&lt;&gt;"",RANK(AG7,AG4:AG8),"")</f>
        <v>1</v>
      </c>
      <c r="AI7" s="3">
        <f>IF(V7&lt;&gt;"",SUMPRODUCT((AG4:AG8=AG7)*(AB4:AB8&gt;AB7)),"")</f>
        <v>0</v>
      </c>
      <c r="AJ7" s="3">
        <f>IF(V7&lt;&gt;"",SUMPRODUCT((AG4:AG8=AG7)*(AB4:AB8=AB7)*(Z4:Z8&gt;Z7)),"")</f>
        <v>0</v>
      </c>
      <c r="AK7" s="3">
        <f>IF(V7&lt;&gt;"",SUMPRODUCT((AG4:AG8=AG7)*(AB4:AB8=AB7)*(Z4:Z8=Z7)*(AD4:AD8&gt;AD7)),"")</f>
        <v>0</v>
      </c>
      <c r="AL7" s="3">
        <f>IF(V7&lt;&gt;"",SUMPRODUCT((AG4:AG8=AG7)*(AB4:AB8=AB7)*(Z4:Z8=Z7)*(AD4:AD8=AD7)*(AE4:AE8&gt;AE7)),"")</f>
        <v>0</v>
      </c>
      <c r="AM7" s="3">
        <f>IF(V7&lt;&gt;"",SUMPRODUCT((AG4:AG8=AG7)*(AB4:AB8=AB7)*(Z4:Z8=Z7)*(AD4:AD8=AD7)*(AE4:AE8=AE7)*(AF4:AF8&gt;AF7)),"")</f>
        <v>0</v>
      </c>
      <c r="AN7" s="3">
        <f>IF(V7&lt;&gt;"",IF(AN86&lt;&gt;"",IF(U82=3,AN86,AN86+U82),SUM(AH7:AM7)),"")</f>
        <v>1</v>
      </c>
      <c r="AO7" s="3" t="str">
        <f>IF(V7&lt;&gt;"",INDEX(V4:V8,MATCH(4,AN4:AN8,0),0),"")</f>
        <v>Zuid-Afrika</v>
      </c>
      <c r="AP7" s="3" t="str">
        <f>IF(R6&lt;&gt;"",R6,"")</f>
        <v/>
      </c>
      <c r="AQ7" s="3">
        <f>SUMPRODUCT((DA3:DA105=AP7)*(DD3:DD105=AP8)*(DE3:DE105="W"))+SUMPRODUCT((DA3:DA105=AP7)*(DD3:DD105=AP5)*(DE3:DE105="W"))+SUMPRODUCT((DA3:DA105=AP7)*(DD3:DD105=AP6)*(DE3:DE105="W"))+SUMPRODUCT((DA3:DA105=AP8)*(DD3:DD105=AP7)*(DF3:DF105="W"))+SUMPRODUCT((DA3:DA105=AP5)*(DD3:DD105=AP7)*(DF3:DF105="W"))+SUMPRODUCT((DA3:DA105=AP6)*(DD3:DD105=AP7)*(DF3:DF105="W"))</f>
        <v>0</v>
      </c>
      <c r="AR7" s="3">
        <f>SUMPRODUCT((DA3:DA105=AP7)*(DD3:DD105=AP8)*(DE3:DE105="D"))+SUMPRODUCT((DA3:DA105=AP7)*(DD3:DD105=AP5)*(DE3:DE105="D"))+SUMPRODUCT((DA3:DA105=AP7)*(DD3:DD105=AP6)*(DE3:DE105="D"))+SUMPRODUCT((DA3:DA105=AP8)*(DD3:DD105=AP7)*(DE3:DE105="D"))+SUMPRODUCT((DA3:DA105=AP5)*(DD3:DD105=AP7)*(DE3:DE105="D"))+SUMPRODUCT((DA3:DA105=AP6)*(DD3:DD105=AP7)*(DE3:DE105="D"))</f>
        <v>0</v>
      </c>
      <c r="AS7" s="3">
        <f>SUMPRODUCT((DA3:DA105=AP7)*(DD3:DD105=AP8)*(DE3:DE105="L"))+SUMPRODUCT((DA3:DA105=AP7)*(DD3:DD105=AP5)*(DE3:DE105="L"))+SUMPRODUCT((DA3:DA105=AP7)*(DD3:DD105=AP6)*(DE3:DE105="L"))+SUMPRODUCT((DA3:DA105=AP8)*(DD3:DD105=AP7)*(DF3:DF105="L"))+SUMPRODUCT((DA3:DA105=AP5)*(DD3:DD105=AP7)*(DF3:DF105="L"))+SUMPRODUCT((DA3:DA105=AP6)*(DD3:DD105=AP7)*(DF3:DF105="L"))</f>
        <v>0</v>
      </c>
      <c r="AT7" s="3">
        <f>SUMPRODUCT((DA3:DA105=AP7)*(DD3:DD105=AP8)*DB3:DB105)+SUMPRODUCT((DA3:DA105=AP7)*(DD3:DD105=AP4)*DB3:DB105)+SUMPRODUCT((DA3:DA105=AP7)*(DD3:DD105=AP5)*DB3:DB105)+SUMPRODUCT((DA3:DA105=AP7)*(DD3:DD105=AP6)*DB3:DB105)+SUMPRODUCT((DA3:DA105=AP8)*(DD3:DD105=AP7)*DC3:DC105)+SUMPRODUCT((DA3:DA105=AP4)*(DD3:DD105=AP7)*DC3:DC105)+SUMPRODUCT((DA3:DA105=AP5)*(DD3:DD105=AP7)*DC3:DC105)+SUMPRODUCT((DA3:DA105=AP6)*(DD3:DD105=AP7)*DC3:DC105)</f>
        <v>0</v>
      </c>
      <c r="AU7" s="3">
        <f>SUMPRODUCT((DA3:DA105=AP7)*(DD3:DD105=AP8)*DC3:DC105)+SUMPRODUCT((DA3:DA105=AP7)*(DD3:DD105=AP4)*DC3:DC105)+SUMPRODUCT((DA3:DA105=AP7)*(DD3:DD105=AP5)*DC3:DC105)+SUMPRODUCT((DA3:DA105=AP7)*(DD3:DD105=AP6)*DC3:DC105)+SUMPRODUCT((DA3:DA105=AP8)*(DD3:DD105=AP7)*DB3:DB105)+SUMPRODUCT((DA3:DA105=AP4)*(DD3:DD105=AP7)*DB3:DB105)+SUMPRODUCT((DA3:DA105=AP5)*(DD3:DD105=AP7)*DB3:DB105)+SUMPRODUCT((DA3:DA105=AP6)*(DD3:DD105=AP7)*DB3:DB105)</f>
        <v>0</v>
      </c>
      <c r="AV7" s="3">
        <f>AT7-AU7+1000</f>
        <v>1000</v>
      </c>
      <c r="AW7" s="3" t="str">
        <f t="shared" si="9"/>
        <v/>
      </c>
      <c r="AX7" s="3" t="str">
        <f>IF(AP7&lt;&gt;"",VLOOKUP(AP7,C4:I52,7,FALSE),"")</f>
        <v/>
      </c>
      <c r="AY7" s="3" t="str">
        <f>IF(AP7&lt;&gt;"",VLOOKUP(AP7,C4:I52,5,FALSE),"")</f>
        <v/>
      </c>
      <c r="AZ7" s="3" t="str">
        <f>IF(AP7&lt;&gt;"",VLOOKUP(AP7,C4:K52,9,FALSE),"")</f>
        <v/>
      </c>
      <c r="BA7" s="3" t="str">
        <f t="shared" si="10"/>
        <v/>
      </c>
      <c r="BB7" s="3" t="str">
        <f>IF(AP7&lt;&gt;"",RANK(BA7,BA4:BA8),"")</f>
        <v/>
      </c>
      <c r="BC7" s="3" t="str">
        <f>IF(AP7&lt;&gt;"",SUMPRODUCT((BA4:BA8=BA7)*(AV4:AV8&gt;AV7)),"")</f>
        <v/>
      </c>
      <c r="BD7" s="3" t="str">
        <f>IF(AP7&lt;&gt;"",SUMPRODUCT((BA4:BA8=BA7)*(AV4:AV8=AV7)*(AT4:AT8&gt;AT7)),"")</f>
        <v/>
      </c>
      <c r="BE7" s="3" t="str">
        <f>IF(AP7&lt;&gt;"",SUMPRODUCT((BA4:BA8=BA7)*(AV4:AV8=AV7)*(AT4:AT8=AT7)*(AX4:AX8&gt;AX7)),"")</f>
        <v/>
      </c>
      <c r="BF7" s="3" t="str">
        <f>IF(AP7&lt;&gt;"",SUMPRODUCT((BA4:BA8=BA7)*(AV4:AV8=AV7)*(AT4:AT8=AT7)*(AX4:AX8=AX7)*(AY4:AY8&gt;AY7)),"")</f>
        <v/>
      </c>
      <c r="BG7" s="3" t="str">
        <f>IF(AP7&lt;&gt;"",SUMPRODUCT((BA4:BA8=BA7)*(AV4:AV8=AV7)*(AT4:AT8=AT7)*(AX4:AX8=AX7)*(AY4:AY8=AY7)*(AZ4:AZ8&gt;AZ7)),"")</f>
        <v/>
      </c>
      <c r="BH7" s="3" t="str">
        <f>IF(AP7&lt;&gt;"",IF(BH86&lt;&gt;"",IF(AO82=3,BH86,BH86+AO82),SUM(BB7:BG7)+1),"")</f>
        <v/>
      </c>
      <c r="BI7" s="3" t="str">
        <f>IF(AP7&lt;&gt;"",INDEX(AP5:AP8,MATCH(4,BH5:BH8,0),0),"")</f>
        <v/>
      </c>
      <c r="BJ7" s="3" t="str">
        <f>IF(S5&lt;&gt;"",S5,"")</f>
        <v/>
      </c>
      <c r="BK7" s="3">
        <f>SUMPRODUCT((DA3:DA105=BJ7)*(DD3:DD105=BJ8)*(DE3:DE105="W"))+SUMPRODUCT((DA3:DA105=BJ7)*(DD3:DD105=BJ9)*(DE3:DE105="W"))+SUMPRODUCT((DA3:DA105=BJ7)*(DD3:DD105=BJ6)*(DE3:DE105="W"))+SUMPRODUCT((DA3:DA105=BJ8)*(DD3:DD105=BJ7)*(DF3:DF105="W"))+SUMPRODUCT((DA3:DA105=BJ9)*(DD3:DD105=BJ7)*(DF3:DF105="W"))+SUMPRODUCT((DA3:DA105=BJ6)*(DD3:DD105=BJ7)*(DF3:DF105="W"))</f>
        <v>0</v>
      </c>
      <c r="BL7" s="3">
        <f>SUMPRODUCT((DA3:DA105=BJ7)*(DD3:DD105=BJ8)*(DE3:DE105="D"))+SUMPRODUCT((DA3:DA105=BJ7)*(DD3:DD105=BJ9)*(DE3:DE105="D"))+SUMPRODUCT((DA3:DA105=BJ7)*(DD3:DD105=BJ6)*(DE3:DE105="D"))+SUMPRODUCT((DA3:DA105=BJ8)*(DD3:DD105=BJ7)*(DE3:DE105="D"))+SUMPRODUCT((DA3:DA105=BJ9)*(DD3:DD105=BJ7)*(DE3:DE105="D"))+SUMPRODUCT((DA3:DA105=BJ6)*(DD3:DD105=BJ7)*(DE3:DE105="D"))</f>
        <v>0</v>
      </c>
      <c r="BM7" s="3">
        <f>SUMPRODUCT((DA3:DA105=BJ7)*(DD3:DD105=BJ8)*(DE3:DE105="L"))+SUMPRODUCT((DA3:DA105=BJ7)*(DD3:DD105=BJ9)*(DE3:DE105="L"))+SUMPRODUCT((DA3:DA105=BJ7)*(DD3:DD105=BJ6)*(DE3:DE105="L"))+SUMPRODUCT((DA3:DA105=BJ8)*(DD3:DD105=BJ7)*(DF3:DF105="L"))+SUMPRODUCT((DA3:DA105=BJ9)*(DD3:DD105=BJ7)*(DF3:DF105="L"))+SUMPRODUCT((DA3:DA105=BJ6)*(DD3:DD105=BJ7)*(DF3:DF105="L"))</f>
        <v>0</v>
      </c>
      <c r="BN7" s="3">
        <f>SUMPRODUCT((DA3:DA105=BJ7)*(DD3:DD105=BJ8)*DB3:DB105)+SUMPRODUCT((DA3:DA105=BJ7)*(DD3:DD105=BJ4)*DB3:DB105)+SUMPRODUCT((DA3:DA105=BJ7)*(DD3:DD105=BJ5)*DB3:DB105)+SUMPRODUCT((DA3:DA105=BJ7)*(DD3:DD105=BJ6)*DB3:DB105)+SUMPRODUCT((DA3:DA105=BJ8)*(DD3:DD105=BJ7)*DC3:DC105)+SUMPRODUCT((DA3:DA105=BJ4)*(DD3:DD105=BJ7)*DC3:DC105)+SUMPRODUCT((DA3:DA105=BJ5)*(DD3:DD105=BJ7)*DC3:DC105)+SUMPRODUCT((DA3:DA105=BJ6)*(DD3:DD105=BJ7)*DC3:DC105)</f>
        <v>0</v>
      </c>
      <c r="BO7" s="3">
        <f>SUMPRODUCT((DA3:DA105=BJ7)*(DD3:DD105=BJ8)*DC3:DC105)+SUMPRODUCT((DA3:DA105=BJ7)*(DD3:DD105=BJ4)*DC3:DC105)+SUMPRODUCT((DA3:DA105=BJ7)*(DD3:DD105=BJ5)*DC3:DC105)+SUMPRODUCT((DA3:DA105=BJ7)*(DD3:DD105=BJ6)*DC3:DC105)+SUMPRODUCT((DA3:DA105=BJ8)*(DD3:DD105=BJ7)*DB3:DB105)+SUMPRODUCT((DA3:DA105=BJ4)*(DD3:DD105=BJ7)*DB3:DB105)+SUMPRODUCT((DA3:DA105=BJ5)*(DD3:DD105=BJ7)*DB3:DB105)+SUMPRODUCT((DA3:DA105=BJ6)*(DD3:DD105=BJ7)*DB3:DB105)</f>
        <v>0</v>
      </c>
      <c r="BP7" s="3">
        <f>BN7-BO7+1000</f>
        <v>1000</v>
      </c>
      <c r="BQ7" s="3" t="str">
        <f t="shared" si="20"/>
        <v/>
      </c>
      <c r="BR7" s="3" t="str">
        <f>IF(BJ7&lt;&gt;"",VLOOKUP(BJ7,C4:I52,7,FALSE),"")</f>
        <v/>
      </c>
      <c r="BS7" s="3" t="str">
        <f>IF(BJ7&lt;&gt;"",VLOOKUP(BJ7,C4:I52,5,FALSE),"")</f>
        <v/>
      </c>
      <c r="BT7" s="3" t="str">
        <f>IF(BJ7&lt;&gt;"",VLOOKUP(BJ7,C4:K52,9,FALSE),"")</f>
        <v/>
      </c>
      <c r="BU7" s="3" t="str">
        <f t="shared" si="21"/>
        <v/>
      </c>
      <c r="BV7" s="3" t="str">
        <f>IF(BJ7&lt;&gt;"",RANK(BU7,BU4:BU8),"")</f>
        <v/>
      </c>
      <c r="BW7" s="3" t="str">
        <f>IF(BJ7&lt;&gt;"",SUMPRODUCT((BU4:BU8=BU7)*(BP4:BP8&gt;BP7)),"")</f>
        <v/>
      </c>
      <c r="BX7" s="3" t="str">
        <f>IF(BJ7&lt;&gt;"",SUMPRODUCT((BU4:BU8=BU7)*(BP4:BP8=BP7)*(BN4:BN8&gt;BN7)),"")</f>
        <v/>
      </c>
      <c r="BY7" s="3" t="str">
        <f>IF(BJ7&lt;&gt;"",SUMPRODUCT((BU4:BU8=BU7)*(BP4:BP8=BP7)*(BN4:BN8=BN7)*(BR4:BR8&gt;BR7)),"")</f>
        <v/>
      </c>
      <c r="BZ7" s="3" t="str">
        <f>IF(BJ7&lt;&gt;"",SUMPRODUCT((BU4:BU8=BU7)*(BP4:BP8=BP7)*(BN4:BN8=BN7)*(BR4:BR8=BR7)*(BS4:BS8&gt;BS7)),"")</f>
        <v/>
      </c>
      <c r="CA7" s="3" t="str">
        <f>IF(BJ7&lt;&gt;"",SUMPRODUCT((BU4:BU8=BU7)*(BP4:BP8=BP7)*(BN4:BN8=BN7)*(BR4:BR8=BR7)*(BS4:BS8=BS7)*(BT4:BT8&gt;BT7)),"")</f>
        <v/>
      </c>
      <c r="CB7" s="3" t="str">
        <f>IF(BJ7&lt;&gt;"",SUM(BV7:CA7)+2,"")</f>
        <v/>
      </c>
      <c r="CC7" s="3" t="str">
        <f>IF(BJ7&lt;&gt;"",INDEX(BJ6:BJ8,MATCH(4,CB6:CB8,0),0),"")</f>
        <v/>
      </c>
      <c r="CD7" s="3" t="str">
        <f>IF(T4&lt;&gt;"",T4,"")</f>
        <v/>
      </c>
      <c r="CE7" s="3">
        <f>SUMPRODUCT((DA3:DA105=CD7)*(DD3:DD105=CD8)*(DE3:DE105="W"))+SUMPRODUCT((DA3:DA105=CD7)*(DD3:DD105=CD9)*(DE3:DE105="W"))+SUMPRODUCT((DA3:DA105=CD7)*(DD3:DD105=CD10)*(DE3:DE105="W"))+SUMPRODUCT((DA3:DA105=CD8)*(DD3:DD105=CD7)*(DF3:DF105="W"))+SUMPRODUCT((DA3:DA105=CD9)*(DD3:DD105=CD7)*(DF3:DF105="W"))+SUMPRODUCT((DA3:DA105=CD10)*(DD3:DD105=CD7)*(DF3:DF105="W"))</f>
        <v>0</v>
      </c>
      <c r="CF7" s="3">
        <f>SUMPRODUCT((DA3:DA105=CD7)*(DD3:DD105=CD8)*(DE3:DE105="D"))+SUMPRODUCT((DA3:DA105=CD7)*(DD3:DD105=CD9)*(DE3:DE105="D"))+SUMPRODUCT((DA3:DA105=CD7)*(DD3:DD105=CD10)*(DE3:DE105="D"))+SUMPRODUCT((DA3:DA105=CD8)*(DD3:DD105=CD7)*(DE3:DE105="D"))+SUMPRODUCT((DA3:DA105=CD9)*(DD3:DD105=CD7)*(DE3:DE105="D"))+SUMPRODUCT((DA3:DA105=CD10)*(DD3:DD105=CD7)*(DE3:DE105="D"))</f>
        <v>0</v>
      </c>
      <c r="CG7" s="3">
        <f>SUMPRODUCT((DA3:DA105=CD7)*(DD3:DD105=CD8)*(DE3:DE105="L"))+SUMPRODUCT((DA3:DA105=CD7)*(DD3:DD105=CD9)*(DE3:DE105="L"))+SUMPRODUCT((DA3:DA105=CD7)*(DD3:DD105=CD10)*(DE3:DE105="L"))+SUMPRODUCT((DA3:DA105=CD8)*(DD3:DD105=CD7)*(DF3:DF105="L"))+SUMPRODUCT((DA3:DA105=CD9)*(DD3:DD105=CD7)*(DF3:DF105="L"))+SUMPRODUCT((DA3:DA105=CD10)*(DD3:DD105=CD7)*(DF3:DF105="L"))</f>
        <v>0</v>
      </c>
      <c r="CH7" s="3">
        <f>SUMPRODUCT((DA3:DA105=CD7)*(DD3:DD105=CD8)*DB3:DB105)+SUMPRODUCT((DA3:DA105=CD7)*(DD3:DD105=CD4)*DB3:DB105)+SUMPRODUCT((DA3:DA105=CD7)*(DD3:DD105=CD5)*DB3:DB105)+SUMPRODUCT((DA3:DA105=CD7)*(DD3:DD105=CD6)*DB3:DB105)+SUMPRODUCT((DA3:DA105=CD8)*(DD3:DD105=CD7)*DC3:DC105)+SUMPRODUCT((DA3:DA105=CD4)*(DD3:DD105=CD7)*DC3:DC105)+SUMPRODUCT((DA3:DA105=CD5)*(DD3:DD105=CD7)*DC3:DC105)+SUMPRODUCT((DA3:DA105=CD6)*(DD3:DD105=CD7)*DC3:DC105)</f>
        <v>0</v>
      </c>
      <c r="CI7" s="3">
        <f>SUMPRODUCT((DA3:DA105=CD7)*(DD3:DD105=CD8)*DC3:DC105)+SUMPRODUCT((DA3:DA105=CD7)*(DD3:DD105=CD4)*DC3:DC105)+SUMPRODUCT((DA3:DA105=CD7)*(DD3:DD105=CD5)*DC3:DC105)+SUMPRODUCT((DA3:DA105=CD7)*(DD3:DD105=CD6)*DC3:DC105)+SUMPRODUCT((DA3:DA105=CD8)*(DD3:DD105=CD7)*DB3:DB105)+SUMPRODUCT((DA3:DA105=CD4)*(DD3:DD105=CD7)*DB3:DB105)+SUMPRODUCT((DA3:DA105=CD5)*(DD3:DD105=CD7)*DB3:DB105)+SUMPRODUCT((DA3:DA105=CD6)*(DD3:DD105=CD7)*DB3:DB105)</f>
        <v>0</v>
      </c>
      <c r="CJ7" s="3">
        <f>CH7-CI7+1000</f>
        <v>1000</v>
      </c>
      <c r="CK7" s="3" t="str">
        <f t="shared" ref="CK7" si="24">IF(CD7&lt;&gt;"",CE7*3+CF7*1,"")</f>
        <v/>
      </c>
      <c r="CL7" s="3" t="str">
        <f>IF(CD7&lt;&gt;"",VLOOKUP(CD7,C4:I52,7,FALSE),"")</f>
        <v/>
      </c>
      <c r="CM7" s="3" t="str">
        <f>IF(CD7&lt;&gt;"",VLOOKUP(CD7,C4:I52,5,FALSE),"")</f>
        <v/>
      </c>
      <c r="CN7" s="3" t="str">
        <f>IF(CD7&lt;&gt;"",VLOOKUP(CD7,C4:K52,9,FALSE),"")</f>
        <v/>
      </c>
      <c r="CO7" s="3" t="str">
        <f t="shared" ref="CO7" si="25">CK7</f>
        <v/>
      </c>
      <c r="CP7" s="3" t="str">
        <f>IF(CD7&lt;&gt;"",RANK(CO7,CO4:CO8),"")</f>
        <v/>
      </c>
      <c r="CQ7" s="3" t="str">
        <f>IF(CD7&lt;&gt;"",SUMPRODUCT((CO4:CO8=CO7)*(CJ4:CJ8&gt;CJ7)),"")</f>
        <v/>
      </c>
      <c r="CR7" s="3" t="str">
        <f>IF(CD7&lt;&gt;"",SUMPRODUCT((CO4:CO8=CO7)*(CJ4:CJ8=CJ7)*(CH4:CH8&gt;CH7)),"")</f>
        <v/>
      </c>
      <c r="CS7" s="3" t="str">
        <f>IF(CD7&lt;&gt;"",SUMPRODUCT((CO4:CO8=CO7)*(CJ4:CJ8=CJ7)*(CH4:CH8=CH7)*(CL4:CL8&gt;CL7)),"")</f>
        <v/>
      </c>
      <c r="CT7" s="3" t="str">
        <f>IF(CD7&lt;&gt;"",SUMPRODUCT((CO4:CO8=CO7)*(CJ4:CJ8=CJ7)*(CH4:CH8=CH7)*(CL4:CL8=CL7)*(CM4:CM8&gt;CM7)),"")</f>
        <v/>
      </c>
      <c r="CU7" s="3" t="str">
        <f>IF(CD7&lt;&gt;"",SUMPRODUCT((CO4:CO8=CO7)*(CJ4:CJ8=CJ7)*(CH4:CH8=CH7)*(CL4:CL8=CL7)*(CM4:CM8=CM7)*(CN4:CN8&gt;CN7)),"")</f>
        <v/>
      </c>
      <c r="CV7" s="3" t="str">
        <f>IF(CD7&lt;&gt;"",SUM(CP7:CU7)+3,"")</f>
        <v/>
      </c>
      <c r="CW7" s="3" t="str">
        <f>IF(CD7&lt;&gt;"",IF(CV7=4,CD7,CD8),"")</f>
        <v/>
      </c>
      <c r="CX7" s="3" t="str">
        <f>IF(CW7&lt;&gt;"",CW7,IF(CC7&lt;&gt;"",CC7,IF(BI7&lt;&gt;"",BI7,IF(AO7&lt;&gt;"",AO7,O7))))</f>
        <v>Zuid-Afrika</v>
      </c>
      <c r="CY7" s="3">
        <v>4</v>
      </c>
      <c r="CZ7" s="3">
        <v>5</v>
      </c>
      <c r="DA7" s="7" t="str">
        <f>Voorspelling!F10</f>
        <v>Haïti</v>
      </c>
      <c r="DB7" s="7">
        <f>Voorspelling!G10</f>
        <v>0</v>
      </c>
      <c r="DC7" s="7">
        <f>Voorspelling!H10</f>
        <v>0</v>
      </c>
      <c r="DD7" s="7" t="str">
        <f>Voorspelling!I10</f>
        <v>Schotland</v>
      </c>
      <c r="DE7" s="7" t="str">
        <f>IF(AND(Voorspelling!G10&lt;&gt;"",Voorspelling!H10&lt;&gt;""),IF(DB7&gt;DC7,"W",IF(DB7=DC7,"D","L")),"")</f>
        <v/>
      </c>
      <c r="DF7" s="7" t="str">
        <f t="shared" si="0"/>
        <v/>
      </c>
      <c r="DI7" s="3" t="e">
        <f ca="1">VLOOKUP(DJ7,HE4:HF8,2,FALSE)</f>
        <v>#N/A</v>
      </c>
      <c r="DJ7" s="5" t="str">
        <f t="shared" si="11"/>
        <v>Tsjechië</v>
      </c>
      <c r="DK7" s="3" t="e">
        <f ca="1">SUMPRODUCT((HH3:HH105=DJ7)*(HL3:HL105="W"))+SUMPRODUCT((HK3:HK105=DJ7)*(HM3:HM105="W"))</f>
        <v>#REF!</v>
      </c>
      <c r="DL7" s="3" t="e">
        <f ca="1">SUMPRODUCT((HH3:HH105=DJ7)*(HL3:HL105="D"))+SUMPRODUCT((HK3:HK105=DJ7)*(HM3:HM105="D"))</f>
        <v>#REF!</v>
      </c>
      <c r="DM7" s="3" t="e">
        <f ca="1">SUMPRODUCT((HH3:HH105=DJ7)*(HL3:HL105="L"))+SUMPRODUCT((HK3:HK105=DJ7)*(HM3:HM105="L"))</f>
        <v>#REF!</v>
      </c>
      <c r="DN7" s="3" t="e">
        <f ca="1">SUMIF(HH3:HH123,DJ7,HI3:HI123)+SUMIF(HK3:HK123,DJ7,HJ3:HJ123)</f>
        <v>#REF!</v>
      </c>
      <c r="DO7" s="3" t="e">
        <f ca="1">SUMIF(HK3:HK123,DJ7,HI3:HI123)+SUMIF(HH3:HH123,DJ7,HJ3:HJ123)</f>
        <v>#REF!</v>
      </c>
      <c r="DP7" s="3" t="e">
        <f t="shared" ca="1" si="12"/>
        <v>#REF!</v>
      </c>
      <c r="DQ7" s="3" t="e">
        <f t="shared" ca="1" si="13"/>
        <v>#REF!</v>
      </c>
      <c r="DR7" s="3">
        <f t="shared" si="14"/>
        <v>-143</v>
      </c>
      <c r="DS7" s="3" t="e">
        <f ca="1">IF(COUNTIF(DQ4:DQ8,4)&lt;&gt;4,RANK(DQ7,DQ4:DQ8),DQ86)</f>
        <v>#REF!</v>
      </c>
      <c r="DU7" s="3" t="e">
        <f ca="1">SUMPRODUCT((DS4:DS7=DS7)*(DR4:DR7&lt;DR7))+DS7</f>
        <v>#REF!</v>
      </c>
      <c r="DV7" s="5" t="e">
        <f ca="1">INDEX(DJ4:DJ8,MATCH(4,DU4:DU8,0),0)</f>
        <v>#N/A</v>
      </c>
      <c r="DW7" s="3" t="e">
        <f ca="1">INDEX(DS4:DS8,MATCH(DV7,DJ4:DJ8,0),0)</f>
        <v>#N/A</v>
      </c>
      <c r="DX7" s="3" t="e">
        <f ca="1">IF(AND(DX6&lt;&gt;"",DW7=1),DV7,"")</f>
        <v>#N/A</v>
      </c>
      <c r="DY7" s="3" t="e">
        <f ca="1">IF(AND(DY6&lt;&gt;"",DW8=2),DV8,"")</f>
        <v>#N/A</v>
      </c>
      <c r="EC7" s="3" t="e">
        <f t="shared" ca="1" si="15"/>
        <v>#N/A</v>
      </c>
      <c r="ED7" s="3" t="e">
        <f ca="1">SUMPRODUCT((HH3:HH105=EC7)*(HK3:HK105=EC8)*(HL3:HL105="W"))+SUMPRODUCT((HH3:HH105=EC7)*(HK3:HK105=EC4)*(HL3:HL105="W"))+SUMPRODUCT((HH3:HH105=EC7)*(HK3:HK105=EC5)*(HL3:HL105="W"))+SUMPRODUCT((HH3:HH105=EC7)*(HK3:HK105=EC6)*(HL3:HL105="W"))+SUMPRODUCT((HH3:HH105=EC8)*(HK3:HK105=EC7)*(HM3:HM105="W"))+SUMPRODUCT((HH3:HH105=EC4)*(HK3:HK105=EC7)*(HM3:HM105="W"))+SUMPRODUCT((HH3:HH105=EC5)*(HK3:HK105=EC7)*(HM3:HM105="W"))+SUMPRODUCT((HH3:HH105=EC6)*(HK3:HK105=EC7)*(HM3:HM105="W"))</f>
        <v>#N/A</v>
      </c>
      <c r="EE7" s="3" t="e">
        <f ca="1">SUMPRODUCT((HH3:HH105=EC7)*(HK3:HK105=EC8)*(HL3:HL105="D"))+SUMPRODUCT((HH3:HH105=EC7)*(HK3:HK105=EC4)*(HL3:HL105="D"))+SUMPRODUCT((HH3:HH105=EC7)*(HK3:HK105=EC5)*(HL3:HL105="D"))+SUMPRODUCT((HH3:HH105=EC7)*(HK3:HK105=EC6)*(HL3:HL105="D"))+SUMPRODUCT((HH3:HH105=EC8)*(HK3:HK105=EC7)*(HL3:HL105="D"))+SUMPRODUCT((HH3:HH105=EC4)*(HK3:HK105=EC7)*(HL3:HL105="D"))+SUMPRODUCT((HH3:HH105=EC5)*(HK3:HK105=EC7)*(HL3:HL105="D"))+SUMPRODUCT((HH3:HH105=EC6)*(HK3:HK105=EC7)*(HL3:HL105="D"))</f>
        <v>#N/A</v>
      </c>
      <c r="EF7" s="3" t="e">
        <f ca="1">SUMPRODUCT((HH3:HH105=EC7)*(HK3:HK105=EC8)*(HL3:HL105="L"))+SUMPRODUCT((HH3:HH105=EC7)*(HK3:HK105=EC4)*(HL3:HL105="L"))+SUMPRODUCT((HH3:HH105=EC7)*(HK3:HK105=EC5)*(HL3:HL105="L"))+SUMPRODUCT((HH3:HH105=EC7)*(HK3:HK105=EC6)*(HL3:HL105="L"))+SUMPRODUCT((HH3:HH105=EC8)*(HK3:HK105=EC7)*(HM3:HM105="L"))+SUMPRODUCT((HH3:HH105=EC4)*(HK3:HK105=EC7)*(HM3:HM105="L"))+SUMPRODUCT((HH3:HH105=EC5)*(HK3:HK105=EC7)*(HM3:HM105="L"))+SUMPRODUCT((HH3:HH105=EC6)*(HK3:HK105=EC7)*(HM3:HM105="L"))</f>
        <v>#N/A</v>
      </c>
      <c r="EG7" s="3" t="e">
        <f ca="1">SUMPRODUCT((HH3:HH105=EC7)*(HK3:HK105=EC8)*HI3:HI105)+SUMPRODUCT((HH3:HH105=EC7)*(HK3:HK105=EC4)*HI3:HI105)+SUMPRODUCT((HH3:HH105=EC7)*(HK3:HK105=EC5)*HI3:HI105)+SUMPRODUCT((HH3:HH105=EC7)*(HK3:HK105=EC6)*HI3:HI105)+SUMPRODUCT((HH3:HH105=EC8)*(HK3:HK105=EC7)*HJ3:HJ105)+SUMPRODUCT((HH3:HH105=EC4)*(HK3:HK105=EC7)*HJ3:HJ105)+SUMPRODUCT((HH3:HH105=EC5)*(HK3:HK105=EC7)*HJ3:HJ105)+SUMPRODUCT((HH3:HH105=EC6)*(HK3:HK105=EC7)*HJ3:HJ105)</f>
        <v>#N/A</v>
      </c>
      <c r="EH7" s="3" t="e">
        <f ca="1">SUMPRODUCT((HH3:HH105=EC7)*(HK3:HK105=EC8)*HJ3:HJ105)+SUMPRODUCT((HH3:HH105=EC7)*(HK3:HK105=EC4)*HJ3:HJ105)+SUMPRODUCT((HH3:HH105=EC7)*(HK3:HK105=EC5)*HJ3:HJ105)+SUMPRODUCT((HH3:HH105=EC7)*(HK3:HK105=EC6)*HJ3:HJ105)+SUMPRODUCT((HH3:HH105=EC8)*(HK3:HK105=EC7)*HI3:HI105)+SUMPRODUCT((HH3:HH105=EC4)*(HK3:HK105=EC7)*HI3:HI105)+SUMPRODUCT((HH3:HH105=EC5)*(HK3:HK105=EC7)*HI3:HI105)+SUMPRODUCT((HH3:HH105=EC6)*(HK3:HK105=EC7)*HI3:HI105)</f>
        <v>#N/A</v>
      </c>
      <c r="EI7" s="3" t="e">
        <f ca="1">EG7-EH7+1000</f>
        <v>#N/A</v>
      </c>
      <c r="EJ7" s="3" t="e">
        <f t="shared" ca="1" si="16"/>
        <v>#N/A</v>
      </c>
      <c r="EK7" s="3" t="e">
        <f ca="1">IF(EC7&lt;&gt;"",VLOOKUP(EC7,DJ4:DP52,7,FALSE),"")</f>
        <v>#N/A</v>
      </c>
      <c r="EL7" s="3" t="e">
        <f ca="1">IF(EC7&lt;&gt;"",VLOOKUP(EC7,DJ4:DP52,5,FALSE),"")</f>
        <v>#N/A</v>
      </c>
      <c r="EM7" s="3" t="e">
        <f ca="1">IF(EC7&lt;&gt;"",VLOOKUP(EC7,DJ4:DR52,9,FALSE),"")</f>
        <v>#N/A</v>
      </c>
      <c r="EN7" s="3" t="e">
        <f t="shared" ca="1" si="17"/>
        <v>#N/A</v>
      </c>
      <c r="EO7" s="3" t="e">
        <f ca="1">IF(EC7&lt;&gt;"",RANK(EN7,EN4:EN8),"")</f>
        <v>#N/A</v>
      </c>
      <c r="EP7" s="3" t="e">
        <f ca="1">IF(EC7&lt;&gt;"",SUMPRODUCT((EN4:EN8=EN7)*(EI4:EI8&gt;EI7)),"")</f>
        <v>#N/A</v>
      </c>
      <c r="EQ7" s="3" t="e">
        <f ca="1">IF(EC7&lt;&gt;"",SUMPRODUCT((EN4:EN8=EN7)*(EI4:EI8=EI7)*(EG4:EG8&gt;EG7)),"")</f>
        <v>#N/A</v>
      </c>
      <c r="ER7" s="3" t="e">
        <f ca="1">IF(EC7&lt;&gt;"",SUMPRODUCT((EN4:EN8=EN7)*(EI4:EI8=EI7)*(EG4:EG8=EG7)*(EK4:EK8&gt;EK7)),"")</f>
        <v>#N/A</v>
      </c>
      <c r="ES7" s="3" t="e">
        <f ca="1">IF(EC7&lt;&gt;"",SUMPRODUCT((EN4:EN8=EN7)*(EI4:EI8=EI7)*(EG4:EG8=EG7)*(EK4:EK8=EK7)*(EL4:EL8&gt;EL7)),"")</f>
        <v>#N/A</v>
      </c>
      <c r="ET7" s="3" t="e">
        <f ca="1">IF(EC7&lt;&gt;"",SUMPRODUCT((EN4:EN8=EN7)*(EI4:EI8=EI7)*(EG4:EG8=EG7)*(EK4:EK8=EK7)*(EL4:EL8=EL7)*(EM4:EM8&gt;EM7)),"")</f>
        <v>#N/A</v>
      </c>
      <c r="EU7" s="3" t="e">
        <f ca="1">IF(EC7&lt;&gt;"",IF(EU86&lt;&gt;"",IF(EB82=3,EU86,EU86+EB82),SUM(EO7:ET7)),"")</f>
        <v>#N/A</v>
      </c>
      <c r="EV7" s="3" t="e">
        <f ca="1">IF(EC7&lt;&gt;"",INDEX(EC4:EC8,MATCH(4,EU4:EU8,0),0),"")</f>
        <v>#N/A</v>
      </c>
      <c r="EW7" s="3" t="e">
        <f ca="1">IF(DY6&lt;&gt;"",DY6,"")</f>
        <v>#N/A</v>
      </c>
      <c r="EX7" s="3" t="e">
        <f ca="1">SUMPRODUCT((HH3:HH105=EW7)*(HK3:HK105=EW8)*(HL3:HL105="W"))+SUMPRODUCT((HH3:HH105=EW7)*(HK3:HK105=EW5)*(HL3:HL105="W"))+SUMPRODUCT((HH3:HH105=EW7)*(HK3:HK105=EW6)*(HL3:HL105="W"))+SUMPRODUCT((HH3:HH105=EW8)*(HK3:HK105=EW7)*(HM3:HM105="W"))+SUMPRODUCT((HH3:HH105=EW5)*(HK3:HK105=EW7)*(HM3:HM105="W"))+SUMPRODUCT((HH3:HH105=EW6)*(HK3:HK105=EW7)*(HM3:HM105="W"))</f>
        <v>#N/A</v>
      </c>
      <c r="EY7" s="3" t="e">
        <f ca="1">SUMPRODUCT((HH3:HH105=EW7)*(HK3:HK105=EW8)*(HL3:HL105="D"))+SUMPRODUCT((HH3:HH105=EW7)*(HK3:HK105=EW5)*(HL3:HL105="D"))+SUMPRODUCT((HH3:HH105=EW7)*(HK3:HK105=EW6)*(HL3:HL105="D"))+SUMPRODUCT((HH3:HH105=EW8)*(HK3:HK105=EW7)*(HL3:HL105="D"))+SUMPRODUCT((HH3:HH105=EW5)*(HK3:HK105=EW7)*(HL3:HL105="D"))+SUMPRODUCT((HH3:HH105=EW6)*(HK3:HK105=EW7)*(HL3:HL105="D"))</f>
        <v>#N/A</v>
      </c>
      <c r="EZ7" s="3" t="e">
        <f ca="1">SUMPRODUCT((HH3:HH105=EW7)*(HK3:HK105=EW8)*(HL3:HL105="L"))+SUMPRODUCT((HH3:HH105=EW7)*(HK3:HK105=EW5)*(HL3:HL105="L"))+SUMPRODUCT((HH3:HH105=EW7)*(HK3:HK105=EW6)*(HL3:HL105="L"))+SUMPRODUCT((HH3:HH105=EW8)*(HK3:HK105=EW7)*(HM3:HM105="L"))+SUMPRODUCT((HH3:HH105=EW5)*(HK3:HK105=EW7)*(HM3:HM105="L"))+SUMPRODUCT((HH3:HH105=EW6)*(HK3:HK105=EW7)*(HM3:HM105="L"))</f>
        <v>#N/A</v>
      </c>
      <c r="FA7" s="3" t="e">
        <f ca="1">SUMPRODUCT((HH3:HH105=EW7)*(HK3:HK105=EW8)*HI3:HI105)+SUMPRODUCT((HH3:HH105=EW7)*(HK3:HK105=EW4)*HI3:HI105)+SUMPRODUCT((HH3:HH105=EW7)*(HK3:HK105=EW5)*HI3:HI105)+SUMPRODUCT((HH3:HH105=EW7)*(HK3:HK105=EW6)*HI3:HI105)+SUMPRODUCT((HH3:HH105=EW8)*(HK3:HK105=EW7)*HJ3:HJ105)+SUMPRODUCT((HH3:HH105=EW4)*(HK3:HK105=EW7)*HJ3:HJ105)+SUMPRODUCT((HH3:HH105=EW5)*(HK3:HK105=EW7)*HJ3:HJ105)+SUMPRODUCT((HH3:HH105=EW6)*(HK3:HK105=EW7)*HJ3:HJ105)</f>
        <v>#N/A</v>
      </c>
      <c r="FB7" s="3" t="e">
        <f ca="1">SUMPRODUCT((HH3:HH105=EW7)*(HK3:HK105=EW8)*HJ3:HJ105)+SUMPRODUCT((HH3:HH105=EW7)*(HK3:HK105=EW4)*HJ3:HJ105)+SUMPRODUCT((HH3:HH105=EW7)*(HK3:HK105=EW5)*HJ3:HJ105)+SUMPRODUCT((HH3:HH105=EW7)*(HK3:HK105=EW6)*HJ3:HJ105)+SUMPRODUCT((HH3:HH105=EW8)*(HK3:HK105=EW7)*HI3:HI105)+SUMPRODUCT((HH3:HH105=EW4)*(HK3:HK105=EW7)*HI3:HI105)+SUMPRODUCT((HH3:HH105=EW5)*(HK3:HK105=EW7)*HI3:HI105)+SUMPRODUCT((HH3:HH105=EW6)*(HK3:HK105=EW7)*HI3:HI105)</f>
        <v>#N/A</v>
      </c>
      <c r="FC7" s="3" t="e">
        <f ca="1">FA7-FB7+1000</f>
        <v>#N/A</v>
      </c>
      <c r="FD7" s="3" t="e">
        <f t="shared" ca="1" si="18"/>
        <v>#N/A</v>
      </c>
      <c r="FE7" s="3" t="e">
        <f ca="1">IF(EW7&lt;&gt;"",VLOOKUP(EW7,DJ4:DP52,7,FALSE),"")</f>
        <v>#N/A</v>
      </c>
      <c r="FF7" s="3" t="e">
        <f ca="1">IF(EW7&lt;&gt;"",VLOOKUP(EW7,DJ4:DP52,5,FALSE),"")</f>
        <v>#N/A</v>
      </c>
      <c r="FG7" s="3" t="e">
        <f ca="1">IF(EW7&lt;&gt;"",VLOOKUP(EW7,DJ4:DR52,9,FALSE),"")</f>
        <v>#N/A</v>
      </c>
      <c r="FH7" s="3" t="e">
        <f t="shared" ca="1" si="19"/>
        <v>#N/A</v>
      </c>
      <c r="FI7" s="3" t="e">
        <f ca="1">IF(EW7&lt;&gt;"",RANK(FH7,FH4:FH8),"")</f>
        <v>#N/A</v>
      </c>
      <c r="FJ7" s="3" t="e">
        <f ca="1">IF(EW7&lt;&gt;"",SUMPRODUCT((FH4:FH8=FH7)*(FC4:FC8&gt;FC7)),"")</f>
        <v>#N/A</v>
      </c>
      <c r="FK7" s="3" t="e">
        <f ca="1">IF(EW7&lt;&gt;"",SUMPRODUCT((FH4:FH8=FH7)*(FC4:FC8=FC7)*(FA4:FA8&gt;FA7)),"")</f>
        <v>#N/A</v>
      </c>
      <c r="FL7" s="3" t="e">
        <f ca="1">IF(EW7&lt;&gt;"",SUMPRODUCT((FH4:FH8=FH7)*(FC4:FC8=FC7)*(FA4:FA8=FA7)*(FE4:FE8&gt;FE7)),"")</f>
        <v>#N/A</v>
      </c>
      <c r="FM7" s="3" t="e">
        <f ca="1">IF(EW7&lt;&gt;"",SUMPRODUCT((FH4:FH8=FH7)*(FC4:FC8=FC7)*(FA4:FA8=FA7)*(FE4:FE8=FE7)*(FF4:FF8&gt;FF7)),"")</f>
        <v>#N/A</v>
      </c>
      <c r="FN7" s="3" t="e">
        <f ca="1">IF(EW7&lt;&gt;"",SUMPRODUCT((FH4:FH8=FH7)*(FC4:FC8=FC7)*(FA4:FA8=FA7)*(FE4:FE8=FE7)*(FF4:FF8=FF7)*(FG4:FG8&gt;FG7)),"")</f>
        <v>#N/A</v>
      </c>
      <c r="FO7" s="3" t="e">
        <f ca="1">IF(EW7&lt;&gt;"",IF(FO86&lt;&gt;"",IF(EV82=3,FO86,FO86+EV82),SUM(FI7:FN7)+1),"")</f>
        <v>#N/A</v>
      </c>
      <c r="FP7" s="3" t="e">
        <f ca="1">IF(EW7&lt;&gt;"",INDEX(EW5:EW8,MATCH(4,FO5:FO8,0),0),"")</f>
        <v>#N/A</v>
      </c>
      <c r="FQ7" s="3" t="e">
        <f ca="1">IF(DZ5&lt;&gt;"",DZ5,"")</f>
        <v>#N/A</v>
      </c>
      <c r="FR7" s="3" t="e">
        <f ca="1">SUMPRODUCT((HH3:HH105=FQ7)*(HK3:HK105=FQ8)*(HL3:HL105="W"))+SUMPRODUCT((HH3:HH105=FQ7)*(HK3:HK105=FQ9)*(HL3:HL105="W"))+SUMPRODUCT((HH3:HH105=FQ7)*(HK3:HK105=FQ6)*(HL3:HL105="W"))+SUMPRODUCT((HH3:HH105=FQ8)*(HK3:HK105=FQ7)*(HM3:HM105="W"))+SUMPRODUCT((HH3:HH105=FQ9)*(HK3:HK105=FQ7)*(HM3:HM105="W"))+SUMPRODUCT((HH3:HH105=FQ6)*(HK3:HK105=FQ7)*(HM3:HM105="W"))</f>
        <v>#N/A</v>
      </c>
      <c r="FS7" s="3" t="e">
        <f ca="1">SUMPRODUCT((HH3:HH105=FQ7)*(HK3:HK105=FQ8)*(HL3:HL105="D"))+SUMPRODUCT((HH3:HH105=FQ7)*(HK3:HK105=FQ9)*(HL3:HL105="D"))+SUMPRODUCT((HH3:HH105=FQ7)*(HK3:HK105=FQ6)*(HL3:HL105="D"))+SUMPRODUCT((HH3:HH105=FQ8)*(HK3:HK105=FQ7)*(HL3:HL105="D"))+SUMPRODUCT((HH3:HH105=FQ9)*(HK3:HK105=FQ7)*(HL3:HL105="D"))+SUMPRODUCT((HH3:HH105=FQ6)*(HK3:HK105=FQ7)*(HL3:HL105="D"))</f>
        <v>#N/A</v>
      </c>
      <c r="FT7" s="3" t="e">
        <f ca="1">SUMPRODUCT((HH3:HH105=FQ7)*(HK3:HK105=FQ8)*(HL3:HL105="L"))+SUMPRODUCT((HH3:HH105=FQ7)*(HK3:HK105=FQ9)*(HL3:HL105="L"))+SUMPRODUCT((HH3:HH105=FQ7)*(HK3:HK105=FQ6)*(HL3:HL105="L"))+SUMPRODUCT((HH3:HH105=FQ8)*(HK3:HK105=FQ7)*(HM3:HM105="L"))+SUMPRODUCT((HH3:HH105=FQ9)*(HK3:HK105=FQ7)*(HM3:HM105="L"))+SUMPRODUCT((HH3:HH105=FQ6)*(HK3:HK105=FQ7)*(HM3:HM105="L"))</f>
        <v>#N/A</v>
      </c>
      <c r="FU7" s="3" t="e">
        <f ca="1">SUMPRODUCT((HH3:HH105=FQ7)*(HK3:HK105=FQ8)*HI3:HI105)+SUMPRODUCT((HH3:HH105=FQ7)*(HK3:HK105=FQ4)*HI3:HI105)+SUMPRODUCT((HH3:HH105=FQ7)*(HK3:HK105=FQ5)*HI3:HI105)+SUMPRODUCT((HH3:HH105=FQ7)*(HK3:HK105=FQ6)*HI3:HI105)+SUMPRODUCT((HH3:HH105=FQ8)*(HK3:HK105=FQ7)*HJ3:HJ105)+SUMPRODUCT((HH3:HH105=FQ4)*(HK3:HK105=FQ7)*HJ3:HJ105)+SUMPRODUCT((HH3:HH105=FQ5)*(HK3:HK105=FQ7)*HJ3:HJ105)+SUMPRODUCT((HH3:HH105=FQ6)*(HK3:HK105=FQ7)*HJ3:HJ105)</f>
        <v>#N/A</v>
      </c>
      <c r="FV7" s="3" t="e">
        <f ca="1">SUMPRODUCT((HH3:HH105=FQ7)*(HK3:HK105=FQ8)*HJ3:HJ105)+SUMPRODUCT((HH3:HH105=FQ7)*(HK3:HK105=FQ4)*HJ3:HJ105)+SUMPRODUCT((HH3:HH105=FQ7)*(HK3:HK105=FQ5)*HJ3:HJ105)+SUMPRODUCT((HH3:HH105=FQ7)*(HK3:HK105=FQ6)*HJ3:HJ105)+SUMPRODUCT((HH3:HH105=FQ8)*(HK3:HK105=FQ7)*HI3:HI105)+SUMPRODUCT((HH3:HH105=FQ4)*(HK3:HK105=FQ7)*HI3:HI105)+SUMPRODUCT((HH3:HH105=FQ5)*(HK3:HK105=FQ7)*HI3:HI105)+SUMPRODUCT((HH3:HH105=FQ6)*(HK3:HK105=FQ7)*HI3:HI105)</f>
        <v>#N/A</v>
      </c>
      <c r="FW7" s="3" t="e">
        <f ca="1">FU7-FV7+1000</f>
        <v>#N/A</v>
      </c>
      <c r="FX7" s="3" t="e">
        <f t="shared" ca="1" si="22"/>
        <v>#N/A</v>
      </c>
      <c r="FY7" s="3" t="e">
        <f ca="1">IF(FQ7&lt;&gt;"",VLOOKUP(FQ7,DJ4:DP52,7,FALSE),"")</f>
        <v>#N/A</v>
      </c>
      <c r="FZ7" s="3" t="e">
        <f ca="1">IF(FQ7&lt;&gt;"",VLOOKUP(FQ7,DJ4:DP52,5,FALSE),"")</f>
        <v>#N/A</v>
      </c>
      <c r="GA7" s="3" t="e">
        <f ca="1">IF(FQ7&lt;&gt;"",VLOOKUP(FQ7,DJ4:DR52,9,FALSE),"")</f>
        <v>#N/A</v>
      </c>
      <c r="GB7" s="3" t="e">
        <f t="shared" ca="1" si="23"/>
        <v>#N/A</v>
      </c>
      <c r="GC7" s="3" t="e">
        <f ca="1">IF(FQ7&lt;&gt;"",RANK(GB7,GB4:GB8),"")</f>
        <v>#N/A</v>
      </c>
      <c r="GD7" s="3" t="e">
        <f ca="1">IF(FQ7&lt;&gt;"",SUMPRODUCT((GB4:GB8=GB7)*(FW4:FW8&gt;FW7)),"")</f>
        <v>#N/A</v>
      </c>
      <c r="GE7" s="3" t="e">
        <f ca="1">IF(FQ7&lt;&gt;"",SUMPRODUCT((GB4:GB8=GB7)*(FW4:FW8=FW7)*(FU4:FU8&gt;FU7)),"")</f>
        <v>#N/A</v>
      </c>
      <c r="GF7" s="3" t="e">
        <f ca="1">IF(FQ7&lt;&gt;"",SUMPRODUCT((GB4:GB8=GB7)*(FW4:FW8=FW7)*(FU4:FU8=FU7)*(FY4:FY8&gt;FY7)),"")</f>
        <v>#N/A</v>
      </c>
      <c r="GG7" s="3" t="e">
        <f ca="1">IF(FQ7&lt;&gt;"",SUMPRODUCT((GB4:GB8=GB7)*(FW4:FW8=FW7)*(FU4:FU8=FU7)*(FY4:FY8=FY7)*(FZ4:FZ8&gt;FZ7)),"")</f>
        <v>#N/A</v>
      </c>
      <c r="GH7" s="3" t="e">
        <f ca="1">IF(FQ7&lt;&gt;"",SUMPRODUCT((GB4:GB8=GB7)*(FW4:FW8=FW7)*(FU4:FU8=FU7)*(FY4:FY8=FY7)*(FZ4:FZ8=FZ7)*(GA4:GA8&gt;GA7)),"")</f>
        <v>#N/A</v>
      </c>
      <c r="GI7" s="3" t="e">
        <f ca="1">IF(FQ7&lt;&gt;"",SUM(GC7:GH7)+2,"")</f>
        <v>#N/A</v>
      </c>
      <c r="GJ7" s="3" t="e">
        <f ca="1">IF(FQ7&lt;&gt;"",INDEX(FQ6:FQ8,MATCH(4,GI6:GI8,0),0),"")</f>
        <v>#N/A</v>
      </c>
      <c r="GK7" s="3" t="str">
        <f>IF(EA4&lt;&gt;"",EA4,"")</f>
        <v/>
      </c>
      <c r="GL7" s="3" t="e">
        <f ca="1">SUMPRODUCT((HH3:HH105=GK7)*(HK3:HK105=GK8)*(HL3:HL105="W"))+SUMPRODUCT((HH3:HH105=GK7)*(HK3:HK105=GK9)*(HL3:HL105="W"))+SUMPRODUCT((HH3:HH105=GK7)*(HK3:HK105=GK10)*(HL3:HL105="W"))+SUMPRODUCT((HH3:HH105=GK8)*(HK3:HK105=GK7)*(HM3:HM105="W"))+SUMPRODUCT((HH3:HH105=GK9)*(HK3:HK105=GK7)*(HM3:HM105="W"))+SUMPRODUCT((HH3:HH105=GK10)*(HK3:HK105=GK7)*(HM3:HM105="W"))</f>
        <v>#REF!</v>
      </c>
      <c r="GM7" s="3" t="e">
        <f ca="1">SUMPRODUCT((HH3:HH105=GK7)*(HK3:HK105=GK8)*(HL3:HL105="D"))+SUMPRODUCT((HH3:HH105=GK7)*(HK3:HK105=GK9)*(HL3:HL105="D"))+SUMPRODUCT((HH3:HH105=GK7)*(HK3:HK105=GK10)*(HL3:HL105="D"))+SUMPRODUCT((HH3:HH105=GK8)*(HK3:HK105=GK7)*(HL3:HL105="D"))+SUMPRODUCT((HH3:HH105=GK9)*(HK3:HK105=GK7)*(HL3:HL105="D"))+SUMPRODUCT((HH3:HH105=GK10)*(HK3:HK105=GK7)*(HL3:HL105="D"))</f>
        <v>#REF!</v>
      </c>
      <c r="GN7" s="3" t="e">
        <f ca="1">SUMPRODUCT((HH3:HH105=GK7)*(HK3:HK105=GK8)*(HL3:HL105="L"))+SUMPRODUCT((HH3:HH105=GK7)*(HK3:HK105=GK9)*(HL3:HL105="L"))+SUMPRODUCT((HH3:HH105=GK7)*(HK3:HK105=GK10)*(HL3:HL105="L"))+SUMPRODUCT((HH3:HH105=GK8)*(HK3:HK105=GK7)*(HM3:HM105="L"))+SUMPRODUCT((HH3:HH105=GK9)*(HK3:HK105=GK7)*(HM3:HM105="L"))+SUMPRODUCT((HH3:HH105=GK10)*(HK3:HK105=GK7)*(HM3:HM105="L"))</f>
        <v>#REF!</v>
      </c>
      <c r="GO7" s="3" t="e">
        <f ca="1">SUMPRODUCT((HH3:HH105=GK7)*(HK3:HK105=GK8)*HI3:HI105)+SUMPRODUCT((HH3:HH105=GK7)*(HK3:HK105=GK4)*HI3:HI105)+SUMPRODUCT((HH3:HH105=GK7)*(HK3:HK105=GK5)*HI3:HI105)+SUMPRODUCT((HH3:HH105=GK7)*(HK3:HK105=GK6)*HI3:HI105)+SUMPRODUCT((HH3:HH105=GK8)*(HK3:HK105=GK7)*HJ3:HJ105)+SUMPRODUCT((HH3:HH105=GK4)*(HK3:HK105=GK7)*HJ3:HJ105)+SUMPRODUCT((HH3:HH105=GK5)*(HK3:HK105=GK7)*HJ3:HJ105)+SUMPRODUCT((HH3:HH105=GK6)*(HK3:HK105=GK7)*HJ3:HJ105)</f>
        <v>#REF!</v>
      </c>
      <c r="GP7" s="3" t="e">
        <f ca="1">SUMPRODUCT((HH3:HH105=GK7)*(HK3:HK105=GK8)*HJ3:HJ105)+SUMPRODUCT((HH3:HH105=GK7)*(HK3:HK105=GK4)*HJ3:HJ105)+SUMPRODUCT((HH3:HH105=GK7)*(HK3:HK105=GK5)*HJ3:HJ105)+SUMPRODUCT((HH3:HH105=GK7)*(HK3:HK105=GK6)*HJ3:HJ105)+SUMPRODUCT((HH3:HH105=GK8)*(HK3:HK105=GK7)*HI3:HI105)+SUMPRODUCT((HH3:HH105=GK4)*(HK3:HK105=GK7)*HI3:HI105)+SUMPRODUCT((HH3:HH105=GK5)*(HK3:HK105=GK7)*HI3:HI105)+SUMPRODUCT((HH3:HH105=GK6)*(HK3:HK105=GK7)*HI3:HI105)</f>
        <v>#REF!</v>
      </c>
      <c r="GQ7" s="3" t="e">
        <f ca="1">GO7-GP7+1000</f>
        <v>#REF!</v>
      </c>
      <c r="GR7" s="3" t="str">
        <f t="shared" ref="GR7" si="26">IF(GK7&lt;&gt;"",GL7*3+GM7*1,"")</f>
        <v/>
      </c>
      <c r="GS7" s="3" t="str">
        <f>IF(GK7&lt;&gt;"",VLOOKUP(GK7,DJ4:DP52,7,FALSE),"")</f>
        <v/>
      </c>
      <c r="GT7" s="3" t="str">
        <f>IF(GK7&lt;&gt;"",VLOOKUP(GK7,DJ4:DP52,5,FALSE),"")</f>
        <v/>
      </c>
      <c r="GU7" s="3" t="str">
        <f>IF(GK7&lt;&gt;"",VLOOKUP(GK7,DJ4:DR52,9,FALSE),"")</f>
        <v/>
      </c>
      <c r="GV7" s="3" t="str">
        <f t="shared" ref="GV7" si="27">GR7</f>
        <v/>
      </c>
      <c r="GW7" s="3" t="str">
        <f>IF(GK7&lt;&gt;"",RANK(GV7,GV4:GV8),"")</f>
        <v/>
      </c>
      <c r="GX7" s="3" t="str">
        <f>IF(GK7&lt;&gt;"",SUMPRODUCT((GV4:GV8=GV7)*(GQ4:GQ8&gt;GQ7)),"")</f>
        <v/>
      </c>
      <c r="GY7" s="3" t="str">
        <f>IF(GK7&lt;&gt;"",SUMPRODUCT((GV4:GV8=GV7)*(GQ4:GQ8=GQ7)*(GO4:GO8&gt;GO7)),"")</f>
        <v/>
      </c>
      <c r="GZ7" s="3" t="str">
        <f>IF(GK7&lt;&gt;"",SUMPRODUCT((GV4:GV8=GV7)*(GQ4:GQ8=GQ7)*(GO4:GO8=GO7)*(GS4:GS8&gt;GS7)),"")</f>
        <v/>
      </c>
      <c r="HA7" s="3" t="str">
        <f>IF(GK7&lt;&gt;"",SUMPRODUCT((GV4:GV8=GV7)*(GQ4:GQ8=GQ7)*(GO4:GO8=GO7)*(GS4:GS8=GS7)*(GT4:GT8&gt;GT7)),"")</f>
        <v/>
      </c>
      <c r="HB7" s="3" t="str">
        <f>IF(GK7&lt;&gt;"",SUMPRODUCT((GV4:GV8=GV7)*(GQ4:GQ8=GQ7)*(GO4:GO8=GO7)*(GS4:GS8=GS7)*(GT4:GT8=GT7)*(GU4:GU8&gt;GU7)),"")</f>
        <v/>
      </c>
      <c r="HC7" s="3" t="str">
        <f>IF(GK7&lt;&gt;"",SUM(GW7:HB7)+3,"")</f>
        <v/>
      </c>
      <c r="HD7" s="3" t="str">
        <f>IF(GK7&lt;&gt;"",IF(HC7=4,GK7,GK8),"")</f>
        <v/>
      </c>
      <c r="HE7" s="3" t="e">
        <f ca="1">IF(HD7&lt;&gt;"",HD7,IF(GJ7&lt;&gt;"",GJ7,IF(FP7&lt;&gt;"",FP7,IF(EV7&lt;&gt;"",EV7,DV7))))</f>
        <v>#N/A</v>
      </c>
      <c r="HF7" s="3">
        <v>4</v>
      </c>
      <c r="HG7" s="3">
        <v>5</v>
      </c>
      <c r="HH7" s="7" t="str">
        <f t="shared" si="1"/>
        <v>Haïti</v>
      </c>
      <c r="HI7" s="7" t="e">
        <f ca="1">IF(OFFSET(Voorspelling!#REF!,0,HI1)&lt;&gt;"",OFFSET(Voorspelling!#REF!,0,HI1),0)</f>
        <v>#REF!</v>
      </c>
      <c r="HJ7" s="7" t="e">
        <f ca="1">IF(OFFSET(Voorspelling!#REF!,0,HI1)&lt;&gt;"",OFFSET(Voorspelling!#REF!,0,HI1),0)</f>
        <v>#REF!</v>
      </c>
      <c r="HK7" s="7" t="str">
        <f t="shared" si="2"/>
        <v>Schotland</v>
      </c>
      <c r="HL7" s="7" t="e">
        <f ca="1">IF(AND(OFFSET(Voorspelling!#REF!,0,HI1)&lt;&gt;"",OFFSET(Voorspelling!#REF!,0,HI1)&lt;&gt;""),IF(HI7&gt;HJ7,"W",IF(HI7=HJ7,"D","L")),"")</f>
        <v>#REF!</v>
      </c>
      <c r="HM7" s="7" t="e">
        <f t="shared" ca="1" si="3"/>
        <v>#REF!</v>
      </c>
      <c r="LO7" s="7"/>
      <c r="LP7" s="7"/>
      <c r="LQ7" s="7"/>
      <c r="LR7" s="7"/>
      <c r="LS7" s="7"/>
      <c r="LT7" s="7"/>
      <c r="PV7" s="7"/>
      <c r="PW7" s="7"/>
      <c r="PX7" s="7"/>
      <c r="PY7" s="7"/>
      <c r="PZ7" s="7"/>
      <c r="QA7" s="7"/>
      <c r="UC7" s="7"/>
      <c r="UD7" s="7"/>
      <c r="UE7" s="7"/>
      <c r="UF7" s="7"/>
      <c r="UG7" s="7"/>
      <c r="UH7" s="7"/>
      <c r="YJ7" s="7"/>
      <c r="YK7" s="7"/>
      <c r="YL7" s="7"/>
      <c r="YM7" s="7"/>
      <c r="YN7" s="7"/>
      <c r="YO7" s="7"/>
      <c r="ACQ7" s="7"/>
      <c r="ACR7" s="7"/>
      <c r="ACS7" s="7"/>
      <c r="ACT7" s="7"/>
      <c r="ACU7" s="7"/>
      <c r="ACV7" s="7"/>
      <c r="AGX7" s="7"/>
      <c r="AGY7" s="7"/>
      <c r="AGZ7" s="7"/>
      <c r="AHA7" s="7"/>
      <c r="AHB7" s="7"/>
      <c r="AHC7" s="7"/>
      <c r="ALE7" s="7"/>
      <c r="ALF7" s="7"/>
      <c r="ALG7" s="7"/>
      <c r="ALH7" s="7"/>
      <c r="ALI7" s="7"/>
      <c r="ALJ7" s="7"/>
      <c r="APL7" s="7"/>
      <c r="APM7" s="7"/>
      <c r="APN7" s="7"/>
      <c r="APO7" s="7"/>
      <c r="APP7" s="7"/>
      <c r="APQ7" s="7"/>
      <c r="ATS7" s="7"/>
      <c r="ATT7" s="7"/>
      <c r="ATU7" s="7"/>
      <c r="ATV7" s="7"/>
      <c r="ATW7" s="7"/>
      <c r="ATX7" s="7"/>
      <c r="AXZ7" s="7"/>
      <c r="AYA7" s="7"/>
      <c r="AYB7" s="7"/>
      <c r="AYC7" s="7"/>
      <c r="AYD7" s="7"/>
      <c r="AYE7" s="7"/>
      <c r="BCG7" s="7"/>
      <c r="BCH7" s="7"/>
      <c r="BCI7" s="7"/>
      <c r="BCJ7" s="7"/>
      <c r="BCK7" s="7"/>
      <c r="BCL7" s="7"/>
      <c r="BGN7" s="7"/>
      <c r="BGO7" s="7"/>
      <c r="BGP7" s="7"/>
      <c r="BGQ7" s="7"/>
      <c r="BGR7" s="7"/>
      <c r="BGS7" s="7"/>
      <c r="BKU7" s="7"/>
      <c r="BKV7" s="7"/>
      <c r="BKW7" s="7"/>
      <c r="BKX7" s="7"/>
      <c r="BKY7" s="7"/>
      <c r="BKZ7" s="7"/>
      <c r="BPB7" s="7"/>
      <c r="BPC7" s="7"/>
      <c r="BPD7" s="7"/>
      <c r="BPE7" s="7"/>
      <c r="BPF7" s="7"/>
      <c r="BPG7" s="7"/>
      <c r="BTI7" s="7"/>
      <c r="BTJ7" s="7"/>
      <c r="BTK7" s="7"/>
      <c r="BTL7" s="7"/>
      <c r="BTM7" s="7"/>
      <c r="BTN7" s="7"/>
      <c r="BXP7" s="7"/>
      <c r="BXQ7" s="7"/>
      <c r="BXR7" s="7"/>
      <c r="BXS7" s="7"/>
      <c r="BXT7" s="7"/>
      <c r="BXU7" s="7"/>
      <c r="CBW7" s="7"/>
      <c r="CBX7" s="7"/>
      <c r="CBY7" s="7"/>
      <c r="CBZ7" s="7"/>
      <c r="CCA7" s="7"/>
      <c r="CCB7" s="7"/>
      <c r="CGD7" s="7"/>
      <c r="CGE7" s="7"/>
      <c r="CGF7" s="7"/>
      <c r="CGG7" s="7"/>
      <c r="CGH7" s="7"/>
      <c r="CGI7" s="7"/>
      <c r="CKK7" s="7"/>
      <c r="CKL7" s="7"/>
      <c r="CKM7" s="7"/>
      <c r="CKN7" s="7"/>
      <c r="CKO7" s="7"/>
      <c r="CKP7" s="7"/>
      <c r="COR7" s="7"/>
      <c r="COS7" s="7"/>
      <c r="COT7" s="7"/>
      <c r="COU7" s="7"/>
      <c r="COV7" s="7"/>
      <c r="COW7" s="7"/>
      <c r="CSY7" s="7"/>
      <c r="CSZ7" s="7"/>
      <c r="CTA7" s="7"/>
      <c r="CTB7" s="7"/>
      <c r="CTC7" s="7"/>
      <c r="CTD7" s="7"/>
      <c r="CXF7" s="7"/>
      <c r="CXG7" s="7"/>
      <c r="CXH7" s="7"/>
      <c r="CXI7" s="7"/>
      <c r="CXJ7" s="7"/>
      <c r="CXK7" s="7"/>
      <c r="DBM7" s="7"/>
      <c r="DBN7" s="7"/>
      <c r="DBO7" s="7"/>
      <c r="DBP7" s="7"/>
      <c r="DBQ7" s="7"/>
      <c r="DBR7" s="7"/>
      <c r="DFT7" s="7"/>
      <c r="DFU7" s="7"/>
      <c r="DFV7" s="7"/>
      <c r="DFW7" s="7"/>
      <c r="DFX7" s="7"/>
      <c r="DFY7" s="7"/>
      <c r="DKA7" s="7"/>
      <c r="DKB7" s="7"/>
      <c r="DKC7" s="7"/>
      <c r="DKD7" s="7"/>
      <c r="DKE7" s="7"/>
      <c r="DKF7" s="7"/>
      <c r="DOH7" s="7"/>
      <c r="DOI7" s="7"/>
      <c r="DOJ7" s="7"/>
      <c r="DOK7" s="7"/>
      <c r="DOL7" s="7"/>
      <c r="DOM7" s="7"/>
      <c r="DSO7" s="7"/>
      <c r="DSP7" s="7"/>
      <c r="DSQ7" s="7"/>
      <c r="DSR7" s="7"/>
      <c r="DSS7" s="7"/>
      <c r="DST7" s="7"/>
      <c r="DWV7" s="7"/>
      <c r="DWW7" s="7"/>
      <c r="DWX7" s="7"/>
      <c r="DWY7" s="7"/>
      <c r="DWZ7" s="7"/>
      <c r="DXA7" s="7"/>
      <c r="EBC7" s="7"/>
      <c r="EBD7" s="7"/>
      <c r="EBE7" s="7"/>
      <c r="EBF7" s="7"/>
      <c r="EBG7" s="7"/>
      <c r="EBH7" s="7"/>
      <c r="EFJ7" s="7"/>
      <c r="EFK7" s="7"/>
      <c r="EFL7" s="7"/>
      <c r="EFM7" s="7"/>
      <c r="EFN7" s="7"/>
      <c r="EFO7" s="7"/>
      <c r="EJQ7" s="7"/>
      <c r="EJR7" s="7"/>
      <c r="EJS7" s="7"/>
      <c r="EJT7" s="7"/>
      <c r="EJU7" s="7"/>
      <c r="EJV7" s="7"/>
      <c r="ENX7" s="7"/>
      <c r="ENY7" s="7"/>
      <c r="ENZ7" s="7"/>
      <c r="EOA7" s="7"/>
      <c r="EOB7" s="7"/>
      <c r="EOC7" s="7"/>
      <c r="ESE7" s="7"/>
      <c r="ESF7" s="7"/>
      <c r="ESG7" s="7"/>
      <c r="ESH7" s="7"/>
      <c r="ESI7" s="7"/>
      <c r="ESJ7" s="7"/>
      <c r="EWL7" s="7"/>
      <c r="EWM7" s="7"/>
      <c r="EWN7" s="7"/>
      <c r="EWO7" s="7"/>
      <c r="EWP7" s="7"/>
      <c r="EWQ7" s="7"/>
      <c r="FAS7" s="7"/>
      <c r="FAT7" s="7"/>
      <c r="FAU7" s="7"/>
      <c r="FAV7" s="7"/>
      <c r="FAW7" s="7"/>
      <c r="FAX7" s="7"/>
      <c r="FEZ7" s="7"/>
      <c r="FFA7" s="7"/>
      <c r="FFB7" s="7"/>
      <c r="FFC7" s="7"/>
      <c r="FFD7" s="7"/>
      <c r="FFE7" s="7"/>
      <c r="FJG7" s="7"/>
      <c r="FJH7" s="7"/>
      <c r="FJI7" s="7"/>
      <c r="FJJ7" s="7"/>
      <c r="FJK7" s="7"/>
      <c r="FJL7" s="7"/>
      <c r="FNN7" s="7"/>
      <c r="FNO7" s="7"/>
      <c r="FNP7" s="7"/>
      <c r="FNQ7" s="7"/>
      <c r="FNR7" s="7"/>
      <c r="FNS7" s="7"/>
      <c r="FRU7" s="7"/>
      <c r="FRV7" s="7"/>
      <c r="FRW7" s="7"/>
      <c r="FRX7" s="7"/>
      <c r="FRY7" s="7"/>
      <c r="FRZ7" s="7"/>
      <c r="FWB7" s="7"/>
      <c r="FWC7" s="7"/>
      <c r="FWD7" s="7"/>
      <c r="FWE7" s="7"/>
      <c r="FWF7" s="7"/>
      <c r="FWG7" s="7"/>
      <c r="GAI7" s="7"/>
      <c r="GAJ7" s="7"/>
      <c r="GAK7" s="7"/>
      <c r="GAL7" s="7"/>
      <c r="GAM7" s="7"/>
      <c r="GAN7" s="7"/>
      <c r="GEP7" s="7"/>
      <c r="GEQ7" s="7"/>
      <c r="GER7" s="7"/>
      <c r="GES7" s="7"/>
      <c r="GET7" s="7"/>
      <c r="GEU7" s="7"/>
      <c r="GIW7" s="7"/>
      <c r="GIX7" s="7"/>
      <c r="GIY7" s="7"/>
      <c r="GIZ7" s="7"/>
      <c r="GJA7" s="7"/>
      <c r="GJB7" s="7"/>
      <c r="GND7" s="7"/>
      <c r="GNE7" s="7"/>
      <c r="GNF7" s="7"/>
      <c r="GNG7" s="7"/>
      <c r="GNH7" s="7"/>
      <c r="GNI7" s="7"/>
      <c r="GRK7" s="7"/>
      <c r="GRL7" s="7"/>
      <c r="GRM7" s="7"/>
      <c r="GRN7" s="7"/>
      <c r="GRO7" s="7"/>
      <c r="GRP7" s="7"/>
      <c r="GVR7" s="7"/>
      <c r="GVS7" s="7"/>
      <c r="GVT7" s="7"/>
      <c r="GVU7" s="7"/>
      <c r="GVV7" s="7"/>
      <c r="GVW7" s="7"/>
      <c r="GZY7" s="7"/>
      <c r="GZZ7" s="7"/>
      <c r="HAA7" s="7"/>
      <c r="HAB7" s="7"/>
      <c r="HAC7" s="7"/>
      <c r="HAD7" s="7"/>
      <c r="HEF7" s="7"/>
      <c r="HEG7" s="7"/>
      <c r="HEH7" s="7"/>
      <c r="HEI7" s="7"/>
      <c r="HEJ7" s="7"/>
      <c r="HEK7" s="7"/>
      <c r="HIM7" s="7"/>
      <c r="HIN7" s="7"/>
      <c r="HIO7" s="7"/>
      <c r="HIP7" s="7"/>
      <c r="HIQ7" s="7"/>
      <c r="HIR7" s="7"/>
      <c r="HMT7" s="7"/>
      <c r="HMU7" s="7"/>
      <c r="HMV7" s="7"/>
      <c r="HMW7" s="7"/>
      <c r="HMX7" s="7"/>
      <c r="HMY7" s="7"/>
      <c r="HRA7" s="7"/>
      <c r="HRB7" s="7"/>
      <c r="HRC7" s="7"/>
      <c r="HRD7" s="7"/>
      <c r="HRE7" s="7"/>
      <c r="HRF7" s="7"/>
      <c r="HVH7" s="7"/>
      <c r="HVI7" s="7"/>
      <c r="HVJ7" s="7"/>
      <c r="HVK7" s="7"/>
      <c r="HVL7" s="7"/>
      <c r="HVM7" s="7"/>
      <c r="HZO7" s="7"/>
      <c r="HZP7" s="7"/>
      <c r="HZQ7" s="7"/>
      <c r="HZR7" s="7"/>
      <c r="HZS7" s="7"/>
      <c r="HZT7" s="7"/>
      <c r="IDV7" s="7"/>
      <c r="IDW7" s="7"/>
      <c r="IDX7" s="7"/>
      <c r="IDY7" s="7"/>
      <c r="IDZ7" s="7"/>
      <c r="IEA7" s="7"/>
      <c r="IIC7" s="7"/>
      <c r="IID7" s="7"/>
      <c r="IIE7" s="7"/>
      <c r="IIF7" s="7"/>
      <c r="IIG7" s="7"/>
      <c r="IIH7" s="7"/>
      <c r="IMJ7" s="7"/>
      <c r="IMK7" s="7"/>
      <c r="IML7" s="7"/>
      <c r="IMM7" s="7"/>
      <c r="IMN7" s="7"/>
      <c r="IMO7" s="7"/>
      <c r="IQQ7" s="7"/>
      <c r="IQR7" s="7"/>
      <c r="IQS7" s="7"/>
      <c r="IQT7" s="7"/>
      <c r="IQU7" s="7"/>
      <c r="IQV7" s="7"/>
      <c r="IUX7" s="7"/>
      <c r="IUY7" s="7"/>
      <c r="IUZ7" s="7"/>
      <c r="IVA7" s="7"/>
      <c r="IVB7" s="7"/>
      <c r="IVC7" s="7"/>
      <c r="IZE7" s="7"/>
      <c r="IZF7" s="7"/>
      <c r="IZG7" s="7"/>
      <c r="IZH7" s="7"/>
      <c r="IZI7" s="7"/>
      <c r="IZJ7" s="7"/>
      <c r="JDL7" s="7"/>
      <c r="JDM7" s="7"/>
      <c r="JDN7" s="7"/>
      <c r="JDO7" s="7"/>
      <c r="JDP7" s="7"/>
      <c r="JDQ7" s="7"/>
      <c r="JHS7" s="7"/>
      <c r="JHT7" s="7"/>
      <c r="JHU7" s="7"/>
      <c r="JHV7" s="7"/>
      <c r="JHW7" s="7"/>
      <c r="JHX7" s="7"/>
      <c r="JLZ7" s="7"/>
      <c r="JMA7" s="7"/>
      <c r="JMB7" s="7"/>
      <c r="JMC7" s="7"/>
      <c r="JMD7" s="7"/>
      <c r="JME7" s="7"/>
      <c r="JQG7" s="7"/>
      <c r="JQH7" s="7"/>
      <c r="JQI7" s="7"/>
      <c r="JQJ7" s="7"/>
      <c r="JQK7" s="7"/>
      <c r="JQL7" s="7"/>
      <c r="JUN7" s="7"/>
      <c r="JUO7" s="7"/>
      <c r="JUP7" s="7"/>
      <c r="JUQ7" s="7"/>
      <c r="JUR7" s="7"/>
      <c r="JUS7" s="7"/>
      <c r="JYU7" s="7"/>
      <c r="JYV7" s="7"/>
      <c r="JYW7" s="7"/>
      <c r="JYX7" s="7"/>
      <c r="JYY7" s="7"/>
      <c r="JYZ7" s="7"/>
      <c r="KDB7" s="7"/>
      <c r="KDC7" s="7"/>
      <c r="KDD7" s="7"/>
      <c r="KDE7" s="7"/>
      <c r="KDF7" s="7"/>
      <c r="KDG7" s="7"/>
      <c r="KHI7" s="7"/>
      <c r="KHJ7" s="7"/>
      <c r="KHK7" s="7"/>
      <c r="KHL7" s="7"/>
      <c r="KHM7" s="7"/>
      <c r="KHN7" s="7"/>
      <c r="KLP7" s="7"/>
      <c r="KLQ7" s="7"/>
      <c r="KLR7" s="7"/>
      <c r="KLS7" s="7"/>
      <c r="KLT7" s="7"/>
      <c r="KLU7" s="7"/>
      <c r="KPW7" s="7"/>
      <c r="KPX7" s="7"/>
      <c r="KPY7" s="7"/>
      <c r="KPZ7" s="7"/>
      <c r="KQA7" s="7"/>
      <c r="KQB7" s="7"/>
      <c r="KUD7" s="7"/>
      <c r="KUE7" s="7"/>
      <c r="KUF7" s="7"/>
      <c r="KUG7" s="7"/>
      <c r="KUH7" s="7"/>
      <c r="KUI7" s="7"/>
      <c r="KYK7" s="7"/>
      <c r="KYL7" s="7"/>
      <c r="KYM7" s="7"/>
      <c r="KYN7" s="7"/>
      <c r="KYO7" s="7"/>
      <c r="KYP7" s="7"/>
      <c r="LCR7" s="7"/>
      <c r="LCS7" s="7"/>
      <c r="LCT7" s="7"/>
      <c r="LCU7" s="7"/>
      <c r="LCV7" s="7"/>
      <c r="LCW7" s="7"/>
      <c r="LGY7" s="7"/>
      <c r="LGZ7" s="7"/>
      <c r="LHA7" s="7"/>
      <c r="LHB7" s="7"/>
      <c r="LHC7" s="7"/>
      <c r="LHD7" s="7"/>
      <c r="LLF7" s="7"/>
      <c r="LLG7" s="7"/>
      <c r="LLH7" s="7"/>
      <c r="LLI7" s="7"/>
      <c r="LLJ7" s="7"/>
      <c r="LLK7" s="7"/>
      <c r="LPM7" s="7"/>
      <c r="LPN7" s="7"/>
      <c r="LPO7" s="7"/>
      <c r="LPP7" s="7"/>
      <c r="LPQ7" s="7"/>
      <c r="LPR7" s="7"/>
      <c r="LTT7" s="7"/>
      <c r="LTU7" s="7"/>
      <c r="LTV7" s="7"/>
      <c r="LTW7" s="7"/>
      <c r="LTX7" s="7"/>
      <c r="LTY7" s="7"/>
      <c r="LYA7" s="7"/>
      <c r="LYB7" s="7"/>
      <c r="LYC7" s="7"/>
      <c r="LYD7" s="7"/>
      <c r="LYE7" s="7"/>
      <c r="LYF7" s="7"/>
      <c r="MCH7" s="7"/>
      <c r="MCI7" s="7"/>
      <c r="MCJ7" s="7"/>
      <c r="MCK7" s="7"/>
      <c r="MCL7" s="7"/>
      <c r="MCM7" s="7"/>
      <c r="MGO7" s="7"/>
      <c r="MGP7" s="7"/>
      <c r="MGQ7" s="7"/>
      <c r="MGR7" s="7"/>
      <c r="MGS7" s="7"/>
      <c r="MGT7" s="7"/>
      <c r="MKV7" s="7"/>
      <c r="MKW7" s="7"/>
      <c r="MKX7" s="7"/>
      <c r="MKY7" s="7"/>
      <c r="MKZ7" s="7"/>
      <c r="MLA7" s="7"/>
      <c r="MPC7" s="7"/>
      <c r="MPD7" s="7"/>
      <c r="MPE7" s="7"/>
      <c r="MPF7" s="7"/>
      <c r="MPG7" s="7"/>
      <c r="MPH7" s="7"/>
      <c r="MTJ7" s="7"/>
      <c r="MTK7" s="7"/>
      <c r="MTL7" s="7"/>
      <c r="MTM7" s="7"/>
      <c r="MTN7" s="7"/>
      <c r="MTO7" s="7"/>
      <c r="MXQ7" s="7"/>
      <c r="MXR7" s="7"/>
      <c r="MXS7" s="7"/>
      <c r="MXT7" s="7"/>
      <c r="MXU7" s="7"/>
      <c r="MXV7" s="7"/>
      <c r="NBX7" s="7"/>
      <c r="NBY7" s="7"/>
      <c r="NBZ7" s="7"/>
      <c r="NCA7" s="7"/>
      <c r="NCB7" s="7"/>
      <c r="NCC7" s="7"/>
      <c r="NGE7" s="7"/>
      <c r="NGF7" s="7"/>
      <c r="NGG7" s="7"/>
      <c r="NGH7" s="7"/>
      <c r="NGI7" s="7"/>
      <c r="NGJ7" s="7"/>
      <c r="NKL7" s="7"/>
      <c r="NKM7" s="7"/>
      <c r="NKN7" s="7"/>
      <c r="NKO7" s="7"/>
      <c r="NKP7" s="7"/>
      <c r="NKQ7" s="7"/>
      <c r="NOS7" s="7"/>
      <c r="NOT7" s="7"/>
      <c r="NOU7" s="7"/>
      <c r="NOV7" s="7"/>
      <c r="NOW7" s="7"/>
      <c r="NOX7" s="7"/>
      <c r="NSZ7" s="7"/>
      <c r="NTA7" s="7"/>
      <c r="NTB7" s="7"/>
      <c r="NTC7" s="7"/>
      <c r="NTD7" s="7"/>
      <c r="NTE7" s="7"/>
      <c r="NXG7" s="7"/>
      <c r="NXH7" s="7"/>
      <c r="NXI7" s="7"/>
      <c r="NXJ7" s="7"/>
      <c r="NXK7" s="7"/>
      <c r="NXL7" s="7"/>
      <c r="OBN7" s="7"/>
      <c r="OBO7" s="7"/>
      <c r="OBP7" s="7"/>
      <c r="OBQ7" s="7"/>
      <c r="OBR7" s="7"/>
      <c r="OBS7" s="7"/>
      <c r="OFU7" s="7"/>
      <c r="OFV7" s="7"/>
      <c r="OFW7" s="7"/>
      <c r="OFX7" s="7"/>
      <c r="OFY7" s="7"/>
      <c r="OFZ7" s="7"/>
      <c r="OKB7" s="7"/>
      <c r="OKC7" s="7"/>
      <c r="OKD7" s="7"/>
      <c r="OKE7" s="7"/>
      <c r="OKF7" s="7"/>
      <c r="OKG7" s="7"/>
      <c r="OOI7" s="7"/>
      <c r="OOJ7" s="7"/>
      <c r="OOK7" s="7"/>
      <c r="OOL7" s="7"/>
      <c r="OOM7" s="7"/>
      <c r="OON7" s="7"/>
      <c r="OSP7" s="7"/>
      <c r="OSQ7" s="7"/>
      <c r="OSR7" s="7"/>
      <c r="OSS7" s="7"/>
      <c r="OST7" s="7"/>
      <c r="OSU7" s="7"/>
      <c r="OWW7" s="7"/>
      <c r="OWX7" s="7"/>
      <c r="OWY7" s="7"/>
      <c r="OWZ7" s="7"/>
      <c r="OXA7" s="7"/>
      <c r="OXB7" s="7"/>
      <c r="PBD7" s="7"/>
      <c r="PBE7" s="7"/>
      <c r="PBF7" s="7"/>
      <c r="PBG7" s="7"/>
      <c r="PBH7" s="7"/>
      <c r="PBI7" s="7"/>
      <c r="PFK7" s="7"/>
      <c r="PFL7" s="7"/>
      <c r="PFM7" s="7"/>
      <c r="PFN7" s="7"/>
      <c r="PFO7" s="7"/>
      <c r="PFP7" s="7"/>
      <c r="PJR7" s="7"/>
      <c r="PJS7" s="7"/>
      <c r="PJT7" s="7"/>
      <c r="PJU7" s="7"/>
      <c r="PJV7" s="7"/>
      <c r="PJW7" s="7"/>
      <c r="PNY7" s="7"/>
      <c r="PNZ7" s="7"/>
      <c r="POA7" s="7"/>
      <c r="POB7" s="7"/>
      <c r="POC7" s="7"/>
      <c r="POD7" s="7"/>
      <c r="PSF7" s="7"/>
      <c r="PSG7" s="7"/>
      <c r="PSH7" s="7"/>
      <c r="PSI7" s="7"/>
      <c r="PSJ7" s="7"/>
      <c r="PSK7" s="7"/>
    </row>
    <row r="8" spans="1:11321" x14ac:dyDescent="0.25">
      <c r="CZ8" s="3">
        <v>6</v>
      </c>
      <c r="DA8" s="7" t="str">
        <f>Voorspelling!F11</f>
        <v>Australië</v>
      </c>
      <c r="DB8" s="7">
        <f>Voorspelling!G11</f>
        <v>0</v>
      </c>
      <c r="DC8" s="7">
        <f>Voorspelling!H11</f>
        <v>0</v>
      </c>
      <c r="DD8" s="7" t="str">
        <f>Voorspelling!I11</f>
        <v>Turkije</v>
      </c>
      <c r="DE8" s="7" t="str">
        <f>IF(AND(Voorspelling!G11&lt;&gt;"",Voorspelling!H11&lt;&gt;""),IF(DB8&gt;DC8,"W",IF(DB8=DC8,"D","L")),"")</f>
        <v/>
      </c>
      <c r="DF8" s="7" t="str">
        <f t="shared" si="0"/>
        <v/>
      </c>
      <c r="HG8" s="3">
        <v>6</v>
      </c>
      <c r="HH8" s="7" t="str">
        <f t="shared" si="1"/>
        <v>Australië</v>
      </c>
      <c r="HI8" s="7" t="e">
        <f ca="1">IF(OFFSET(Voorspelling!#REF!,0,HI1)&lt;&gt;"",OFFSET(Voorspelling!#REF!,0,HI1),0)</f>
        <v>#REF!</v>
      </c>
      <c r="HJ8" s="7" t="e">
        <f ca="1">IF(OFFSET(Voorspelling!#REF!,0,HI1)&lt;&gt;"",OFFSET(Voorspelling!#REF!,0,HI1),0)</f>
        <v>#REF!</v>
      </c>
      <c r="HK8" s="7" t="str">
        <f t="shared" si="2"/>
        <v>Turkije</v>
      </c>
      <c r="HL8" s="7" t="e">
        <f ca="1">IF(AND(OFFSET(Voorspelling!#REF!,0,HI1)&lt;&gt;"",OFFSET(Voorspelling!#REF!,0,HI1)&lt;&gt;""),IF(HI8&gt;HJ8,"W",IF(HI8=HJ8,"D","L")),"")</f>
        <v>#REF!</v>
      </c>
      <c r="HM8" s="7" t="e">
        <f t="shared" ca="1" si="3"/>
        <v>#REF!</v>
      </c>
      <c r="LO8" s="7"/>
      <c r="LP8" s="7"/>
      <c r="LQ8" s="7"/>
      <c r="LR8" s="7"/>
      <c r="LS8" s="7"/>
      <c r="LT8" s="7"/>
      <c r="PV8" s="7"/>
      <c r="PW8" s="7"/>
      <c r="PX8" s="7"/>
      <c r="PY8" s="7"/>
      <c r="PZ8" s="7"/>
      <c r="QA8" s="7"/>
      <c r="UC8" s="7"/>
      <c r="UD8" s="7"/>
      <c r="UE8" s="7"/>
      <c r="UF8" s="7"/>
      <c r="UG8" s="7"/>
      <c r="UH8" s="7"/>
      <c r="YJ8" s="7"/>
      <c r="YK8" s="7"/>
      <c r="YL8" s="7"/>
      <c r="YM8" s="7"/>
      <c r="YN8" s="7"/>
      <c r="YO8" s="7"/>
      <c r="ACQ8" s="7"/>
      <c r="ACR8" s="7"/>
      <c r="ACS8" s="7"/>
      <c r="ACT8" s="7"/>
      <c r="ACU8" s="7"/>
      <c r="ACV8" s="7"/>
      <c r="AGX8" s="7"/>
      <c r="AGY8" s="7"/>
      <c r="AGZ8" s="7"/>
      <c r="AHA8" s="7"/>
      <c r="AHB8" s="7"/>
      <c r="AHC8" s="7"/>
      <c r="ALE8" s="7"/>
      <c r="ALF8" s="7"/>
      <c r="ALG8" s="7"/>
      <c r="ALH8" s="7"/>
      <c r="ALI8" s="7"/>
      <c r="ALJ8" s="7"/>
      <c r="APL8" s="7"/>
      <c r="APM8" s="7"/>
      <c r="APN8" s="7"/>
      <c r="APO8" s="7"/>
      <c r="APP8" s="7"/>
      <c r="APQ8" s="7"/>
      <c r="ATS8" s="7"/>
      <c r="ATT8" s="7"/>
      <c r="ATU8" s="7"/>
      <c r="ATV8" s="7"/>
      <c r="ATW8" s="7"/>
      <c r="ATX8" s="7"/>
      <c r="AXZ8" s="7"/>
      <c r="AYA8" s="7"/>
      <c r="AYB8" s="7"/>
      <c r="AYC8" s="7"/>
      <c r="AYD8" s="7"/>
      <c r="AYE8" s="7"/>
      <c r="BCG8" s="7"/>
      <c r="BCH8" s="7"/>
      <c r="BCI8" s="7"/>
      <c r="BCJ8" s="7"/>
      <c r="BCK8" s="7"/>
      <c r="BCL8" s="7"/>
      <c r="BGN8" s="7"/>
      <c r="BGO8" s="7"/>
      <c r="BGP8" s="7"/>
      <c r="BGQ8" s="7"/>
      <c r="BGR8" s="7"/>
      <c r="BGS8" s="7"/>
      <c r="BKU8" s="7"/>
      <c r="BKV8" s="7"/>
      <c r="BKW8" s="7"/>
      <c r="BKX8" s="7"/>
      <c r="BKY8" s="7"/>
      <c r="BKZ8" s="7"/>
      <c r="BPB8" s="7"/>
      <c r="BPC8" s="7"/>
      <c r="BPD8" s="7"/>
      <c r="BPE8" s="7"/>
      <c r="BPF8" s="7"/>
      <c r="BPG8" s="7"/>
      <c r="BTI8" s="7"/>
      <c r="BTJ8" s="7"/>
      <c r="BTK8" s="7"/>
      <c r="BTL8" s="7"/>
      <c r="BTM8" s="7"/>
      <c r="BTN8" s="7"/>
      <c r="BXP8" s="7"/>
      <c r="BXQ8" s="7"/>
      <c r="BXR8" s="7"/>
      <c r="BXS8" s="7"/>
      <c r="BXT8" s="7"/>
      <c r="BXU8" s="7"/>
      <c r="CBW8" s="7"/>
      <c r="CBX8" s="7"/>
      <c r="CBY8" s="7"/>
      <c r="CBZ8" s="7"/>
      <c r="CCA8" s="7"/>
      <c r="CCB8" s="7"/>
      <c r="CGD8" s="7"/>
      <c r="CGE8" s="7"/>
      <c r="CGF8" s="7"/>
      <c r="CGG8" s="7"/>
      <c r="CGH8" s="7"/>
      <c r="CGI8" s="7"/>
      <c r="CKK8" s="7"/>
      <c r="CKL8" s="7"/>
      <c r="CKM8" s="7"/>
      <c r="CKN8" s="7"/>
      <c r="CKO8" s="7"/>
      <c r="CKP8" s="7"/>
      <c r="COR8" s="7"/>
      <c r="COS8" s="7"/>
      <c r="COT8" s="7"/>
      <c r="COU8" s="7"/>
      <c r="COV8" s="7"/>
      <c r="COW8" s="7"/>
      <c r="CSY8" s="7"/>
      <c r="CSZ8" s="7"/>
      <c r="CTA8" s="7"/>
      <c r="CTB8" s="7"/>
      <c r="CTC8" s="7"/>
      <c r="CTD8" s="7"/>
      <c r="CXF8" s="7"/>
      <c r="CXG8" s="7"/>
      <c r="CXH8" s="7"/>
      <c r="CXI8" s="7"/>
      <c r="CXJ8" s="7"/>
      <c r="CXK8" s="7"/>
      <c r="DBM8" s="7"/>
      <c r="DBN8" s="7"/>
      <c r="DBO8" s="7"/>
      <c r="DBP8" s="7"/>
      <c r="DBQ8" s="7"/>
      <c r="DBR8" s="7"/>
      <c r="DFT8" s="7"/>
      <c r="DFU8" s="7"/>
      <c r="DFV8" s="7"/>
      <c r="DFW8" s="7"/>
      <c r="DFX8" s="7"/>
      <c r="DFY8" s="7"/>
      <c r="DKA8" s="7"/>
      <c r="DKB8" s="7"/>
      <c r="DKC8" s="7"/>
      <c r="DKD8" s="7"/>
      <c r="DKE8" s="7"/>
      <c r="DKF8" s="7"/>
      <c r="DOH8" s="7"/>
      <c r="DOI8" s="7"/>
      <c r="DOJ8" s="7"/>
      <c r="DOK8" s="7"/>
      <c r="DOL8" s="7"/>
      <c r="DOM8" s="7"/>
      <c r="DSO8" s="7"/>
      <c r="DSP8" s="7"/>
      <c r="DSQ8" s="7"/>
      <c r="DSR8" s="7"/>
      <c r="DSS8" s="7"/>
      <c r="DST8" s="7"/>
      <c r="DWV8" s="7"/>
      <c r="DWW8" s="7"/>
      <c r="DWX8" s="7"/>
      <c r="DWY8" s="7"/>
      <c r="DWZ8" s="7"/>
      <c r="DXA8" s="7"/>
      <c r="EBC8" s="7"/>
      <c r="EBD8" s="7"/>
      <c r="EBE8" s="7"/>
      <c r="EBF8" s="7"/>
      <c r="EBG8" s="7"/>
      <c r="EBH8" s="7"/>
      <c r="EFJ8" s="7"/>
      <c r="EFK8" s="7"/>
      <c r="EFL8" s="7"/>
      <c r="EFM8" s="7"/>
      <c r="EFN8" s="7"/>
      <c r="EFO8" s="7"/>
      <c r="EJQ8" s="7"/>
      <c r="EJR8" s="7"/>
      <c r="EJS8" s="7"/>
      <c r="EJT8" s="7"/>
      <c r="EJU8" s="7"/>
      <c r="EJV8" s="7"/>
      <c r="ENX8" s="7"/>
      <c r="ENY8" s="7"/>
      <c r="ENZ8" s="7"/>
      <c r="EOA8" s="7"/>
      <c r="EOB8" s="7"/>
      <c r="EOC8" s="7"/>
      <c r="ESE8" s="7"/>
      <c r="ESF8" s="7"/>
      <c r="ESG8" s="7"/>
      <c r="ESH8" s="7"/>
      <c r="ESI8" s="7"/>
      <c r="ESJ8" s="7"/>
      <c r="EWL8" s="7"/>
      <c r="EWM8" s="7"/>
      <c r="EWN8" s="7"/>
      <c r="EWO8" s="7"/>
      <c r="EWP8" s="7"/>
      <c r="EWQ8" s="7"/>
      <c r="FAS8" s="7"/>
      <c r="FAT8" s="7"/>
      <c r="FAU8" s="7"/>
      <c r="FAV8" s="7"/>
      <c r="FAW8" s="7"/>
      <c r="FAX8" s="7"/>
      <c r="FEZ8" s="7"/>
      <c r="FFA8" s="7"/>
      <c r="FFB8" s="7"/>
      <c r="FFC8" s="7"/>
      <c r="FFD8" s="7"/>
      <c r="FFE8" s="7"/>
      <c r="FJG8" s="7"/>
      <c r="FJH8" s="7"/>
      <c r="FJI8" s="7"/>
      <c r="FJJ8" s="7"/>
      <c r="FJK8" s="7"/>
      <c r="FJL8" s="7"/>
      <c r="FNN8" s="7"/>
      <c r="FNO8" s="7"/>
      <c r="FNP8" s="7"/>
      <c r="FNQ8" s="7"/>
      <c r="FNR8" s="7"/>
      <c r="FNS8" s="7"/>
      <c r="FRU8" s="7"/>
      <c r="FRV8" s="7"/>
      <c r="FRW8" s="7"/>
      <c r="FRX8" s="7"/>
      <c r="FRY8" s="7"/>
      <c r="FRZ8" s="7"/>
      <c r="FWB8" s="7"/>
      <c r="FWC8" s="7"/>
      <c r="FWD8" s="7"/>
      <c r="FWE8" s="7"/>
      <c r="FWF8" s="7"/>
      <c r="FWG8" s="7"/>
      <c r="GAI8" s="7"/>
      <c r="GAJ8" s="7"/>
      <c r="GAK8" s="7"/>
      <c r="GAL8" s="7"/>
      <c r="GAM8" s="7"/>
      <c r="GAN8" s="7"/>
      <c r="GEP8" s="7"/>
      <c r="GEQ8" s="7"/>
      <c r="GER8" s="7"/>
      <c r="GES8" s="7"/>
      <c r="GET8" s="7"/>
      <c r="GEU8" s="7"/>
      <c r="GIW8" s="7"/>
      <c r="GIX8" s="7"/>
      <c r="GIY8" s="7"/>
      <c r="GIZ8" s="7"/>
      <c r="GJA8" s="7"/>
      <c r="GJB8" s="7"/>
      <c r="GND8" s="7"/>
      <c r="GNE8" s="7"/>
      <c r="GNF8" s="7"/>
      <c r="GNG8" s="7"/>
      <c r="GNH8" s="7"/>
      <c r="GNI8" s="7"/>
      <c r="GRK8" s="7"/>
      <c r="GRL8" s="7"/>
      <c r="GRM8" s="7"/>
      <c r="GRN8" s="7"/>
      <c r="GRO8" s="7"/>
      <c r="GRP8" s="7"/>
      <c r="GVR8" s="7"/>
      <c r="GVS8" s="7"/>
      <c r="GVT8" s="7"/>
      <c r="GVU8" s="7"/>
      <c r="GVV8" s="7"/>
      <c r="GVW8" s="7"/>
      <c r="GZY8" s="7"/>
      <c r="GZZ8" s="7"/>
      <c r="HAA8" s="7"/>
      <c r="HAB8" s="7"/>
      <c r="HAC8" s="7"/>
      <c r="HAD8" s="7"/>
      <c r="HEF8" s="7"/>
      <c r="HEG8" s="7"/>
      <c r="HEH8" s="7"/>
      <c r="HEI8" s="7"/>
      <c r="HEJ8" s="7"/>
      <c r="HEK8" s="7"/>
      <c r="HIM8" s="7"/>
      <c r="HIN8" s="7"/>
      <c r="HIO8" s="7"/>
      <c r="HIP8" s="7"/>
      <c r="HIQ8" s="7"/>
      <c r="HIR8" s="7"/>
      <c r="HMT8" s="7"/>
      <c r="HMU8" s="7"/>
      <c r="HMV8" s="7"/>
      <c r="HMW8" s="7"/>
      <c r="HMX8" s="7"/>
      <c r="HMY8" s="7"/>
      <c r="HRA8" s="7"/>
      <c r="HRB8" s="7"/>
      <c r="HRC8" s="7"/>
      <c r="HRD8" s="7"/>
      <c r="HRE8" s="7"/>
      <c r="HRF8" s="7"/>
      <c r="HVH8" s="7"/>
      <c r="HVI8" s="7"/>
      <c r="HVJ8" s="7"/>
      <c r="HVK8" s="7"/>
      <c r="HVL8" s="7"/>
      <c r="HVM8" s="7"/>
      <c r="HZO8" s="7"/>
      <c r="HZP8" s="7"/>
      <c r="HZQ8" s="7"/>
      <c r="HZR8" s="7"/>
      <c r="HZS8" s="7"/>
      <c r="HZT8" s="7"/>
      <c r="IDV8" s="7"/>
      <c r="IDW8" s="7"/>
      <c r="IDX8" s="7"/>
      <c r="IDY8" s="7"/>
      <c r="IDZ8" s="7"/>
      <c r="IEA8" s="7"/>
      <c r="IIC8" s="7"/>
      <c r="IID8" s="7"/>
      <c r="IIE8" s="7"/>
      <c r="IIF8" s="7"/>
      <c r="IIG8" s="7"/>
      <c r="IIH8" s="7"/>
      <c r="IMJ8" s="7"/>
      <c r="IMK8" s="7"/>
      <c r="IML8" s="7"/>
      <c r="IMM8" s="7"/>
      <c r="IMN8" s="7"/>
      <c r="IMO8" s="7"/>
      <c r="IQQ8" s="7"/>
      <c r="IQR8" s="7"/>
      <c r="IQS8" s="7"/>
      <c r="IQT8" s="7"/>
      <c r="IQU8" s="7"/>
      <c r="IQV8" s="7"/>
      <c r="IUX8" s="7"/>
      <c r="IUY8" s="7"/>
      <c r="IUZ8" s="7"/>
      <c r="IVA8" s="7"/>
      <c r="IVB8" s="7"/>
      <c r="IVC8" s="7"/>
      <c r="IZE8" s="7"/>
      <c r="IZF8" s="7"/>
      <c r="IZG8" s="7"/>
      <c r="IZH8" s="7"/>
      <c r="IZI8" s="7"/>
      <c r="IZJ8" s="7"/>
      <c r="JDL8" s="7"/>
      <c r="JDM8" s="7"/>
      <c r="JDN8" s="7"/>
      <c r="JDO8" s="7"/>
      <c r="JDP8" s="7"/>
      <c r="JDQ8" s="7"/>
      <c r="JHS8" s="7"/>
      <c r="JHT8" s="7"/>
      <c r="JHU8" s="7"/>
      <c r="JHV8" s="7"/>
      <c r="JHW8" s="7"/>
      <c r="JHX8" s="7"/>
      <c r="JLZ8" s="7"/>
      <c r="JMA8" s="7"/>
      <c r="JMB8" s="7"/>
      <c r="JMC8" s="7"/>
      <c r="JMD8" s="7"/>
      <c r="JME8" s="7"/>
      <c r="JQG8" s="7"/>
      <c r="JQH8" s="7"/>
      <c r="JQI8" s="7"/>
      <c r="JQJ8" s="7"/>
      <c r="JQK8" s="7"/>
      <c r="JQL8" s="7"/>
      <c r="JUN8" s="7"/>
      <c r="JUO8" s="7"/>
      <c r="JUP8" s="7"/>
      <c r="JUQ8" s="7"/>
      <c r="JUR8" s="7"/>
      <c r="JUS8" s="7"/>
      <c r="JYU8" s="7"/>
      <c r="JYV8" s="7"/>
      <c r="JYW8" s="7"/>
      <c r="JYX8" s="7"/>
      <c r="JYY8" s="7"/>
      <c r="JYZ8" s="7"/>
      <c r="KDB8" s="7"/>
      <c r="KDC8" s="7"/>
      <c r="KDD8" s="7"/>
      <c r="KDE8" s="7"/>
      <c r="KDF8" s="7"/>
      <c r="KDG8" s="7"/>
      <c r="KHI8" s="7"/>
      <c r="KHJ8" s="7"/>
      <c r="KHK8" s="7"/>
      <c r="KHL8" s="7"/>
      <c r="KHM8" s="7"/>
      <c r="KHN8" s="7"/>
      <c r="KLP8" s="7"/>
      <c r="KLQ8" s="7"/>
      <c r="KLR8" s="7"/>
      <c r="KLS8" s="7"/>
      <c r="KLT8" s="7"/>
      <c r="KLU8" s="7"/>
      <c r="KPW8" s="7"/>
      <c r="KPX8" s="7"/>
      <c r="KPY8" s="7"/>
      <c r="KPZ8" s="7"/>
      <c r="KQA8" s="7"/>
      <c r="KQB8" s="7"/>
      <c r="KUD8" s="7"/>
      <c r="KUE8" s="7"/>
      <c r="KUF8" s="7"/>
      <c r="KUG8" s="7"/>
      <c r="KUH8" s="7"/>
      <c r="KUI8" s="7"/>
      <c r="KYK8" s="7"/>
      <c r="KYL8" s="7"/>
      <c r="KYM8" s="7"/>
      <c r="KYN8" s="7"/>
      <c r="KYO8" s="7"/>
      <c r="KYP8" s="7"/>
      <c r="LCR8" s="7"/>
      <c r="LCS8" s="7"/>
      <c r="LCT8" s="7"/>
      <c r="LCU8" s="7"/>
      <c r="LCV8" s="7"/>
      <c r="LCW8" s="7"/>
      <c r="LGY8" s="7"/>
      <c r="LGZ8" s="7"/>
      <c r="LHA8" s="7"/>
      <c r="LHB8" s="7"/>
      <c r="LHC8" s="7"/>
      <c r="LHD8" s="7"/>
      <c r="LLF8" s="7"/>
      <c r="LLG8" s="7"/>
      <c r="LLH8" s="7"/>
      <c r="LLI8" s="7"/>
      <c r="LLJ8" s="7"/>
      <c r="LLK8" s="7"/>
      <c r="LPM8" s="7"/>
      <c r="LPN8" s="7"/>
      <c r="LPO8" s="7"/>
      <c r="LPP8" s="7"/>
      <c r="LPQ8" s="7"/>
      <c r="LPR8" s="7"/>
      <c r="LTT8" s="7"/>
      <c r="LTU8" s="7"/>
      <c r="LTV8" s="7"/>
      <c r="LTW8" s="7"/>
      <c r="LTX8" s="7"/>
      <c r="LTY8" s="7"/>
      <c r="LYA8" s="7"/>
      <c r="LYB8" s="7"/>
      <c r="LYC8" s="7"/>
      <c r="LYD8" s="7"/>
      <c r="LYE8" s="7"/>
      <c r="LYF8" s="7"/>
      <c r="MCH8" s="7"/>
      <c r="MCI8" s="7"/>
      <c r="MCJ8" s="7"/>
      <c r="MCK8" s="7"/>
      <c r="MCL8" s="7"/>
      <c r="MCM8" s="7"/>
      <c r="MGO8" s="7"/>
      <c r="MGP8" s="7"/>
      <c r="MGQ8" s="7"/>
      <c r="MGR8" s="7"/>
      <c r="MGS8" s="7"/>
      <c r="MGT8" s="7"/>
      <c r="MKV8" s="7"/>
      <c r="MKW8" s="7"/>
      <c r="MKX8" s="7"/>
      <c r="MKY8" s="7"/>
      <c r="MKZ8" s="7"/>
      <c r="MLA8" s="7"/>
      <c r="MPC8" s="7"/>
      <c r="MPD8" s="7"/>
      <c r="MPE8" s="7"/>
      <c r="MPF8" s="7"/>
      <c r="MPG8" s="7"/>
      <c r="MPH8" s="7"/>
      <c r="MTJ8" s="7"/>
      <c r="MTK8" s="7"/>
      <c r="MTL8" s="7"/>
      <c r="MTM8" s="7"/>
      <c r="MTN8" s="7"/>
      <c r="MTO8" s="7"/>
      <c r="MXQ8" s="7"/>
      <c r="MXR8" s="7"/>
      <c r="MXS8" s="7"/>
      <c r="MXT8" s="7"/>
      <c r="MXU8" s="7"/>
      <c r="MXV8" s="7"/>
      <c r="NBX8" s="7"/>
      <c r="NBY8" s="7"/>
      <c r="NBZ8" s="7"/>
      <c r="NCA8" s="7"/>
      <c r="NCB8" s="7"/>
      <c r="NCC8" s="7"/>
      <c r="NGE8" s="7"/>
      <c r="NGF8" s="7"/>
      <c r="NGG8" s="7"/>
      <c r="NGH8" s="7"/>
      <c r="NGI8" s="7"/>
      <c r="NGJ8" s="7"/>
      <c r="NKL8" s="7"/>
      <c r="NKM8" s="7"/>
      <c r="NKN8" s="7"/>
      <c r="NKO8" s="7"/>
      <c r="NKP8" s="7"/>
      <c r="NKQ8" s="7"/>
      <c r="NOS8" s="7"/>
      <c r="NOT8" s="7"/>
      <c r="NOU8" s="7"/>
      <c r="NOV8" s="7"/>
      <c r="NOW8" s="7"/>
      <c r="NOX8" s="7"/>
      <c r="NSZ8" s="7"/>
      <c r="NTA8" s="7"/>
      <c r="NTB8" s="7"/>
      <c r="NTC8" s="7"/>
      <c r="NTD8" s="7"/>
      <c r="NTE8" s="7"/>
      <c r="NXG8" s="7"/>
      <c r="NXH8" s="7"/>
      <c r="NXI8" s="7"/>
      <c r="NXJ8" s="7"/>
      <c r="NXK8" s="7"/>
      <c r="NXL8" s="7"/>
      <c r="OBN8" s="7"/>
      <c r="OBO8" s="7"/>
      <c r="OBP8" s="7"/>
      <c r="OBQ8" s="7"/>
      <c r="OBR8" s="7"/>
      <c r="OBS8" s="7"/>
      <c r="OFU8" s="7"/>
      <c r="OFV8" s="7"/>
      <c r="OFW8" s="7"/>
      <c r="OFX8" s="7"/>
      <c r="OFY8" s="7"/>
      <c r="OFZ8" s="7"/>
      <c r="OKB8" s="7"/>
      <c r="OKC8" s="7"/>
      <c r="OKD8" s="7"/>
      <c r="OKE8" s="7"/>
      <c r="OKF8" s="7"/>
      <c r="OKG8" s="7"/>
      <c r="OOI8" s="7"/>
      <c r="OOJ8" s="7"/>
      <c r="OOK8" s="7"/>
      <c r="OOL8" s="7"/>
      <c r="OOM8" s="7"/>
      <c r="OON8" s="7"/>
      <c r="OSP8" s="7"/>
      <c r="OSQ8" s="7"/>
      <c r="OSR8" s="7"/>
      <c r="OSS8" s="7"/>
      <c r="OST8" s="7"/>
      <c r="OSU8" s="7"/>
      <c r="OWW8" s="7"/>
      <c r="OWX8" s="7"/>
      <c r="OWY8" s="7"/>
      <c r="OWZ8" s="7"/>
      <c r="OXA8" s="7"/>
      <c r="OXB8" s="7"/>
      <c r="PBD8" s="7"/>
      <c r="PBE8" s="7"/>
      <c r="PBF8" s="7"/>
      <c r="PBG8" s="7"/>
      <c r="PBH8" s="7"/>
      <c r="PBI8" s="7"/>
      <c r="PFK8" s="7"/>
      <c r="PFL8" s="7"/>
      <c r="PFM8" s="7"/>
      <c r="PFN8" s="7"/>
      <c r="PFO8" s="7"/>
      <c r="PFP8" s="7"/>
      <c r="PJR8" s="7"/>
      <c r="PJS8" s="7"/>
      <c r="PJT8" s="7"/>
      <c r="PJU8" s="7"/>
      <c r="PJV8" s="7"/>
      <c r="PJW8" s="7"/>
      <c r="PNY8" s="7"/>
      <c r="PNZ8" s="7"/>
      <c r="POA8" s="7"/>
      <c r="POB8" s="7"/>
      <c r="POC8" s="7"/>
      <c r="POD8" s="7"/>
      <c r="PSF8" s="7"/>
      <c r="PSG8" s="7"/>
      <c r="PSH8" s="7"/>
      <c r="PSI8" s="7"/>
      <c r="PSJ8" s="7"/>
      <c r="PSK8" s="7"/>
    </row>
    <row r="9" spans="1:11321" x14ac:dyDescent="0.25">
      <c r="BH9" s="3" t="s">
        <v>90</v>
      </c>
      <c r="CZ9" s="3">
        <v>7</v>
      </c>
      <c r="DA9" s="7" t="str">
        <f>Voorspelling!F12</f>
        <v>Brazilië</v>
      </c>
      <c r="DB9" s="7">
        <f>Voorspelling!G12</f>
        <v>0</v>
      </c>
      <c r="DC9" s="7">
        <f>Voorspelling!H12</f>
        <v>0</v>
      </c>
      <c r="DD9" s="7" t="str">
        <f>Voorspelling!I12</f>
        <v>Marokko</v>
      </c>
      <c r="DE9" s="7" t="str">
        <f>IF(AND(Voorspelling!G12&lt;&gt;"",Voorspelling!H12&lt;&gt;""),IF(DB9&gt;DC9,"W",IF(DB9=DC9,"D","L")),"")</f>
        <v/>
      </c>
      <c r="DF9" s="7" t="str">
        <f t="shared" si="0"/>
        <v/>
      </c>
      <c r="FO9" s="3" t="s">
        <v>90</v>
      </c>
      <c r="HG9" s="3">
        <v>7</v>
      </c>
      <c r="HH9" s="7" t="str">
        <f t="shared" si="1"/>
        <v>Brazilië</v>
      </c>
      <c r="HI9" s="7" t="e">
        <f ca="1">IF(OFFSET(Voorspelling!#REF!,0,HI1)&lt;&gt;"",OFFSET(Voorspelling!#REF!,0,HI1),0)</f>
        <v>#REF!</v>
      </c>
      <c r="HJ9" s="7" t="e">
        <f ca="1">IF(OFFSET(Voorspelling!#REF!,0,HI1)&lt;&gt;"",OFFSET(Voorspelling!#REF!,0,HI1),0)</f>
        <v>#REF!</v>
      </c>
      <c r="HK9" s="7" t="str">
        <f t="shared" si="2"/>
        <v>Marokko</v>
      </c>
      <c r="HL9" s="7" t="e">
        <f ca="1">IF(AND(OFFSET(Voorspelling!#REF!,0,HI1)&lt;&gt;"",OFFSET(Voorspelling!#REF!,0,HI1)&lt;&gt;""),IF(HI9&gt;HJ9,"W",IF(HI9=HJ9,"D","L")),"")</f>
        <v>#REF!</v>
      </c>
      <c r="HM9" s="7" t="e">
        <f t="shared" ca="1" si="3"/>
        <v>#REF!</v>
      </c>
      <c r="LO9" s="7"/>
      <c r="LP9" s="7"/>
      <c r="LQ9" s="7"/>
      <c r="LR9" s="7"/>
      <c r="LS9" s="7"/>
      <c r="LT9" s="7"/>
      <c r="PV9" s="7"/>
      <c r="PW9" s="7"/>
      <c r="PX9" s="7"/>
      <c r="PY9" s="7"/>
      <c r="PZ9" s="7"/>
      <c r="QA9" s="7"/>
      <c r="UC9" s="7"/>
      <c r="UD9" s="7"/>
      <c r="UE9" s="7"/>
      <c r="UF9" s="7"/>
      <c r="UG9" s="7"/>
      <c r="UH9" s="7"/>
      <c r="YJ9" s="7"/>
      <c r="YK9" s="7"/>
      <c r="YL9" s="7"/>
      <c r="YM9" s="7"/>
      <c r="YN9" s="7"/>
      <c r="YO9" s="7"/>
      <c r="ACQ9" s="7"/>
      <c r="ACR9" s="7"/>
      <c r="ACS9" s="7"/>
      <c r="ACT9" s="7"/>
      <c r="ACU9" s="7"/>
      <c r="ACV9" s="7"/>
      <c r="AGX9" s="7"/>
      <c r="AGY9" s="7"/>
      <c r="AGZ9" s="7"/>
      <c r="AHA9" s="7"/>
      <c r="AHB9" s="7"/>
      <c r="AHC9" s="7"/>
      <c r="ALE9" s="7"/>
      <c r="ALF9" s="7"/>
      <c r="ALG9" s="7"/>
      <c r="ALH9" s="7"/>
      <c r="ALI9" s="7"/>
      <c r="ALJ9" s="7"/>
      <c r="APL9" s="7"/>
      <c r="APM9" s="7"/>
      <c r="APN9" s="7"/>
      <c r="APO9" s="7"/>
      <c r="APP9" s="7"/>
      <c r="APQ9" s="7"/>
      <c r="ATS9" s="7"/>
      <c r="ATT9" s="7"/>
      <c r="ATU9" s="7"/>
      <c r="ATV9" s="7"/>
      <c r="ATW9" s="7"/>
      <c r="ATX9" s="7"/>
      <c r="AXZ9" s="7"/>
      <c r="AYA9" s="7"/>
      <c r="AYB9" s="7"/>
      <c r="AYC9" s="7"/>
      <c r="AYD9" s="7"/>
      <c r="AYE9" s="7"/>
      <c r="BCG9" s="7"/>
      <c r="BCH9" s="7"/>
      <c r="BCI9" s="7"/>
      <c r="BCJ9" s="7"/>
      <c r="BCK9" s="7"/>
      <c r="BCL9" s="7"/>
      <c r="BGN9" s="7"/>
      <c r="BGO9" s="7"/>
      <c r="BGP9" s="7"/>
      <c r="BGQ9" s="7"/>
      <c r="BGR9" s="7"/>
      <c r="BGS9" s="7"/>
      <c r="BKU9" s="7"/>
      <c r="BKV9" s="7"/>
      <c r="BKW9" s="7"/>
      <c r="BKX9" s="7"/>
      <c r="BKY9" s="7"/>
      <c r="BKZ9" s="7"/>
      <c r="BPB9" s="7"/>
      <c r="BPC9" s="7"/>
      <c r="BPD9" s="7"/>
      <c r="BPE9" s="7"/>
      <c r="BPF9" s="7"/>
      <c r="BPG9" s="7"/>
      <c r="BTI9" s="7"/>
      <c r="BTJ9" s="7"/>
      <c r="BTK9" s="7"/>
      <c r="BTL9" s="7"/>
      <c r="BTM9" s="7"/>
      <c r="BTN9" s="7"/>
      <c r="BXP9" s="7"/>
      <c r="BXQ9" s="7"/>
      <c r="BXR9" s="7"/>
      <c r="BXS9" s="7"/>
      <c r="BXT9" s="7"/>
      <c r="BXU9" s="7"/>
      <c r="CBW9" s="7"/>
      <c r="CBX9" s="7"/>
      <c r="CBY9" s="7"/>
      <c r="CBZ9" s="7"/>
      <c r="CCA9" s="7"/>
      <c r="CCB9" s="7"/>
      <c r="CGD9" s="7"/>
      <c r="CGE9" s="7"/>
      <c r="CGF9" s="7"/>
      <c r="CGG9" s="7"/>
      <c r="CGH9" s="7"/>
      <c r="CGI9" s="7"/>
      <c r="CKK9" s="7"/>
      <c r="CKL9" s="7"/>
      <c r="CKM9" s="7"/>
      <c r="CKN9" s="7"/>
      <c r="CKO9" s="7"/>
      <c r="CKP9" s="7"/>
      <c r="COR9" s="7"/>
      <c r="COS9" s="7"/>
      <c r="COT9" s="7"/>
      <c r="COU9" s="7"/>
      <c r="COV9" s="7"/>
      <c r="COW9" s="7"/>
      <c r="CSY9" s="7"/>
      <c r="CSZ9" s="7"/>
      <c r="CTA9" s="7"/>
      <c r="CTB9" s="7"/>
      <c r="CTC9" s="7"/>
      <c r="CTD9" s="7"/>
      <c r="CXF9" s="7"/>
      <c r="CXG9" s="7"/>
      <c r="CXH9" s="7"/>
      <c r="CXI9" s="7"/>
      <c r="CXJ9" s="7"/>
      <c r="CXK9" s="7"/>
      <c r="DBM9" s="7"/>
      <c r="DBN9" s="7"/>
      <c r="DBO9" s="7"/>
      <c r="DBP9" s="7"/>
      <c r="DBQ9" s="7"/>
      <c r="DBR9" s="7"/>
      <c r="DFT9" s="7"/>
      <c r="DFU9" s="7"/>
      <c r="DFV9" s="7"/>
      <c r="DFW9" s="7"/>
      <c r="DFX9" s="7"/>
      <c r="DFY9" s="7"/>
      <c r="DKA9" s="7"/>
      <c r="DKB9" s="7"/>
      <c r="DKC9" s="7"/>
      <c r="DKD9" s="7"/>
      <c r="DKE9" s="7"/>
      <c r="DKF9" s="7"/>
      <c r="DOH9" s="7"/>
      <c r="DOI9" s="7"/>
      <c r="DOJ9" s="7"/>
      <c r="DOK9" s="7"/>
      <c r="DOL9" s="7"/>
      <c r="DOM9" s="7"/>
      <c r="DSO9" s="7"/>
      <c r="DSP9" s="7"/>
      <c r="DSQ9" s="7"/>
      <c r="DSR9" s="7"/>
      <c r="DSS9" s="7"/>
      <c r="DST9" s="7"/>
      <c r="DWV9" s="7"/>
      <c r="DWW9" s="7"/>
      <c r="DWX9" s="7"/>
      <c r="DWY9" s="7"/>
      <c r="DWZ9" s="7"/>
      <c r="DXA9" s="7"/>
      <c r="EBC9" s="7"/>
      <c r="EBD9" s="7"/>
      <c r="EBE9" s="7"/>
      <c r="EBF9" s="7"/>
      <c r="EBG9" s="7"/>
      <c r="EBH9" s="7"/>
      <c r="EFJ9" s="7"/>
      <c r="EFK9" s="7"/>
      <c r="EFL9" s="7"/>
      <c r="EFM9" s="7"/>
      <c r="EFN9" s="7"/>
      <c r="EFO9" s="7"/>
      <c r="EJQ9" s="7"/>
      <c r="EJR9" s="7"/>
      <c r="EJS9" s="7"/>
      <c r="EJT9" s="7"/>
      <c r="EJU9" s="7"/>
      <c r="EJV9" s="7"/>
      <c r="ENX9" s="7"/>
      <c r="ENY9" s="7"/>
      <c r="ENZ9" s="7"/>
      <c r="EOA9" s="7"/>
      <c r="EOB9" s="7"/>
      <c r="EOC9" s="7"/>
      <c r="ESE9" s="7"/>
      <c r="ESF9" s="7"/>
      <c r="ESG9" s="7"/>
      <c r="ESH9" s="7"/>
      <c r="ESI9" s="7"/>
      <c r="ESJ9" s="7"/>
      <c r="EWL9" s="7"/>
      <c r="EWM9" s="7"/>
      <c r="EWN9" s="7"/>
      <c r="EWO9" s="7"/>
      <c r="EWP9" s="7"/>
      <c r="EWQ9" s="7"/>
      <c r="FAS9" s="7"/>
      <c r="FAT9" s="7"/>
      <c r="FAU9" s="7"/>
      <c r="FAV9" s="7"/>
      <c r="FAW9" s="7"/>
      <c r="FAX9" s="7"/>
      <c r="FEZ9" s="7"/>
      <c r="FFA9" s="7"/>
      <c r="FFB9" s="7"/>
      <c r="FFC9" s="7"/>
      <c r="FFD9" s="7"/>
      <c r="FFE9" s="7"/>
      <c r="FJG9" s="7"/>
      <c r="FJH9" s="7"/>
      <c r="FJI9" s="7"/>
      <c r="FJJ9" s="7"/>
      <c r="FJK9" s="7"/>
      <c r="FJL9" s="7"/>
      <c r="FNN9" s="7"/>
      <c r="FNO9" s="7"/>
      <c r="FNP9" s="7"/>
      <c r="FNQ9" s="7"/>
      <c r="FNR9" s="7"/>
      <c r="FNS9" s="7"/>
      <c r="FRU9" s="7"/>
      <c r="FRV9" s="7"/>
      <c r="FRW9" s="7"/>
      <c r="FRX9" s="7"/>
      <c r="FRY9" s="7"/>
      <c r="FRZ9" s="7"/>
      <c r="FWB9" s="7"/>
      <c r="FWC9" s="7"/>
      <c r="FWD9" s="7"/>
      <c r="FWE9" s="7"/>
      <c r="FWF9" s="7"/>
      <c r="FWG9" s="7"/>
      <c r="GAI9" s="7"/>
      <c r="GAJ9" s="7"/>
      <c r="GAK9" s="7"/>
      <c r="GAL9" s="7"/>
      <c r="GAM9" s="7"/>
      <c r="GAN9" s="7"/>
      <c r="GEP9" s="7"/>
      <c r="GEQ9" s="7"/>
      <c r="GER9" s="7"/>
      <c r="GES9" s="7"/>
      <c r="GET9" s="7"/>
      <c r="GEU9" s="7"/>
      <c r="GIW9" s="7"/>
      <c r="GIX9" s="7"/>
      <c r="GIY9" s="7"/>
      <c r="GIZ9" s="7"/>
      <c r="GJA9" s="7"/>
      <c r="GJB9" s="7"/>
      <c r="GND9" s="7"/>
      <c r="GNE9" s="7"/>
      <c r="GNF9" s="7"/>
      <c r="GNG9" s="7"/>
      <c r="GNH9" s="7"/>
      <c r="GNI9" s="7"/>
      <c r="GRK9" s="7"/>
      <c r="GRL9" s="7"/>
      <c r="GRM9" s="7"/>
      <c r="GRN9" s="7"/>
      <c r="GRO9" s="7"/>
      <c r="GRP9" s="7"/>
      <c r="GVR9" s="7"/>
      <c r="GVS9" s="7"/>
      <c r="GVT9" s="7"/>
      <c r="GVU9" s="7"/>
      <c r="GVV9" s="7"/>
      <c r="GVW9" s="7"/>
      <c r="GZY9" s="7"/>
      <c r="GZZ9" s="7"/>
      <c r="HAA9" s="7"/>
      <c r="HAB9" s="7"/>
      <c r="HAC9" s="7"/>
      <c r="HAD9" s="7"/>
      <c r="HEF9" s="7"/>
      <c r="HEG9" s="7"/>
      <c r="HEH9" s="7"/>
      <c r="HEI9" s="7"/>
      <c r="HEJ9" s="7"/>
      <c r="HEK9" s="7"/>
      <c r="HIM9" s="7"/>
      <c r="HIN9" s="7"/>
      <c r="HIO9" s="7"/>
      <c r="HIP9" s="7"/>
      <c r="HIQ9" s="7"/>
      <c r="HIR9" s="7"/>
      <c r="HMT9" s="7"/>
      <c r="HMU9" s="7"/>
      <c r="HMV9" s="7"/>
      <c r="HMW9" s="7"/>
      <c r="HMX9" s="7"/>
      <c r="HMY9" s="7"/>
      <c r="HRA9" s="7"/>
      <c r="HRB9" s="7"/>
      <c r="HRC9" s="7"/>
      <c r="HRD9" s="7"/>
      <c r="HRE9" s="7"/>
      <c r="HRF9" s="7"/>
      <c r="HVH9" s="7"/>
      <c r="HVI9" s="7"/>
      <c r="HVJ9" s="7"/>
      <c r="HVK9" s="7"/>
      <c r="HVL9" s="7"/>
      <c r="HVM9" s="7"/>
      <c r="HZO9" s="7"/>
      <c r="HZP9" s="7"/>
      <c r="HZQ9" s="7"/>
      <c r="HZR9" s="7"/>
      <c r="HZS9" s="7"/>
      <c r="HZT9" s="7"/>
      <c r="IDV9" s="7"/>
      <c r="IDW9" s="7"/>
      <c r="IDX9" s="7"/>
      <c r="IDY9" s="7"/>
      <c r="IDZ9" s="7"/>
      <c r="IEA9" s="7"/>
      <c r="IIC9" s="7"/>
      <c r="IID9" s="7"/>
      <c r="IIE9" s="7"/>
      <c r="IIF9" s="7"/>
      <c r="IIG9" s="7"/>
      <c r="IIH9" s="7"/>
      <c r="IMJ9" s="7"/>
      <c r="IMK9" s="7"/>
      <c r="IML9" s="7"/>
      <c r="IMM9" s="7"/>
      <c r="IMN9" s="7"/>
      <c r="IMO9" s="7"/>
      <c r="IQQ9" s="7"/>
      <c r="IQR9" s="7"/>
      <c r="IQS9" s="7"/>
      <c r="IQT9" s="7"/>
      <c r="IQU9" s="7"/>
      <c r="IQV9" s="7"/>
      <c r="IUX9" s="7"/>
      <c r="IUY9" s="7"/>
      <c r="IUZ9" s="7"/>
      <c r="IVA9" s="7"/>
      <c r="IVB9" s="7"/>
      <c r="IVC9" s="7"/>
      <c r="IZE9" s="7"/>
      <c r="IZF9" s="7"/>
      <c r="IZG9" s="7"/>
      <c r="IZH9" s="7"/>
      <c r="IZI9" s="7"/>
      <c r="IZJ9" s="7"/>
      <c r="JDL9" s="7"/>
      <c r="JDM9" s="7"/>
      <c r="JDN9" s="7"/>
      <c r="JDO9" s="7"/>
      <c r="JDP9" s="7"/>
      <c r="JDQ9" s="7"/>
      <c r="JHS9" s="7"/>
      <c r="JHT9" s="7"/>
      <c r="JHU9" s="7"/>
      <c r="JHV9" s="7"/>
      <c r="JHW9" s="7"/>
      <c r="JHX9" s="7"/>
      <c r="JLZ9" s="7"/>
      <c r="JMA9" s="7"/>
      <c r="JMB9" s="7"/>
      <c r="JMC9" s="7"/>
      <c r="JMD9" s="7"/>
      <c r="JME9" s="7"/>
      <c r="JQG9" s="7"/>
      <c r="JQH9" s="7"/>
      <c r="JQI9" s="7"/>
      <c r="JQJ9" s="7"/>
      <c r="JQK9" s="7"/>
      <c r="JQL9" s="7"/>
      <c r="JUN9" s="7"/>
      <c r="JUO9" s="7"/>
      <c r="JUP9" s="7"/>
      <c r="JUQ9" s="7"/>
      <c r="JUR9" s="7"/>
      <c r="JUS9" s="7"/>
      <c r="JYU9" s="7"/>
      <c r="JYV9" s="7"/>
      <c r="JYW9" s="7"/>
      <c r="JYX9" s="7"/>
      <c r="JYY9" s="7"/>
      <c r="JYZ9" s="7"/>
      <c r="KDB9" s="7"/>
      <c r="KDC9" s="7"/>
      <c r="KDD9" s="7"/>
      <c r="KDE9" s="7"/>
      <c r="KDF9" s="7"/>
      <c r="KDG9" s="7"/>
      <c r="KHI9" s="7"/>
      <c r="KHJ9" s="7"/>
      <c r="KHK9" s="7"/>
      <c r="KHL9" s="7"/>
      <c r="KHM9" s="7"/>
      <c r="KHN9" s="7"/>
      <c r="KLP9" s="7"/>
      <c r="KLQ9" s="7"/>
      <c r="KLR9" s="7"/>
      <c r="KLS9" s="7"/>
      <c r="KLT9" s="7"/>
      <c r="KLU9" s="7"/>
      <c r="KPW9" s="7"/>
      <c r="KPX9" s="7"/>
      <c r="KPY9" s="7"/>
      <c r="KPZ9" s="7"/>
      <c r="KQA9" s="7"/>
      <c r="KQB9" s="7"/>
      <c r="KUD9" s="7"/>
      <c r="KUE9" s="7"/>
      <c r="KUF9" s="7"/>
      <c r="KUG9" s="7"/>
      <c r="KUH9" s="7"/>
      <c r="KUI9" s="7"/>
      <c r="KYK9" s="7"/>
      <c r="KYL9" s="7"/>
      <c r="KYM9" s="7"/>
      <c r="KYN9" s="7"/>
      <c r="KYO9" s="7"/>
      <c r="KYP9" s="7"/>
      <c r="LCR9" s="7"/>
      <c r="LCS9" s="7"/>
      <c r="LCT9" s="7"/>
      <c r="LCU9" s="7"/>
      <c r="LCV9" s="7"/>
      <c r="LCW9" s="7"/>
      <c r="LGY9" s="7"/>
      <c r="LGZ9" s="7"/>
      <c r="LHA9" s="7"/>
      <c r="LHB9" s="7"/>
      <c r="LHC9" s="7"/>
      <c r="LHD9" s="7"/>
      <c r="LLF9" s="7"/>
      <c r="LLG9" s="7"/>
      <c r="LLH9" s="7"/>
      <c r="LLI9" s="7"/>
      <c r="LLJ9" s="7"/>
      <c r="LLK9" s="7"/>
      <c r="LPM9" s="7"/>
      <c r="LPN9" s="7"/>
      <c r="LPO9" s="7"/>
      <c r="LPP9" s="7"/>
      <c r="LPQ9" s="7"/>
      <c r="LPR9" s="7"/>
      <c r="LTT9" s="7"/>
      <c r="LTU9" s="7"/>
      <c r="LTV9" s="7"/>
      <c r="LTW9" s="7"/>
      <c r="LTX9" s="7"/>
      <c r="LTY9" s="7"/>
      <c r="LYA9" s="7"/>
      <c r="LYB9" s="7"/>
      <c r="LYC9" s="7"/>
      <c r="LYD9" s="7"/>
      <c r="LYE9" s="7"/>
      <c r="LYF9" s="7"/>
      <c r="MCH9" s="7"/>
      <c r="MCI9" s="7"/>
      <c r="MCJ9" s="7"/>
      <c r="MCK9" s="7"/>
      <c r="MCL9" s="7"/>
      <c r="MCM9" s="7"/>
      <c r="MGO9" s="7"/>
      <c r="MGP9" s="7"/>
      <c r="MGQ9" s="7"/>
      <c r="MGR9" s="7"/>
      <c r="MGS9" s="7"/>
      <c r="MGT9" s="7"/>
      <c r="MKV9" s="7"/>
      <c r="MKW9" s="7"/>
      <c r="MKX9" s="7"/>
      <c r="MKY9" s="7"/>
      <c r="MKZ9" s="7"/>
      <c r="MLA9" s="7"/>
      <c r="MPC9" s="7"/>
      <c r="MPD9" s="7"/>
      <c r="MPE9" s="7"/>
      <c r="MPF9" s="7"/>
      <c r="MPG9" s="7"/>
      <c r="MPH9" s="7"/>
      <c r="MTJ9" s="7"/>
      <c r="MTK9" s="7"/>
      <c r="MTL9" s="7"/>
      <c r="MTM9" s="7"/>
      <c r="MTN9" s="7"/>
      <c r="MTO9" s="7"/>
      <c r="MXQ9" s="7"/>
      <c r="MXR9" s="7"/>
      <c r="MXS9" s="7"/>
      <c r="MXT9" s="7"/>
      <c r="MXU9" s="7"/>
      <c r="MXV9" s="7"/>
      <c r="NBX9" s="7"/>
      <c r="NBY9" s="7"/>
      <c r="NBZ9" s="7"/>
      <c r="NCA9" s="7"/>
      <c r="NCB9" s="7"/>
      <c r="NCC9" s="7"/>
      <c r="NGE9" s="7"/>
      <c r="NGF9" s="7"/>
      <c r="NGG9" s="7"/>
      <c r="NGH9" s="7"/>
      <c r="NGI9" s="7"/>
      <c r="NGJ9" s="7"/>
      <c r="NKL9" s="7"/>
      <c r="NKM9" s="7"/>
      <c r="NKN9" s="7"/>
      <c r="NKO9" s="7"/>
      <c r="NKP9" s="7"/>
      <c r="NKQ9" s="7"/>
      <c r="NOS9" s="7"/>
      <c r="NOT9" s="7"/>
      <c r="NOU9" s="7"/>
      <c r="NOV9" s="7"/>
      <c r="NOW9" s="7"/>
      <c r="NOX9" s="7"/>
      <c r="NSZ9" s="7"/>
      <c r="NTA9" s="7"/>
      <c r="NTB9" s="7"/>
      <c r="NTC9" s="7"/>
      <c r="NTD9" s="7"/>
      <c r="NTE9" s="7"/>
      <c r="NXG9" s="7"/>
      <c r="NXH9" s="7"/>
      <c r="NXI9" s="7"/>
      <c r="NXJ9" s="7"/>
      <c r="NXK9" s="7"/>
      <c r="NXL9" s="7"/>
      <c r="OBN9" s="7"/>
      <c r="OBO9" s="7"/>
      <c r="OBP9" s="7"/>
      <c r="OBQ9" s="7"/>
      <c r="OBR9" s="7"/>
      <c r="OBS9" s="7"/>
      <c r="OFU9" s="7"/>
      <c r="OFV9" s="7"/>
      <c r="OFW9" s="7"/>
      <c r="OFX9" s="7"/>
      <c r="OFY9" s="7"/>
      <c r="OFZ9" s="7"/>
      <c r="OKB9" s="7"/>
      <c r="OKC9" s="7"/>
      <c r="OKD9" s="7"/>
      <c r="OKE9" s="7"/>
      <c r="OKF9" s="7"/>
      <c r="OKG9" s="7"/>
      <c r="OOI9" s="7"/>
      <c r="OOJ9" s="7"/>
      <c r="OOK9" s="7"/>
      <c r="OOL9" s="7"/>
      <c r="OOM9" s="7"/>
      <c r="OON9" s="7"/>
      <c r="OSP9" s="7"/>
      <c r="OSQ9" s="7"/>
      <c r="OSR9" s="7"/>
      <c r="OSS9" s="7"/>
      <c r="OST9" s="7"/>
      <c r="OSU9" s="7"/>
      <c r="OWW9" s="7"/>
      <c r="OWX9" s="7"/>
      <c r="OWY9" s="7"/>
      <c r="OWZ9" s="7"/>
      <c r="OXA9" s="7"/>
      <c r="OXB9" s="7"/>
      <c r="PBD9" s="7"/>
      <c r="PBE9" s="7"/>
      <c r="PBF9" s="7"/>
      <c r="PBG9" s="7"/>
      <c r="PBH9" s="7"/>
      <c r="PBI9" s="7"/>
      <c r="PFK9" s="7"/>
      <c r="PFL9" s="7"/>
      <c r="PFM9" s="7"/>
      <c r="PFN9" s="7"/>
      <c r="PFO9" s="7"/>
      <c r="PFP9" s="7"/>
      <c r="PJR9" s="7"/>
      <c r="PJS9" s="7"/>
      <c r="PJT9" s="7"/>
      <c r="PJU9" s="7"/>
      <c r="PJV9" s="7"/>
      <c r="PJW9" s="7"/>
      <c r="PNY9" s="7"/>
      <c r="PNZ9" s="7"/>
      <c r="POA9" s="7"/>
      <c r="POB9" s="7"/>
      <c r="POC9" s="7"/>
      <c r="POD9" s="7"/>
      <c r="PSF9" s="7"/>
      <c r="PSG9" s="7"/>
      <c r="PSH9" s="7"/>
      <c r="PSI9" s="7"/>
      <c r="PSJ9" s="7"/>
      <c r="PSK9" s="7"/>
    </row>
    <row r="10" spans="1:11321" x14ac:dyDescent="0.25">
      <c r="CZ10" s="3">
        <v>8</v>
      </c>
      <c r="DA10" s="7" t="str">
        <f>Voorspelling!F13</f>
        <v>Qatar</v>
      </c>
      <c r="DB10" s="7">
        <f>Voorspelling!G13</f>
        <v>0</v>
      </c>
      <c r="DC10" s="7">
        <f>Voorspelling!H13</f>
        <v>0</v>
      </c>
      <c r="DD10" s="7" t="str">
        <f>Voorspelling!I13</f>
        <v>Zwitserland</v>
      </c>
      <c r="DE10" s="7" t="str">
        <f>IF(AND(Voorspelling!G13&lt;&gt;"",Voorspelling!H13&lt;&gt;""),IF(DB10&gt;DC10,"W",IF(DB10=DC10,"D","L")),"")</f>
        <v/>
      </c>
      <c r="DF10" s="7" t="str">
        <f t="shared" si="0"/>
        <v/>
      </c>
      <c r="HG10" s="3">
        <v>8</v>
      </c>
      <c r="HH10" s="7" t="str">
        <f t="shared" si="1"/>
        <v>Qatar</v>
      </c>
      <c r="HI10" s="7" t="e">
        <f ca="1">IF(OFFSET(Voorspelling!#REF!,0,HI1)&lt;&gt;"",OFFSET(Voorspelling!#REF!,0,HI1),0)</f>
        <v>#REF!</v>
      </c>
      <c r="HJ10" s="7" t="e">
        <f ca="1">IF(OFFSET(Voorspelling!#REF!,0,HI1)&lt;&gt;"",OFFSET(Voorspelling!#REF!,0,HI1),0)</f>
        <v>#REF!</v>
      </c>
      <c r="HK10" s="7" t="str">
        <f t="shared" si="2"/>
        <v>Zwitserland</v>
      </c>
      <c r="HL10" s="7" t="e">
        <f ca="1">IF(AND(OFFSET(Voorspelling!#REF!,0,HI1)&lt;&gt;"",OFFSET(Voorspelling!#REF!,0,HI1)&lt;&gt;""),IF(HI10&gt;HJ10,"W",IF(HI10=HJ10,"D","L")),"")</f>
        <v>#REF!</v>
      </c>
      <c r="HM10" s="7" t="e">
        <f t="shared" ca="1" si="3"/>
        <v>#REF!</v>
      </c>
      <c r="LO10" s="7"/>
      <c r="LP10" s="7"/>
      <c r="LQ10" s="7"/>
      <c r="LR10" s="7"/>
      <c r="LS10" s="7"/>
      <c r="LT10" s="7"/>
      <c r="PV10" s="7"/>
      <c r="PW10" s="7"/>
      <c r="PX10" s="7"/>
      <c r="PY10" s="7"/>
      <c r="PZ10" s="7"/>
      <c r="QA10" s="7"/>
      <c r="UC10" s="7"/>
      <c r="UD10" s="7"/>
      <c r="UE10" s="7"/>
      <c r="UF10" s="7"/>
      <c r="UG10" s="7"/>
      <c r="UH10" s="7"/>
      <c r="YJ10" s="7"/>
      <c r="YK10" s="7"/>
      <c r="YL10" s="7"/>
      <c r="YM10" s="7"/>
      <c r="YN10" s="7"/>
      <c r="YO10" s="7"/>
      <c r="ACQ10" s="7"/>
      <c r="ACR10" s="7"/>
      <c r="ACS10" s="7"/>
      <c r="ACT10" s="7"/>
      <c r="ACU10" s="7"/>
      <c r="ACV10" s="7"/>
      <c r="AGX10" s="7"/>
      <c r="AGY10" s="7"/>
      <c r="AGZ10" s="7"/>
      <c r="AHA10" s="7"/>
      <c r="AHB10" s="7"/>
      <c r="AHC10" s="7"/>
      <c r="ALE10" s="7"/>
      <c r="ALF10" s="7"/>
      <c r="ALG10" s="7"/>
      <c r="ALH10" s="7"/>
      <c r="ALI10" s="7"/>
      <c r="ALJ10" s="7"/>
      <c r="APL10" s="7"/>
      <c r="APM10" s="7"/>
      <c r="APN10" s="7"/>
      <c r="APO10" s="7"/>
      <c r="APP10" s="7"/>
      <c r="APQ10" s="7"/>
      <c r="ATS10" s="7"/>
      <c r="ATT10" s="7"/>
      <c r="ATU10" s="7"/>
      <c r="ATV10" s="7"/>
      <c r="ATW10" s="7"/>
      <c r="ATX10" s="7"/>
      <c r="AXZ10" s="7"/>
      <c r="AYA10" s="7"/>
      <c r="AYB10" s="7"/>
      <c r="AYC10" s="7"/>
      <c r="AYD10" s="7"/>
      <c r="AYE10" s="7"/>
      <c r="BCG10" s="7"/>
      <c r="BCH10" s="7"/>
      <c r="BCI10" s="7"/>
      <c r="BCJ10" s="7"/>
      <c r="BCK10" s="7"/>
      <c r="BCL10" s="7"/>
      <c r="BGN10" s="7"/>
      <c r="BGO10" s="7"/>
      <c r="BGP10" s="7"/>
      <c r="BGQ10" s="7"/>
      <c r="BGR10" s="7"/>
      <c r="BGS10" s="7"/>
      <c r="BKU10" s="7"/>
      <c r="BKV10" s="7"/>
      <c r="BKW10" s="7"/>
      <c r="BKX10" s="7"/>
      <c r="BKY10" s="7"/>
      <c r="BKZ10" s="7"/>
      <c r="BPB10" s="7"/>
      <c r="BPC10" s="7"/>
      <c r="BPD10" s="7"/>
      <c r="BPE10" s="7"/>
      <c r="BPF10" s="7"/>
      <c r="BPG10" s="7"/>
      <c r="BTI10" s="7"/>
      <c r="BTJ10" s="7"/>
      <c r="BTK10" s="7"/>
      <c r="BTL10" s="7"/>
      <c r="BTM10" s="7"/>
      <c r="BTN10" s="7"/>
      <c r="BXP10" s="7"/>
      <c r="BXQ10" s="7"/>
      <c r="BXR10" s="7"/>
      <c r="BXS10" s="7"/>
      <c r="BXT10" s="7"/>
      <c r="BXU10" s="7"/>
      <c r="CBW10" s="7"/>
      <c r="CBX10" s="7"/>
      <c r="CBY10" s="7"/>
      <c r="CBZ10" s="7"/>
      <c r="CCA10" s="7"/>
      <c r="CCB10" s="7"/>
      <c r="CGD10" s="7"/>
      <c r="CGE10" s="7"/>
      <c r="CGF10" s="7"/>
      <c r="CGG10" s="7"/>
      <c r="CGH10" s="7"/>
      <c r="CGI10" s="7"/>
      <c r="CKK10" s="7"/>
      <c r="CKL10" s="7"/>
      <c r="CKM10" s="7"/>
      <c r="CKN10" s="7"/>
      <c r="CKO10" s="7"/>
      <c r="CKP10" s="7"/>
      <c r="COR10" s="7"/>
      <c r="COS10" s="7"/>
      <c r="COT10" s="7"/>
      <c r="COU10" s="7"/>
      <c r="COV10" s="7"/>
      <c r="COW10" s="7"/>
      <c r="CSY10" s="7"/>
      <c r="CSZ10" s="7"/>
      <c r="CTA10" s="7"/>
      <c r="CTB10" s="7"/>
      <c r="CTC10" s="7"/>
      <c r="CTD10" s="7"/>
      <c r="CXF10" s="7"/>
      <c r="CXG10" s="7"/>
      <c r="CXH10" s="7"/>
      <c r="CXI10" s="7"/>
      <c r="CXJ10" s="7"/>
      <c r="CXK10" s="7"/>
      <c r="DBM10" s="7"/>
      <c r="DBN10" s="7"/>
      <c r="DBO10" s="7"/>
      <c r="DBP10" s="7"/>
      <c r="DBQ10" s="7"/>
      <c r="DBR10" s="7"/>
      <c r="DFT10" s="7"/>
      <c r="DFU10" s="7"/>
      <c r="DFV10" s="7"/>
      <c r="DFW10" s="7"/>
      <c r="DFX10" s="7"/>
      <c r="DFY10" s="7"/>
      <c r="DKA10" s="7"/>
      <c r="DKB10" s="7"/>
      <c r="DKC10" s="7"/>
      <c r="DKD10" s="7"/>
      <c r="DKE10" s="7"/>
      <c r="DKF10" s="7"/>
      <c r="DOH10" s="7"/>
      <c r="DOI10" s="7"/>
      <c r="DOJ10" s="7"/>
      <c r="DOK10" s="7"/>
      <c r="DOL10" s="7"/>
      <c r="DOM10" s="7"/>
      <c r="DSO10" s="7"/>
      <c r="DSP10" s="7"/>
      <c r="DSQ10" s="7"/>
      <c r="DSR10" s="7"/>
      <c r="DSS10" s="7"/>
      <c r="DST10" s="7"/>
      <c r="DWV10" s="7"/>
      <c r="DWW10" s="7"/>
      <c r="DWX10" s="7"/>
      <c r="DWY10" s="7"/>
      <c r="DWZ10" s="7"/>
      <c r="DXA10" s="7"/>
      <c r="EBC10" s="7"/>
      <c r="EBD10" s="7"/>
      <c r="EBE10" s="7"/>
      <c r="EBF10" s="7"/>
      <c r="EBG10" s="7"/>
      <c r="EBH10" s="7"/>
      <c r="EFJ10" s="7"/>
      <c r="EFK10" s="7"/>
      <c r="EFL10" s="7"/>
      <c r="EFM10" s="7"/>
      <c r="EFN10" s="7"/>
      <c r="EFO10" s="7"/>
      <c r="EJQ10" s="7"/>
      <c r="EJR10" s="7"/>
      <c r="EJS10" s="7"/>
      <c r="EJT10" s="7"/>
      <c r="EJU10" s="7"/>
      <c r="EJV10" s="7"/>
      <c r="ENX10" s="7"/>
      <c r="ENY10" s="7"/>
      <c r="ENZ10" s="7"/>
      <c r="EOA10" s="7"/>
      <c r="EOB10" s="7"/>
      <c r="EOC10" s="7"/>
      <c r="ESE10" s="7"/>
      <c r="ESF10" s="7"/>
      <c r="ESG10" s="7"/>
      <c r="ESH10" s="7"/>
      <c r="ESI10" s="7"/>
      <c r="ESJ10" s="7"/>
      <c r="EWL10" s="7"/>
      <c r="EWM10" s="7"/>
      <c r="EWN10" s="7"/>
      <c r="EWO10" s="7"/>
      <c r="EWP10" s="7"/>
      <c r="EWQ10" s="7"/>
      <c r="FAS10" s="7"/>
      <c r="FAT10" s="7"/>
      <c r="FAU10" s="7"/>
      <c r="FAV10" s="7"/>
      <c r="FAW10" s="7"/>
      <c r="FAX10" s="7"/>
      <c r="FEZ10" s="7"/>
      <c r="FFA10" s="7"/>
      <c r="FFB10" s="7"/>
      <c r="FFC10" s="7"/>
      <c r="FFD10" s="7"/>
      <c r="FFE10" s="7"/>
      <c r="FJG10" s="7"/>
      <c r="FJH10" s="7"/>
      <c r="FJI10" s="7"/>
      <c r="FJJ10" s="7"/>
      <c r="FJK10" s="7"/>
      <c r="FJL10" s="7"/>
      <c r="FNN10" s="7"/>
      <c r="FNO10" s="7"/>
      <c r="FNP10" s="7"/>
      <c r="FNQ10" s="7"/>
      <c r="FNR10" s="7"/>
      <c r="FNS10" s="7"/>
      <c r="FRU10" s="7"/>
      <c r="FRV10" s="7"/>
      <c r="FRW10" s="7"/>
      <c r="FRX10" s="7"/>
      <c r="FRY10" s="7"/>
      <c r="FRZ10" s="7"/>
      <c r="FWB10" s="7"/>
      <c r="FWC10" s="7"/>
      <c r="FWD10" s="7"/>
      <c r="FWE10" s="7"/>
      <c r="FWF10" s="7"/>
      <c r="FWG10" s="7"/>
      <c r="GAI10" s="7"/>
      <c r="GAJ10" s="7"/>
      <c r="GAK10" s="7"/>
      <c r="GAL10" s="7"/>
      <c r="GAM10" s="7"/>
      <c r="GAN10" s="7"/>
      <c r="GEP10" s="7"/>
      <c r="GEQ10" s="7"/>
      <c r="GER10" s="7"/>
      <c r="GES10" s="7"/>
      <c r="GET10" s="7"/>
      <c r="GEU10" s="7"/>
      <c r="GIW10" s="7"/>
      <c r="GIX10" s="7"/>
      <c r="GIY10" s="7"/>
      <c r="GIZ10" s="7"/>
      <c r="GJA10" s="7"/>
      <c r="GJB10" s="7"/>
      <c r="GND10" s="7"/>
      <c r="GNE10" s="7"/>
      <c r="GNF10" s="7"/>
      <c r="GNG10" s="7"/>
      <c r="GNH10" s="7"/>
      <c r="GNI10" s="7"/>
      <c r="GRK10" s="7"/>
      <c r="GRL10" s="7"/>
      <c r="GRM10" s="7"/>
      <c r="GRN10" s="7"/>
      <c r="GRO10" s="7"/>
      <c r="GRP10" s="7"/>
      <c r="GVR10" s="7"/>
      <c r="GVS10" s="7"/>
      <c r="GVT10" s="7"/>
      <c r="GVU10" s="7"/>
      <c r="GVV10" s="7"/>
      <c r="GVW10" s="7"/>
      <c r="GZY10" s="7"/>
      <c r="GZZ10" s="7"/>
      <c r="HAA10" s="7"/>
      <c r="HAB10" s="7"/>
      <c r="HAC10" s="7"/>
      <c r="HAD10" s="7"/>
      <c r="HEF10" s="7"/>
      <c r="HEG10" s="7"/>
      <c r="HEH10" s="7"/>
      <c r="HEI10" s="7"/>
      <c r="HEJ10" s="7"/>
      <c r="HEK10" s="7"/>
      <c r="HIM10" s="7"/>
      <c r="HIN10" s="7"/>
      <c r="HIO10" s="7"/>
      <c r="HIP10" s="7"/>
      <c r="HIQ10" s="7"/>
      <c r="HIR10" s="7"/>
      <c r="HMT10" s="7"/>
      <c r="HMU10" s="7"/>
      <c r="HMV10" s="7"/>
      <c r="HMW10" s="7"/>
      <c r="HMX10" s="7"/>
      <c r="HMY10" s="7"/>
      <c r="HRA10" s="7"/>
      <c r="HRB10" s="7"/>
      <c r="HRC10" s="7"/>
      <c r="HRD10" s="7"/>
      <c r="HRE10" s="7"/>
      <c r="HRF10" s="7"/>
      <c r="HVH10" s="7"/>
      <c r="HVI10" s="7"/>
      <c r="HVJ10" s="7"/>
      <c r="HVK10" s="7"/>
      <c r="HVL10" s="7"/>
      <c r="HVM10" s="7"/>
      <c r="HZO10" s="7"/>
      <c r="HZP10" s="7"/>
      <c r="HZQ10" s="7"/>
      <c r="HZR10" s="7"/>
      <c r="HZS10" s="7"/>
      <c r="HZT10" s="7"/>
      <c r="IDV10" s="7"/>
      <c r="IDW10" s="7"/>
      <c r="IDX10" s="7"/>
      <c r="IDY10" s="7"/>
      <c r="IDZ10" s="7"/>
      <c r="IEA10" s="7"/>
      <c r="IIC10" s="7"/>
      <c r="IID10" s="7"/>
      <c r="IIE10" s="7"/>
      <c r="IIF10" s="7"/>
      <c r="IIG10" s="7"/>
      <c r="IIH10" s="7"/>
      <c r="IMJ10" s="7"/>
      <c r="IMK10" s="7"/>
      <c r="IML10" s="7"/>
      <c r="IMM10" s="7"/>
      <c r="IMN10" s="7"/>
      <c r="IMO10" s="7"/>
      <c r="IQQ10" s="7"/>
      <c r="IQR10" s="7"/>
      <c r="IQS10" s="7"/>
      <c r="IQT10" s="7"/>
      <c r="IQU10" s="7"/>
      <c r="IQV10" s="7"/>
      <c r="IUX10" s="7"/>
      <c r="IUY10" s="7"/>
      <c r="IUZ10" s="7"/>
      <c r="IVA10" s="7"/>
      <c r="IVB10" s="7"/>
      <c r="IVC10" s="7"/>
      <c r="IZE10" s="7"/>
      <c r="IZF10" s="7"/>
      <c r="IZG10" s="7"/>
      <c r="IZH10" s="7"/>
      <c r="IZI10" s="7"/>
      <c r="IZJ10" s="7"/>
      <c r="JDL10" s="7"/>
      <c r="JDM10" s="7"/>
      <c r="JDN10" s="7"/>
      <c r="JDO10" s="7"/>
      <c r="JDP10" s="7"/>
      <c r="JDQ10" s="7"/>
      <c r="JHS10" s="7"/>
      <c r="JHT10" s="7"/>
      <c r="JHU10" s="7"/>
      <c r="JHV10" s="7"/>
      <c r="JHW10" s="7"/>
      <c r="JHX10" s="7"/>
      <c r="JLZ10" s="7"/>
      <c r="JMA10" s="7"/>
      <c r="JMB10" s="7"/>
      <c r="JMC10" s="7"/>
      <c r="JMD10" s="7"/>
      <c r="JME10" s="7"/>
      <c r="JQG10" s="7"/>
      <c r="JQH10" s="7"/>
      <c r="JQI10" s="7"/>
      <c r="JQJ10" s="7"/>
      <c r="JQK10" s="7"/>
      <c r="JQL10" s="7"/>
      <c r="JUN10" s="7"/>
      <c r="JUO10" s="7"/>
      <c r="JUP10" s="7"/>
      <c r="JUQ10" s="7"/>
      <c r="JUR10" s="7"/>
      <c r="JUS10" s="7"/>
      <c r="JYU10" s="7"/>
      <c r="JYV10" s="7"/>
      <c r="JYW10" s="7"/>
      <c r="JYX10" s="7"/>
      <c r="JYY10" s="7"/>
      <c r="JYZ10" s="7"/>
      <c r="KDB10" s="7"/>
      <c r="KDC10" s="7"/>
      <c r="KDD10" s="7"/>
      <c r="KDE10" s="7"/>
      <c r="KDF10" s="7"/>
      <c r="KDG10" s="7"/>
      <c r="KHI10" s="7"/>
      <c r="KHJ10" s="7"/>
      <c r="KHK10" s="7"/>
      <c r="KHL10" s="7"/>
      <c r="KHM10" s="7"/>
      <c r="KHN10" s="7"/>
      <c r="KLP10" s="7"/>
      <c r="KLQ10" s="7"/>
      <c r="KLR10" s="7"/>
      <c r="KLS10" s="7"/>
      <c r="KLT10" s="7"/>
      <c r="KLU10" s="7"/>
      <c r="KPW10" s="7"/>
      <c r="KPX10" s="7"/>
      <c r="KPY10" s="7"/>
      <c r="KPZ10" s="7"/>
      <c r="KQA10" s="7"/>
      <c r="KQB10" s="7"/>
      <c r="KUD10" s="7"/>
      <c r="KUE10" s="7"/>
      <c r="KUF10" s="7"/>
      <c r="KUG10" s="7"/>
      <c r="KUH10" s="7"/>
      <c r="KUI10" s="7"/>
      <c r="KYK10" s="7"/>
      <c r="KYL10" s="7"/>
      <c r="KYM10" s="7"/>
      <c r="KYN10" s="7"/>
      <c r="KYO10" s="7"/>
      <c r="KYP10" s="7"/>
      <c r="LCR10" s="7"/>
      <c r="LCS10" s="7"/>
      <c r="LCT10" s="7"/>
      <c r="LCU10" s="7"/>
      <c r="LCV10" s="7"/>
      <c r="LCW10" s="7"/>
      <c r="LGY10" s="7"/>
      <c r="LGZ10" s="7"/>
      <c r="LHA10" s="7"/>
      <c r="LHB10" s="7"/>
      <c r="LHC10" s="7"/>
      <c r="LHD10" s="7"/>
      <c r="LLF10" s="7"/>
      <c r="LLG10" s="7"/>
      <c r="LLH10" s="7"/>
      <c r="LLI10" s="7"/>
      <c r="LLJ10" s="7"/>
      <c r="LLK10" s="7"/>
      <c r="LPM10" s="7"/>
      <c r="LPN10" s="7"/>
      <c r="LPO10" s="7"/>
      <c r="LPP10" s="7"/>
      <c r="LPQ10" s="7"/>
      <c r="LPR10" s="7"/>
      <c r="LTT10" s="7"/>
      <c r="LTU10" s="7"/>
      <c r="LTV10" s="7"/>
      <c r="LTW10" s="7"/>
      <c r="LTX10" s="7"/>
      <c r="LTY10" s="7"/>
      <c r="LYA10" s="7"/>
      <c r="LYB10" s="7"/>
      <c r="LYC10" s="7"/>
      <c r="LYD10" s="7"/>
      <c r="LYE10" s="7"/>
      <c r="LYF10" s="7"/>
      <c r="MCH10" s="7"/>
      <c r="MCI10" s="7"/>
      <c r="MCJ10" s="7"/>
      <c r="MCK10" s="7"/>
      <c r="MCL10" s="7"/>
      <c r="MCM10" s="7"/>
      <c r="MGO10" s="7"/>
      <c r="MGP10" s="7"/>
      <c r="MGQ10" s="7"/>
      <c r="MGR10" s="7"/>
      <c r="MGS10" s="7"/>
      <c r="MGT10" s="7"/>
      <c r="MKV10" s="7"/>
      <c r="MKW10" s="7"/>
      <c r="MKX10" s="7"/>
      <c r="MKY10" s="7"/>
      <c r="MKZ10" s="7"/>
      <c r="MLA10" s="7"/>
      <c r="MPC10" s="7"/>
      <c r="MPD10" s="7"/>
      <c r="MPE10" s="7"/>
      <c r="MPF10" s="7"/>
      <c r="MPG10" s="7"/>
      <c r="MPH10" s="7"/>
      <c r="MTJ10" s="7"/>
      <c r="MTK10" s="7"/>
      <c r="MTL10" s="7"/>
      <c r="MTM10" s="7"/>
      <c r="MTN10" s="7"/>
      <c r="MTO10" s="7"/>
      <c r="MXQ10" s="7"/>
      <c r="MXR10" s="7"/>
      <c r="MXS10" s="7"/>
      <c r="MXT10" s="7"/>
      <c r="MXU10" s="7"/>
      <c r="MXV10" s="7"/>
      <c r="NBX10" s="7"/>
      <c r="NBY10" s="7"/>
      <c r="NBZ10" s="7"/>
      <c r="NCA10" s="7"/>
      <c r="NCB10" s="7"/>
      <c r="NCC10" s="7"/>
      <c r="NGE10" s="7"/>
      <c r="NGF10" s="7"/>
      <c r="NGG10" s="7"/>
      <c r="NGH10" s="7"/>
      <c r="NGI10" s="7"/>
      <c r="NGJ10" s="7"/>
      <c r="NKL10" s="7"/>
      <c r="NKM10" s="7"/>
      <c r="NKN10" s="7"/>
      <c r="NKO10" s="7"/>
      <c r="NKP10" s="7"/>
      <c r="NKQ10" s="7"/>
      <c r="NOS10" s="7"/>
      <c r="NOT10" s="7"/>
      <c r="NOU10" s="7"/>
      <c r="NOV10" s="7"/>
      <c r="NOW10" s="7"/>
      <c r="NOX10" s="7"/>
      <c r="NSZ10" s="7"/>
      <c r="NTA10" s="7"/>
      <c r="NTB10" s="7"/>
      <c r="NTC10" s="7"/>
      <c r="NTD10" s="7"/>
      <c r="NTE10" s="7"/>
      <c r="NXG10" s="7"/>
      <c r="NXH10" s="7"/>
      <c r="NXI10" s="7"/>
      <c r="NXJ10" s="7"/>
      <c r="NXK10" s="7"/>
      <c r="NXL10" s="7"/>
      <c r="OBN10" s="7"/>
      <c r="OBO10" s="7"/>
      <c r="OBP10" s="7"/>
      <c r="OBQ10" s="7"/>
      <c r="OBR10" s="7"/>
      <c r="OBS10" s="7"/>
      <c r="OFU10" s="7"/>
      <c r="OFV10" s="7"/>
      <c r="OFW10" s="7"/>
      <c r="OFX10" s="7"/>
      <c r="OFY10" s="7"/>
      <c r="OFZ10" s="7"/>
      <c r="OKB10" s="7"/>
      <c r="OKC10" s="7"/>
      <c r="OKD10" s="7"/>
      <c r="OKE10" s="7"/>
      <c r="OKF10" s="7"/>
      <c r="OKG10" s="7"/>
      <c r="OOI10" s="7"/>
      <c r="OOJ10" s="7"/>
      <c r="OOK10" s="7"/>
      <c r="OOL10" s="7"/>
      <c r="OOM10" s="7"/>
      <c r="OON10" s="7"/>
      <c r="OSP10" s="7"/>
      <c r="OSQ10" s="7"/>
      <c r="OSR10" s="7"/>
      <c r="OSS10" s="7"/>
      <c r="OST10" s="7"/>
      <c r="OSU10" s="7"/>
      <c r="OWW10" s="7"/>
      <c r="OWX10" s="7"/>
      <c r="OWY10" s="7"/>
      <c r="OWZ10" s="7"/>
      <c r="OXA10" s="7"/>
      <c r="OXB10" s="7"/>
      <c r="PBD10" s="7"/>
      <c r="PBE10" s="7"/>
      <c r="PBF10" s="7"/>
      <c r="PBG10" s="7"/>
      <c r="PBH10" s="7"/>
      <c r="PBI10" s="7"/>
      <c r="PFK10" s="7"/>
      <c r="PFL10" s="7"/>
      <c r="PFM10" s="7"/>
      <c r="PFN10" s="7"/>
      <c r="PFO10" s="7"/>
      <c r="PFP10" s="7"/>
      <c r="PJR10" s="7"/>
      <c r="PJS10" s="7"/>
      <c r="PJT10" s="7"/>
      <c r="PJU10" s="7"/>
      <c r="PJV10" s="7"/>
      <c r="PJW10" s="7"/>
      <c r="PNY10" s="7"/>
      <c r="PNZ10" s="7"/>
      <c r="POA10" s="7"/>
      <c r="POB10" s="7"/>
      <c r="POC10" s="7"/>
      <c r="POD10" s="7"/>
      <c r="PSF10" s="7"/>
      <c r="PSG10" s="7"/>
      <c r="PSH10" s="7"/>
      <c r="PSI10" s="7"/>
      <c r="PSJ10" s="7"/>
      <c r="PSK10" s="7"/>
    </row>
    <row r="11" spans="1:11321" x14ac:dyDescent="0.25">
      <c r="A11" s="9">
        <f>Landen!E10+100</f>
        <v>129</v>
      </c>
      <c r="B11" s="3">
        <f>VLOOKUP(C11,CX11:CY15,2,FALSE)</f>
        <v>2</v>
      </c>
      <c r="C11" s="5" t="str">
        <f>Landen!D10</f>
        <v>Canada</v>
      </c>
      <c r="D11" s="3">
        <f>SUMPRODUCT((DA3:DA105=C11)*(DE3:DE105="W"))+SUMPRODUCT((DD3:DD105=C11)*(DF3:DF105="W"))</f>
        <v>0</v>
      </c>
      <c r="E11" s="3">
        <f>SUMPRODUCT((DA3:DA105=C11)*(DE3:DE105="D"))+SUMPRODUCT((DD3:DD105=C11)*(DF3:DF105="D"))</f>
        <v>0</v>
      </c>
      <c r="F11" s="3">
        <f>SUMPRODUCT((DA3:DA105=C11)*(DE3:DE105="L"))+SUMPRODUCT((DD3:DD105=C11)*(DF3:DF105="L"))</f>
        <v>0</v>
      </c>
      <c r="G11" s="3">
        <f>SUMIF(DA3:DA123,C11,DB3:DB123)+SUMIF(DD3:DD123,C11,DC3:DC123)</f>
        <v>0</v>
      </c>
      <c r="H11" s="3">
        <f>SUMIF(DD3:DD123,C11,DB3:DB123)+SUMIF(DA3:DA123,C11,DC3:DC123)</f>
        <v>0</v>
      </c>
      <c r="I11" s="3">
        <f t="shared" ref="I11:I14" si="28">G11-H11+1000</f>
        <v>1000</v>
      </c>
      <c r="J11" s="3">
        <f t="shared" ref="J11:J14" si="29">D11*3+E11*1</f>
        <v>0</v>
      </c>
      <c r="K11" s="3">
        <f>IF(Landen!F10&lt;&gt;"",Landen!F10,-A11)</f>
        <v>-129</v>
      </c>
      <c r="L11" s="3">
        <f>IF(COUNTIF(J11:J15,4)&lt;&gt;4,RANK(J11,J11:J15),J90)</f>
        <v>1</v>
      </c>
      <c r="N11" s="3">
        <f>SUMPRODUCT((L11:L14=L11)*(K11:K14&lt;K11))+L11</f>
        <v>3</v>
      </c>
      <c r="O11" s="5" t="str">
        <f>INDEX(C11:C15,MATCH(1,N11:N15,0),0)</f>
        <v>Bosnië en Herzegovina</v>
      </c>
      <c r="P11" s="3">
        <f>INDEX(L11:L15,MATCH(O11,C11:C15,0),0)</f>
        <v>1</v>
      </c>
      <c r="Q11" s="3" t="str">
        <f>IF(P12=1,O11,"")</f>
        <v>Bosnië en Herzegovina</v>
      </c>
      <c r="R11" s="3" t="str">
        <f>IF(P13=2,O12,"")</f>
        <v/>
      </c>
      <c r="S11" s="3" t="str">
        <f>IF(P14=3,O13,"")</f>
        <v/>
      </c>
      <c r="T11" s="3" t="str">
        <f>IF(P15=4,O14,"")</f>
        <v/>
      </c>
      <c r="V11" s="3" t="str">
        <f>IF(Q11&lt;&gt;"",Q11,"")</f>
        <v>Bosnië en Herzegovina</v>
      </c>
      <c r="W11" s="3">
        <f>SUMPRODUCT((DA3:DA105=V11)*(DD3:DD105=V12)*(DE3:DE105="W"))+SUMPRODUCT((DA3:DA105=V11)*(DD3:DD105=V13)*(DE3:DE105="W"))+SUMPRODUCT((DA3:DA105=V11)*(DD3:DD105=V14)*(DE3:DE105="W"))+SUMPRODUCT((DA3:DA105=V11)*(DD3:DD105=V15)*(DE3:DE105="W"))+SUMPRODUCT((DA3:DA105=V12)*(DD3:DD105=V11)*(DF3:DF105="W"))+SUMPRODUCT((DA3:DA105=V13)*(DD3:DD105=V11)*(DF3:DF105="W"))+SUMPRODUCT((DA3:DA105=V14)*(DD3:DD105=V11)*(DF3:DF105="W"))+SUMPRODUCT((DA3:DA105=V15)*(DD3:DD105=V11)*(DF3:DF105="W"))</f>
        <v>0</v>
      </c>
      <c r="X11" s="3">
        <f>SUMPRODUCT((DA3:DA105=V11)*(DD3:DD105=V12)*(DE3:DE105="D"))+SUMPRODUCT((DA3:DA105=V11)*(DD3:DD105=V13)*(DE3:DE105="D"))+SUMPRODUCT((DA3:DA105=V11)*(DD3:DD105=V14)*(DE3:DE105="D"))+SUMPRODUCT((DA3:DA105=V11)*(DD3:DD105=V15)*(DE3:DE105="D"))+SUMPRODUCT((DA3:DA105=V12)*(DD3:DD105=V11)*(DE3:DE105="D"))+SUMPRODUCT((DA3:DA105=V13)*(DD3:DD105=V11)*(DE3:DE105="D"))+SUMPRODUCT((DA3:DA105=V14)*(DD3:DD105=V11)*(DE3:DE105="D"))+SUMPRODUCT((DA3:DA105=V15)*(DD3:DD105=V11)*(DE3:DE105="D"))</f>
        <v>0</v>
      </c>
      <c r="Y11" s="3">
        <f>SUMPRODUCT((DA3:DA105=V11)*(DD3:DD105=V12)*(DE3:DE105="L"))+SUMPRODUCT((DA3:DA105=V11)*(DD3:DD105=V13)*(DE3:DE105="L"))+SUMPRODUCT((DA3:DA105=V11)*(DD3:DD105=V14)*(DE3:DE105="L"))+SUMPRODUCT((DA3:DA105=V11)*(DD3:DD105=V15)*(DE3:DE105="L"))+SUMPRODUCT((DA3:DA105=V12)*(DD3:DD105=V11)*(DF3:DF105="L"))+SUMPRODUCT((DA3:DA105=V13)*(DD3:DD105=V11)*(DF3:DF105="L"))+SUMPRODUCT((DA3:DA105=V14)*(DD3:DD105=V11)*(DF3:DF105="L"))+SUMPRODUCT((DA3:DA105=V15)*(DD3:DD105=V11)*(DF3:DF105="L"))</f>
        <v>0</v>
      </c>
      <c r="Z11" s="3">
        <f>SUMPRODUCT((DA3:DA105=V11)*(DD3:DD105=V12)*DB3:DB105)+SUMPRODUCT((DA3:DA105=V11)*(DD3:DD105=V13)*DB3:DB105)+SUMPRODUCT((DA3:DA105=V11)*(DD3:DD105=V14)*DB3:DB105)+SUMPRODUCT((DA3:DA105=V11)*(DD3:DD105=V15)*DB3:DB105)+SUMPRODUCT((DA3:DA105=V12)*(DD3:DD105=V11)*DC3:DC105)+SUMPRODUCT((DA3:DA105=V13)*(DD3:DD105=V11)*DC3:DC105)+SUMPRODUCT((DA3:DA105=V14)*(DD3:DD105=V11)*DC3:DC105)+SUMPRODUCT((DA3:DA105=V15)*(DD3:DD105=V11)*DC3:DC105)</f>
        <v>0</v>
      </c>
      <c r="AA11" s="3">
        <f>SUMPRODUCT((DA3:DA105=V11)*(DD3:DD105=V12)*DC3:DC105)+SUMPRODUCT((DA3:DA105=V11)*(DD3:DD105=V13)*DC3:DC105)+SUMPRODUCT((DA3:DA105=V11)*(DD3:DD105=V14)*DC3:DC105)+SUMPRODUCT((DA3:DA105=V11)*(DD3:DD105=V15)*DC3:DC105)+SUMPRODUCT((DA3:DA105=V12)*(DD3:DD105=V11)*DB3:DB105)+SUMPRODUCT((DA3:DA105=V13)*(DD3:DD105=V11)*DB3:DB105)+SUMPRODUCT((DA3:DA105=V14)*(DD3:DD105=V11)*DB3:DB105)+SUMPRODUCT((DA3:DA105=V15)*(DD3:DD105=V11)*DB3:DB105)</f>
        <v>0</v>
      </c>
      <c r="AB11" s="3">
        <f>Z11-AA11+1000</f>
        <v>1000</v>
      </c>
      <c r="AC11" s="3">
        <f t="shared" ref="AC11:AC14" si="30">IF(V11&lt;&gt;"",W11*3+X11*1,"")</f>
        <v>0</v>
      </c>
      <c r="AD11" s="3">
        <f>IF(V11&lt;&gt;"",VLOOKUP(V11,C4:I52,7,FALSE),"")</f>
        <v>1000</v>
      </c>
      <c r="AE11" s="3">
        <f>IF(V11&lt;&gt;"",VLOOKUP(V11,C4:I52,5,FALSE),"")</f>
        <v>0</v>
      </c>
      <c r="AF11" s="3">
        <f>IF(V11&lt;&gt;"",VLOOKUP(V11,C4:K52,9,FALSE),"")</f>
        <v>-171</v>
      </c>
      <c r="AG11" s="3">
        <f t="shared" ref="AG11:AG14" si="31">AC11</f>
        <v>0</v>
      </c>
      <c r="AH11" s="3">
        <f>IF(V11&lt;&gt;"",RANK(AG11,AG11:AG15),"")</f>
        <v>1</v>
      </c>
      <c r="AI11" s="3">
        <f>IF(V11&lt;&gt;"",SUMPRODUCT((AG11:AG15=AG11)*(AB11:AB15&gt;AB11)),"")</f>
        <v>0</v>
      </c>
      <c r="AJ11" s="3">
        <f>IF(V11&lt;&gt;"",SUMPRODUCT((AG11:AG15=AG11)*(AB11:AB15=AB11)*(Z11:Z15&gt;Z11)),"")</f>
        <v>0</v>
      </c>
      <c r="AK11" s="3">
        <f>IF(V11&lt;&gt;"",SUMPRODUCT((AG11:AG15=AG11)*(AB11:AB15=AB11)*(Z11:Z15=Z11)*(AD11:AD15&gt;AD11)),"")</f>
        <v>0</v>
      </c>
      <c r="AL11" s="3">
        <f>IF(V11&lt;&gt;"",SUMPRODUCT((AG11:AG15=AG11)*(AB11:AB15=AB11)*(Z11:Z15=Z11)*(AD11:AD15=AD11)*(AE11:AE15&gt;AE11)),"")</f>
        <v>0</v>
      </c>
      <c r="AM11" s="3">
        <f>IF(V11&lt;&gt;"",SUMPRODUCT((AG11:AG15=AG11)*(AB11:AB15=AB11)*(Z11:Z15=Z11)*(AD11:AD15=AD11)*(AE11:AE15=AE11)*(AF11:AF15&gt;AF11)),"")</f>
        <v>3</v>
      </c>
      <c r="AN11" s="3">
        <f>IF(V11&lt;&gt;"",IF(AN90&lt;&gt;"",IF(U89=3,AN90,AN90+U89),SUM(AH11:AM11)),"")</f>
        <v>4</v>
      </c>
      <c r="AO11" s="3" t="str">
        <f>IF(V11&lt;&gt;"",INDEX(V11:V15,MATCH(1,AN11:AN15,0),0),"")</f>
        <v>Zwitserland</v>
      </c>
      <c r="CX11" s="3" t="str">
        <f>IF(AO11&lt;&gt;"",AO11,O11)</f>
        <v>Zwitserland</v>
      </c>
      <c r="CY11" s="3">
        <v>1</v>
      </c>
      <c r="CZ11" s="3">
        <v>9</v>
      </c>
      <c r="DA11" s="7" t="str">
        <f>Voorspelling!F14</f>
        <v>Ivoorkust</v>
      </c>
      <c r="DB11" s="7">
        <f>Voorspelling!G14</f>
        <v>0</v>
      </c>
      <c r="DC11" s="7">
        <f>Voorspelling!H14</f>
        <v>0</v>
      </c>
      <c r="DD11" s="7" t="str">
        <f>Voorspelling!I14</f>
        <v>Ecuador</v>
      </c>
      <c r="DE11" s="7" t="str">
        <f>IF(AND(Voorspelling!G14&lt;&gt;"",Voorspelling!H14&lt;&gt;""),IF(DB11&gt;DC11,"W",IF(DB11=DC11,"D","L")),"")</f>
        <v/>
      </c>
      <c r="DF11" s="7" t="str">
        <f t="shared" si="0"/>
        <v/>
      </c>
      <c r="DI11" s="3" t="e">
        <f ca="1">VLOOKUP(DJ11,HE11:HF15,2,FALSE)</f>
        <v>#N/A</v>
      </c>
      <c r="DJ11" s="5" t="str">
        <f>C11</f>
        <v>Canada</v>
      </c>
      <c r="DK11" s="3" t="e">
        <f ca="1">SUMPRODUCT((HH3:HH105=DJ11)*(HL3:HL105="W"))+SUMPRODUCT((HK3:HK105=DJ11)*(HM3:HM105="W"))</f>
        <v>#REF!</v>
      </c>
      <c r="DL11" s="3" t="e">
        <f ca="1">SUMPRODUCT((HH3:HH105=DJ11)*(HL3:HL105="D"))+SUMPRODUCT((HK3:HK105=DJ11)*(HM3:HM105="D"))</f>
        <v>#REF!</v>
      </c>
      <c r="DM11" s="3" t="e">
        <f ca="1">SUMPRODUCT((HH3:HH105=DJ11)*(HL3:HL105="L"))+SUMPRODUCT((HK3:HK105=DJ11)*(HM3:HM105="L"))</f>
        <v>#REF!</v>
      </c>
      <c r="DN11" s="3" t="e">
        <f ca="1">SUMIF(HH3:HH123,DJ11,HI3:HI123)+SUMIF(HK3:HK123,DJ11,HJ3:HJ123)</f>
        <v>#REF!</v>
      </c>
      <c r="DO11" s="3" t="e">
        <f ca="1">SUMIF(HK3:HK123,DJ11,HI3:HI123)+SUMIF(HH3:HH123,DJ11,HJ3:HJ123)</f>
        <v>#REF!</v>
      </c>
      <c r="DP11" s="3" t="e">
        <f t="shared" ref="DP11:DP14" ca="1" si="32">DN11-DO11+1000</f>
        <v>#REF!</v>
      </c>
      <c r="DQ11" s="3" t="e">
        <f t="shared" ref="DQ11:DQ14" ca="1" si="33">DK11*3+DL11*1</f>
        <v>#REF!</v>
      </c>
      <c r="DR11" s="3">
        <f t="shared" ref="DR11:DR14" si="34">K11</f>
        <v>-129</v>
      </c>
      <c r="DS11" s="3" t="e">
        <f ca="1">IF(COUNTIF(DQ11:DQ15,4)&lt;&gt;4,RANK(DQ11,DQ11:DQ15),DQ90)</f>
        <v>#REF!</v>
      </c>
      <c r="DU11" s="3" t="e">
        <f ca="1">SUMPRODUCT((DS11:DS14=DS11)*(DR11:DR14&lt;DR11))+DS11</f>
        <v>#REF!</v>
      </c>
      <c r="DV11" s="5" t="e">
        <f ca="1">INDEX(DJ11:DJ15,MATCH(1,DU11:DU15,0),0)</f>
        <v>#N/A</v>
      </c>
      <c r="DW11" s="3" t="e">
        <f ca="1">INDEX(DS11:DS15,MATCH(DV11,DJ11:DJ15,0),0)</f>
        <v>#N/A</v>
      </c>
      <c r="DX11" s="3" t="e">
        <f ca="1">IF(DW12=1,DV11,"")</f>
        <v>#N/A</v>
      </c>
      <c r="DY11" s="3" t="e">
        <f ca="1">IF(DW13=2,DV12,"")</f>
        <v>#N/A</v>
      </c>
      <c r="DZ11" s="3" t="e">
        <f ca="1">IF(DW14=3,DV13,"")</f>
        <v>#N/A</v>
      </c>
      <c r="EA11" s="3" t="str">
        <f>IF(DW15=4,DV14,"")</f>
        <v/>
      </c>
      <c r="EC11" s="3" t="e">
        <f ca="1">IF(DX11&lt;&gt;"",DX11,"")</f>
        <v>#N/A</v>
      </c>
      <c r="ED11" s="3" t="e">
        <f ca="1">SUMPRODUCT((HH3:HH105=EC11)*(HK3:HK105=EC12)*(HL3:HL105="W"))+SUMPRODUCT((HH3:HH105=EC11)*(HK3:HK105=EC13)*(HL3:HL105="W"))+SUMPRODUCT((HH3:HH105=EC11)*(HK3:HK105=EC14)*(HL3:HL105="W"))+SUMPRODUCT((HH3:HH105=EC11)*(HK3:HK105=EC15)*(HL3:HL105="W"))+SUMPRODUCT((HH3:HH105=EC12)*(HK3:HK105=EC11)*(HM3:HM105="W"))+SUMPRODUCT((HH3:HH105=EC13)*(HK3:HK105=EC11)*(HM3:HM105="W"))+SUMPRODUCT((HH3:HH105=EC14)*(HK3:HK105=EC11)*(HM3:HM105="W"))+SUMPRODUCT((HH3:HH105=EC15)*(HK3:HK105=EC11)*(HM3:HM105="W"))</f>
        <v>#N/A</v>
      </c>
      <c r="EE11" s="3" t="e">
        <f ca="1">SUMPRODUCT((HH3:HH105=EC11)*(HK3:HK105=EC12)*(HL3:HL105="D"))+SUMPRODUCT((HH3:HH105=EC11)*(HK3:HK105=EC13)*(HL3:HL105="D"))+SUMPRODUCT((HH3:HH105=EC11)*(HK3:HK105=EC14)*(HL3:HL105="D"))+SUMPRODUCT((HH3:HH105=EC11)*(HK3:HK105=EC15)*(HL3:HL105="D"))+SUMPRODUCT((HH3:HH105=EC12)*(HK3:HK105=EC11)*(HL3:HL105="D"))+SUMPRODUCT((HH3:HH105=EC13)*(HK3:HK105=EC11)*(HL3:HL105="D"))+SUMPRODUCT((HH3:HH105=EC14)*(HK3:HK105=EC11)*(HL3:HL105="D"))+SUMPRODUCT((HH3:HH105=EC15)*(HK3:HK105=EC11)*(HL3:HL105="D"))</f>
        <v>#N/A</v>
      </c>
      <c r="EF11" s="3" t="e">
        <f ca="1">SUMPRODUCT((HH3:HH105=EC11)*(HK3:HK105=EC12)*(HL3:HL105="L"))+SUMPRODUCT((HH3:HH105=EC11)*(HK3:HK105=EC13)*(HL3:HL105="L"))+SUMPRODUCT((HH3:HH105=EC11)*(HK3:HK105=EC14)*(HL3:HL105="L"))+SUMPRODUCT((HH3:HH105=EC11)*(HK3:HK105=EC15)*(HL3:HL105="L"))+SUMPRODUCT((HH3:HH105=EC12)*(HK3:HK105=EC11)*(HM3:HM105="L"))+SUMPRODUCT((HH3:HH105=EC13)*(HK3:HK105=EC11)*(HM3:HM105="L"))+SUMPRODUCT((HH3:HH105=EC14)*(HK3:HK105=EC11)*(HM3:HM105="L"))+SUMPRODUCT((HH3:HH105=EC15)*(HK3:HK105=EC11)*(HM3:HM105="L"))</f>
        <v>#N/A</v>
      </c>
      <c r="EG11" s="3" t="e">
        <f ca="1">SUMPRODUCT((HH3:HH105=EC11)*(HK3:HK105=EC12)*HI3:HI105)+SUMPRODUCT((HH3:HH105=EC11)*(HK3:HK105=EC13)*HI3:HI105)+SUMPRODUCT((HH3:HH105=EC11)*(HK3:HK105=EC14)*HI3:HI105)+SUMPRODUCT((HH3:HH105=EC11)*(HK3:HK105=EC15)*HI3:HI105)+SUMPRODUCT((HH3:HH105=EC12)*(HK3:HK105=EC11)*HJ3:HJ105)+SUMPRODUCT((HH3:HH105=EC13)*(HK3:HK105=EC11)*HJ3:HJ105)+SUMPRODUCT((HH3:HH105=EC14)*(HK3:HK105=EC11)*HJ3:HJ105)+SUMPRODUCT((HH3:HH105=EC15)*(HK3:HK105=EC11)*HJ3:HJ105)</f>
        <v>#N/A</v>
      </c>
      <c r="EH11" s="3" t="e">
        <f ca="1">SUMPRODUCT((HH3:HH105=EC11)*(HK3:HK105=EC12)*HJ3:HJ105)+SUMPRODUCT((HH3:HH105=EC11)*(HK3:HK105=EC13)*HJ3:HJ105)+SUMPRODUCT((HH3:HH105=EC11)*(HK3:HK105=EC14)*HJ3:HJ105)+SUMPRODUCT((HH3:HH105=EC11)*(HK3:HK105=EC15)*HJ3:HJ105)+SUMPRODUCT((HH3:HH105=EC12)*(HK3:HK105=EC11)*HI3:HI105)+SUMPRODUCT((HH3:HH105=EC13)*(HK3:HK105=EC11)*HI3:HI105)+SUMPRODUCT((HH3:HH105=EC14)*(HK3:HK105=EC11)*HI3:HI105)+SUMPRODUCT((HH3:HH105=EC15)*(HK3:HK105=EC11)*HI3:HI105)</f>
        <v>#N/A</v>
      </c>
      <c r="EI11" s="3" t="e">
        <f ca="1">EG11-EH11+1000</f>
        <v>#N/A</v>
      </c>
      <c r="EJ11" s="3" t="e">
        <f t="shared" ref="EJ11:EJ14" ca="1" si="35">IF(EC11&lt;&gt;"",ED11*3+EE11*1,"")</f>
        <v>#N/A</v>
      </c>
      <c r="EK11" s="3" t="e">
        <f ca="1">IF(EC11&lt;&gt;"",VLOOKUP(EC11,DJ4:DP52,7,FALSE),"")</f>
        <v>#N/A</v>
      </c>
      <c r="EL11" s="3" t="e">
        <f ca="1">IF(EC11&lt;&gt;"",VLOOKUP(EC11,DJ4:DP52,5,FALSE),"")</f>
        <v>#N/A</v>
      </c>
      <c r="EM11" s="3" t="e">
        <f ca="1">IF(EC11&lt;&gt;"",VLOOKUP(EC11,DJ4:DR52,9,FALSE),"")</f>
        <v>#N/A</v>
      </c>
      <c r="EN11" s="3" t="e">
        <f t="shared" ref="EN11:EN14" ca="1" si="36">EJ11</f>
        <v>#N/A</v>
      </c>
      <c r="EO11" s="3" t="e">
        <f ca="1">IF(EC11&lt;&gt;"",RANK(EN11,EN11:EN15),"")</f>
        <v>#N/A</v>
      </c>
      <c r="EP11" s="3" t="e">
        <f ca="1">IF(EC11&lt;&gt;"",SUMPRODUCT((EN11:EN15=EN11)*(EI11:EI15&gt;EI11)),"")</f>
        <v>#N/A</v>
      </c>
      <c r="EQ11" s="3" t="e">
        <f ca="1">IF(EC11&lt;&gt;"",SUMPRODUCT((EN11:EN15=EN11)*(EI11:EI15=EI11)*(EG11:EG15&gt;EG11)),"")</f>
        <v>#N/A</v>
      </c>
      <c r="ER11" s="3" t="e">
        <f ca="1">IF(EC11&lt;&gt;"",SUMPRODUCT((EN11:EN15=EN11)*(EI11:EI15=EI11)*(EG11:EG15=EG11)*(EK11:EK15&gt;EK11)),"")</f>
        <v>#N/A</v>
      </c>
      <c r="ES11" s="3" t="e">
        <f ca="1">IF(EC11&lt;&gt;"",SUMPRODUCT((EN11:EN15=EN11)*(EI11:EI15=EI11)*(EG11:EG15=EG11)*(EK11:EK15=EK11)*(EL11:EL15&gt;EL11)),"")</f>
        <v>#N/A</v>
      </c>
      <c r="ET11" s="3" t="e">
        <f ca="1">IF(EC11&lt;&gt;"",SUMPRODUCT((EN11:EN15=EN11)*(EI11:EI15=EI11)*(EG11:EG15=EG11)*(EK11:EK15=EK11)*(EL11:EL15=EL11)*(EM11:EM15&gt;EM11)),"")</f>
        <v>#N/A</v>
      </c>
      <c r="EU11" s="3" t="e">
        <f ca="1">IF(EC11&lt;&gt;"",IF(EU90&lt;&gt;"",IF(EB89=3,EU90,EU90+EB89),SUM(EO11:ET11)),"")</f>
        <v>#N/A</v>
      </c>
      <c r="EV11" s="3" t="e">
        <f ca="1">IF(EC11&lt;&gt;"",INDEX(EC11:EC15,MATCH(1,EU11:EU15,0),0),"")</f>
        <v>#N/A</v>
      </c>
      <c r="HE11" s="3" t="e">
        <f ca="1">IF(EV11&lt;&gt;"",EV11,DV11)</f>
        <v>#N/A</v>
      </c>
      <c r="HF11" s="3">
        <v>1</v>
      </c>
      <c r="HG11" s="3">
        <v>9</v>
      </c>
      <c r="HH11" s="7" t="str">
        <f t="shared" si="1"/>
        <v>Ivoorkust</v>
      </c>
      <c r="HI11" s="7" t="e">
        <f ca="1">IF(OFFSET(Voorspelling!#REF!,0,HI1)&lt;&gt;"",OFFSET(Voorspelling!#REF!,0,HI1),0)</f>
        <v>#REF!</v>
      </c>
      <c r="HJ11" s="7" t="e">
        <f ca="1">IF(OFFSET(Voorspelling!#REF!,0,HI1)&lt;&gt;"",OFFSET(Voorspelling!#REF!,0,HI1),0)</f>
        <v>#REF!</v>
      </c>
      <c r="HK11" s="7" t="str">
        <f t="shared" si="2"/>
        <v>Ecuador</v>
      </c>
      <c r="HL11" s="7" t="e">
        <f ca="1">IF(AND(OFFSET(Voorspelling!#REF!,0,HI1)&lt;&gt;"",OFFSET(Voorspelling!#REF!,0,HI1)&lt;&gt;""),IF(HI11&gt;HJ11,"W",IF(HI11=HJ11,"D","L")),"")</f>
        <v>#REF!</v>
      </c>
      <c r="HM11" s="7" t="e">
        <f t="shared" ca="1" si="3"/>
        <v>#REF!</v>
      </c>
      <c r="LO11" s="7"/>
      <c r="LP11" s="7"/>
      <c r="LQ11" s="7"/>
      <c r="LR11" s="7"/>
      <c r="LS11" s="7"/>
      <c r="LT11" s="7"/>
      <c r="PV11" s="7"/>
      <c r="PW11" s="7"/>
      <c r="PX11" s="7"/>
      <c r="PY11" s="7"/>
      <c r="PZ11" s="7"/>
      <c r="QA11" s="7"/>
      <c r="UC11" s="7"/>
      <c r="UD11" s="7"/>
      <c r="UE11" s="7"/>
      <c r="UF11" s="7"/>
      <c r="UG11" s="7"/>
      <c r="UH11" s="7"/>
      <c r="YJ11" s="7"/>
      <c r="YK11" s="7"/>
      <c r="YL11" s="7"/>
      <c r="YM11" s="7"/>
      <c r="YN11" s="7"/>
      <c r="YO11" s="7"/>
      <c r="ACQ11" s="7"/>
      <c r="ACR11" s="7"/>
      <c r="ACS11" s="7"/>
      <c r="ACT11" s="7"/>
      <c r="ACU11" s="7"/>
      <c r="ACV11" s="7"/>
      <c r="AGX11" s="7"/>
      <c r="AGY11" s="7"/>
      <c r="AGZ11" s="7"/>
      <c r="AHA11" s="7"/>
      <c r="AHB11" s="7"/>
      <c r="AHC11" s="7"/>
      <c r="ALE11" s="7"/>
      <c r="ALF11" s="7"/>
      <c r="ALG11" s="7"/>
      <c r="ALH11" s="7"/>
      <c r="ALI11" s="7"/>
      <c r="ALJ11" s="7"/>
      <c r="APL11" s="7"/>
      <c r="APM11" s="7"/>
      <c r="APN11" s="7"/>
      <c r="APO11" s="7"/>
      <c r="APP11" s="7"/>
      <c r="APQ11" s="7"/>
      <c r="ATS11" s="7"/>
      <c r="ATT11" s="7"/>
      <c r="ATU11" s="7"/>
      <c r="ATV11" s="7"/>
      <c r="ATW11" s="7"/>
      <c r="ATX11" s="7"/>
      <c r="AXZ11" s="7"/>
      <c r="AYA11" s="7"/>
      <c r="AYB11" s="7"/>
      <c r="AYC11" s="7"/>
      <c r="AYD11" s="7"/>
      <c r="AYE11" s="7"/>
      <c r="BCG11" s="7"/>
      <c r="BCH11" s="7"/>
      <c r="BCI11" s="7"/>
      <c r="BCJ11" s="7"/>
      <c r="BCK11" s="7"/>
      <c r="BCL11" s="7"/>
      <c r="BGN11" s="7"/>
      <c r="BGO11" s="7"/>
      <c r="BGP11" s="7"/>
      <c r="BGQ11" s="7"/>
      <c r="BGR11" s="7"/>
      <c r="BGS11" s="7"/>
      <c r="BKU11" s="7"/>
      <c r="BKV11" s="7"/>
      <c r="BKW11" s="7"/>
      <c r="BKX11" s="7"/>
      <c r="BKY11" s="7"/>
      <c r="BKZ11" s="7"/>
      <c r="BPB11" s="7"/>
      <c r="BPC11" s="7"/>
      <c r="BPD11" s="7"/>
      <c r="BPE11" s="7"/>
      <c r="BPF11" s="7"/>
      <c r="BPG11" s="7"/>
      <c r="BTI11" s="7"/>
      <c r="BTJ11" s="7"/>
      <c r="BTK11" s="7"/>
      <c r="BTL11" s="7"/>
      <c r="BTM11" s="7"/>
      <c r="BTN11" s="7"/>
      <c r="BXP11" s="7"/>
      <c r="BXQ11" s="7"/>
      <c r="BXR11" s="7"/>
      <c r="BXS11" s="7"/>
      <c r="BXT11" s="7"/>
      <c r="BXU11" s="7"/>
      <c r="CBW11" s="7"/>
      <c r="CBX11" s="7"/>
      <c r="CBY11" s="7"/>
      <c r="CBZ11" s="7"/>
      <c r="CCA11" s="7"/>
      <c r="CCB11" s="7"/>
      <c r="CGD11" s="7"/>
      <c r="CGE11" s="7"/>
      <c r="CGF11" s="7"/>
      <c r="CGG11" s="7"/>
      <c r="CGH11" s="7"/>
      <c r="CGI11" s="7"/>
      <c r="CKK11" s="7"/>
      <c r="CKL11" s="7"/>
      <c r="CKM11" s="7"/>
      <c r="CKN11" s="7"/>
      <c r="CKO11" s="7"/>
      <c r="CKP11" s="7"/>
      <c r="COR11" s="7"/>
      <c r="COS11" s="7"/>
      <c r="COT11" s="7"/>
      <c r="COU11" s="7"/>
      <c r="COV11" s="7"/>
      <c r="COW11" s="7"/>
      <c r="CSY11" s="7"/>
      <c r="CSZ11" s="7"/>
      <c r="CTA11" s="7"/>
      <c r="CTB11" s="7"/>
      <c r="CTC11" s="7"/>
      <c r="CTD11" s="7"/>
      <c r="CXF11" s="7"/>
      <c r="CXG11" s="7"/>
      <c r="CXH11" s="7"/>
      <c r="CXI11" s="7"/>
      <c r="CXJ11" s="7"/>
      <c r="CXK11" s="7"/>
      <c r="DBM11" s="7"/>
      <c r="DBN11" s="7"/>
      <c r="DBO11" s="7"/>
      <c r="DBP11" s="7"/>
      <c r="DBQ11" s="7"/>
      <c r="DBR11" s="7"/>
      <c r="DFT11" s="7"/>
      <c r="DFU11" s="7"/>
      <c r="DFV11" s="7"/>
      <c r="DFW11" s="7"/>
      <c r="DFX11" s="7"/>
      <c r="DFY11" s="7"/>
      <c r="DKA11" s="7"/>
      <c r="DKB11" s="7"/>
      <c r="DKC11" s="7"/>
      <c r="DKD11" s="7"/>
      <c r="DKE11" s="7"/>
      <c r="DKF11" s="7"/>
      <c r="DOH11" s="7"/>
      <c r="DOI11" s="7"/>
      <c r="DOJ11" s="7"/>
      <c r="DOK11" s="7"/>
      <c r="DOL11" s="7"/>
      <c r="DOM11" s="7"/>
      <c r="DSO11" s="7"/>
      <c r="DSP11" s="7"/>
      <c r="DSQ11" s="7"/>
      <c r="DSR11" s="7"/>
      <c r="DSS11" s="7"/>
      <c r="DST11" s="7"/>
      <c r="DWV11" s="7"/>
      <c r="DWW11" s="7"/>
      <c r="DWX11" s="7"/>
      <c r="DWY11" s="7"/>
      <c r="DWZ11" s="7"/>
      <c r="DXA11" s="7"/>
      <c r="EBC11" s="7"/>
      <c r="EBD11" s="7"/>
      <c r="EBE11" s="7"/>
      <c r="EBF11" s="7"/>
      <c r="EBG11" s="7"/>
      <c r="EBH11" s="7"/>
      <c r="EFJ11" s="7"/>
      <c r="EFK11" s="7"/>
      <c r="EFL11" s="7"/>
      <c r="EFM11" s="7"/>
      <c r="EFN11" s="7"/>
      <c r="EFO11" s="7"/>
      <c r="EJQ11" s="7"/>
      <c r="EJR11" s="7"/>
      <c r="EJS11" s="7"/>
      <c r="EJT11" s="7"/>
      <c r="EJU11" s="7"/>
      <c r="EJV11" s="7"/>
      <c r="ENX11" s="7"/>
      <c r="ENY11" s="7"/>
      <c r="ENZ11" s="7"/>
      <c r="EOA11" s="7"/>
      <c r="EOB11" s="7"/>
      <c r="EOC11" s="7"/>
      <c r="ESE11" s="7"/>
      <c r="ESF11" s="7"/>
      <c r="ESG11" s="7"/>
      <c r="ESH11" s="7"/>
      <c r="ESI11" s="7"/>
      <c r="ESJ11" s="7"/>
      <c r="EWL11" s="7"/>
      <c r="EWM11" s="7"/>
      <c r="EWN11" s="7"/>
      <c r="EWO11" s="7"/>
      <c r="EWP11" s="7"/>
      <c r="EWQ11" s="7"/>
      <c r="FAS11" s="7"/>
      <c r="FAT11" s="7"/>
      <c r="FAU11" s="7"/>
      <c r="FAV11" s="7"/>
      <c r="FAW11" s="7"/>
      <c r="FAX11" s="7"/>
      <c r="FEZ11" s="7"/>
      <c r="FFA11" s="7"/>
      <c r="FFB11" s="7"/>
      <c r="FFC11" s="7"/>
      <c r="FFD11" s="7"/>
      <c r="FFE11" s="7"/>
      <c r="FJG11" s="7"/>
      <c r="FJH11" s="7"/>
      <c r="FJI11" s="7"/>
      <c r="FJJ11" s="7"/>
      <c r="FJK11" s="7"/>
      <c r="FJL11" s="7"/>
      <c r="FNN11" s="7"/>
      <c r="FNO11" s="7"/>
      <c r="FNP11" s="7"/>
      <c r="FNQ11" s="7"/>
      <c r="FNR11" s="7"/>
      <c r="FNS11" s="7"/>
      <c r="FRU11" s="7"/>
      <c r="FRV11" s="7"/>
      <c r="FRW11" s="7"/>
      <c r="FRX11" s="7"/>
      <c r="FRY11" s="7"/>
      <c r="FRZ11" s="7"/>
      <c r="FWB11" s="7"/>
      <c r="FWC11" s="7"/>
      <c r="FWD11" s="7"/>
      <c r="FWE11" s="7"/>
      <c r="FWF11" s="7"/>
      <c r="FWG11" s="7"/>
      <c r="GAI11" s="7"/>
      <c r="GAJ11" s="7"/>
      <c r="GAK11" s="7"/>
      <c r="GAL11" s="7"/>
      <c r="GAM11" s="7"/>
      <c r="GAN11" s="7"/>
      <c r="GEP11" s="7"/>
      <c r="GEQ11" s="7"/>
      <c r="GER11" s="7"/>
      <c r="GES11" s="7"/>
      <c r="GET11" s="7"/>
      <c r="GEU11" s="7"/>
      <c r="GIW11" s="7"/>
      <c r="GIX11" s="7"/>
      <c r="GIY11" s="7"/>
      <c r="GIZ11" s="7"/>
      <c r="GJA11" s="7"/>
      <c r="GJB11" s="7"/>
      <c r="GND11" s="7"/>
      <c r="GNE11" s="7"/>
      <c r="GNF11" s="7"/>
      <c r="GNG11" s="7"/>
      <c r="GNH11" s="7"/>
      <c r="GNI11" s="7"/>
      <c r="GRK11" s="7"/>
      <c r="GRL11" s="7"/>
      <c r="GRM11" s="7"/>
      <c r="GRN11" s="7"/>
      <c r="GRO11" s="7"/>
      <c r="GRP11" s="7"/>
      <c r="GVR11" s="7"/>
      <c r="GVS11" s="7"/>
      <c r="GVT11" s="7"/>
      <c r="GVU11" s="7"/>
      <c r="GVV11" s="7"/>
      <c r="GVW11" s="7"/>
      <c r="GZY11" s="7"/>
      <c r="GZZ11" s="7"/>
      <c r="HAA11" s="7"/>
      <c r="HAB11" s="7"/>
      <c r="HAC11" s="7"/>
      <c r="HAD11" s="7"/>
      <c r="HEF11" s="7"/>
      <c r="HEG11" s="7"/>
      <c r="HEH11" s="7"/>
      <c r="HEI11" s="7"/>
      <c r="HEJ11" s="7"/>
      <c r="HEK11" s="7"/>
      <c r="HIM11" s="7"/>
      <c r="HIN11" s="7"/>
      <c r="HIO11" s="7"/>
      <c r="HIP11" s="7"/>
      <c r="HIQ11" s="7"/>
      <c r="HIR11" s="7"/>
      <c r="HMT11" s="7"/>
      <c r="HMU11" s="7"/>
      <c r="HMV11" s="7"/>
      <c r="HMW11" s="7"/>
      <c r="HMX11" s="7"/>
      <c r="HMY11" s="7"/>
      <c r="HRA11" s="7"/>
      <c r="HRB11" s="7"/>
      <c r="HRC11" s="7"/>
      <c r="HRD11" s="7"/>
      <c r="HRE11" s="7"/>
      <c r="HRF11" s="7"/>
      <c r="HVH11" s="7"/>
      <c r="HVI11" s="7"/>
      <c r="HVJ11" s="7"/>
      <c r="HVK11" s="7"/>
      <c r="HVL11" s="7"/>
      <c r="HVM11" s="7"/>
      <c r="HZO11" s="7"/>
      <c r="HZP11" s="7"/>
      <c r="HZQ11" s="7"/>
      <c r="HZR11" s="7"/>
      <c r="HZS11" s="7"/>
      <c r="HZT11" s="7"/>
      <c r="IDV11" s="7"/>
      <c r="IDW11" s="7"/>
      <c r="IDX11" s="7"/>
      <c r="IDY11" s="7"/>
      <c r="IDZ11" s="7"/>
      <c r="IEA11" s="7"/>
      <c r="IIC11" s="7"/>
      <c r="IID11" s="7"/>
      <c r="IIE11" s="7"/>
      <c r="IIF11" s="7"/>
      <c r="IIG11" s="7"/>
      <c r="IIH11" s="7"/>
      <c r="IMJ11" s="7"/>
      <c r="IMK11" s="7"/>
      <c r="IML11" s="7"/>
      <c r="IMM11" s="7"/>
      <c r="IMN11" s="7"/>
      <c r="IMO11" s="7"/>
      <c r="IQQ11" s="7"/>
      <c r="IQR11" s="7"/>
      <c r="IQS11" s="7"/>
      <c r="IQT11" s="7"/>
      <c r="IQU11" s="7"/>
      <c r="IQV11" s="7"/>
      <c r="IUX11" s="7"/>
      <c r="IUY11" s="7"/>
      <c r="IUZ11" s="7"/>
      <c r="IVA11" s="7"/>
      <c r="IVB11" s="7"/>
      <c r="IVC11" s="7"/>
      <c r="IZE11" s="7"/>
      <c r="IZF11" s="7"/>
      <c r="IZG11" s="7"/>
      <c r="IZH11" s="7"/>
      <c r="IZI11" s="7"/>
      <c r="IZJ11" s="7"/>
      <c r="JDL11" s="7"/>
      <c r="JDM11" s="7"/>
      <c r="JDN11" s="7"/>
      <c r="JDO11" s="7"/>
      <c r="JDP11" s="7"/>
      <c r="JDQ11" s="7"/>
      <c r="JHS11" s="7"/>
      <c r="JHT11" s="7"/>
      <c r="JHU11" s="7"/>
      <c r="JHV11" s="7"/>
      <c r="JHW11" s="7"/>
      <c r="JHX11" s="7"/>
      <c r="JLZ11" s="7"/>
      <c r="JMA11" s="7"/>
      <c r="JMB11" s="7"/>
      <c r="JMC11" s="7"/>
      <c r="JMD11" s="7"/>
      <c r="JME11" s="7"/>
      <c r="JQG11" s="7"/>
      <c r="JQH11" s="7"/>
      <c r="JQI11" s="7"/>
      <c r="JQJ11" s="7"/>
      <c r="JQK11" s="7"/>
      <c r="JQL11" s="7"/>
      <c r="JUN11" s="7"/>
      <c r="JUO11" s="7"/>
      <c r="JUP11" s="7"/>
      <c r="JUQ11" s="7"/>
      <c r="JUR11" s="7"/>
      <c r="JUS11" s="7"/>
      <c r="JYU11" s="7"/>
      <c r="JYV11" s="7"/>
      <c r="JYW11" s="7"/>
      <c r="JYX11" s="7"/>
      <c r="JYY11" s="7"/>
      <c r="JYZ11" s="7"/>
      <c r="KDB11" s="7"/>
      <c r="KDC11" s="7"/>
      <c r="KDD11" s="7"/>
      <c r="KDE11" s="7"/>
      <c r="KDF11" s="7"/>
      <c r="KDG11" s="7"/>
      <c r="KHI11" s="7"/>
      <c r="KHJ11" s="7"/>
      <c r="KHK11" s="7"/>
      <c r="KHL11" s="7"/>
      <c r="KHM11" s="7"/>
      <c r="KHN11" s="7"/>
      <c r="KLP11" s="7"/>
      <c r="KLQ11" s="7"/>
      <c r="KLR11" s="7"/>
      <c r="KLS11" s="7"/>
      <c r="KLT11" s="7"/>
      <c r="KLU11" s="7"/>
      <c r="KPW11" s="7"/>
      <c r="KPX11" s="7"/>
      <c r="KPY11" s="7"/>
      <c r="KPZ11" s="7"/>
      <c r="KQA11" s="7"/>
      <c r="KQB11" s="7"/>
      <c r="KUD11" s="7"/>
      <c r="KUE11" s="7"/>
      <c r="KUF11" s="7"/>
      <c r="KUG11" s="7"/>
      <c r="KUH11" s="7"/>
      <c r="KUI11" s="7"/>
      <c r="KYK11" s="7"/>
      <c r="KYL11" s="7"/>
      <c r="KYM11" s="7"/>
      <c r="KYN11" s="7"/>
      <c r="KYO11" s="7"/>
      <c r="KYP11" s="7"/>
      <c r="LCR11" s="7"/>
      <c r="LCS11" s="7"/>
      <c r="LCT11" s="7"/>
      <c r="LCU11" s="7"/>
      <c r="LCV11" s="7"/>
      <c r="LCW11" s="7"/>
      <c r="LGY11" s="7"/>
      <c r="LGZ11" s="7"/>
      <c r="LHA11" s="7"/>
      <c r="LHB11" s="7"/>
      <c r="LHC11" s="7"/>
      <c r="LHD11" s="7"/>
      <c r="LLF11" s="7"/>
      <c r="LLG11" s="7"/>
      <c r="LLH11" s="7"/>
      <c r="LLI11" s="7"/>
      <c r="LLJ11" s="7"/>
      <c r="LLK11" s="7"/>
      <c r="LPM11" s="7"/>
      <c r="LPN11" s="7"/>
      <c r="LPO11" s="7"/>
      <c r="LPP11" s="7"/>
      <c r="LPQ11" s="7"/>
      <c r="LPR11" s="7"/>
      <c r="LTT11" s="7"/>
      <c r="LTU11" s="7"/>
      <c r="LTV11" s="7"/>
      <c r="LTW11" s="7"/>
      <c r="LTX11" s="7"/>
      <c r="LTY11" s="7"/>
      <c r="LYA11" s="7"/>
      <c r="LYB11" s="7"/>
      <c r="LYC11" s="7"/>
      <c r="LYD11" s="7"/>
      <c r="LYE11" s="7"/>
      <c r="LYF11" s="7"/>
      <c r="MCH11" s="7"/>
      <c r="MCI11" s="7"/>
      <c r="MCJ11" s="7"/>
      <c r="MCK11" s="7"/>
      <c r="MCL11" s="7"/>
      <c r="MCM11" s="7"/>
      <c r="MGO11" s="7"/>
      <c r="MGP11" s="7"/>
      <c r="MGQ11" s="7"/>
      <c r="MGR11" s="7"/>
      <c r="MGS11" s="7"/>
      <c r="MGT11" s="7"/>
      <c r="MKV11" s="7"/>
      <c r="MKW11" s="7"/>
      <c r="MKX11" s="7"/>
      <c r="MKY11" s="7"/>
      <c r="MKZ11" s="7"/>
      <c r="MLA11" s="7"/>
      <c r="MPC11" s="7"/>
      <c r="MPD11" s="7"/>
      <c r="MPE11" s="7"/>
      <c r="MPF11" s="7"/>
      <c r="MPG11" s="7"/>
      <c r="MPH11" s="7"/>
      <c r="MTJ11" s="7"/>
      <c r="MTK11" s="7"/>
      <c r="MTL11" s="7"/>
      <c r="MTM11" s="7"/>
      <c r="MTN11" s="7"/>
      <c r="MTO11" s="7"/>
      <c r="MXQ11" s="7"/>
      <c r="MXR11" s="7"/>
      <c r="MXS11" s="7"/>
      <c r="MXT11" s="7"/>
      <c r="MXU11" s="7"/>
      <c r="MXV11" s="7"/>
      <c r="NBX11" s="7"/>
      <c r="NBY11" s="7"/>
      <c r="NBZ11" s="7"/>
      <c r="NCA11" s="7"/>
      <c r="NCB11" s="7"/>
      <c r="NCC11" s="7"/>
      <c r="NGE11" s="7"/>
      <c r="NGF11" s="7"/>
      <c r="NGG11" s="7"/>
      <c r="NGH11" s="7"/>
      <c r="NGI11" s="7"/>
      <c r="NGJ11" s="7"/>
      <c r="NKL11" s="7"/>
      <c r="NKM11" s="7"/>
      <c r="NKN11" s="7"/>
      <c r="NKO11" s="7"/>
      <c r="NKP11" s="7"/>
      <c r="NKQ11" s="7"/>
      <c r="NOS11" s="7"/>
      <c r="NOT11" s="7"/>
      <c r="NOU11" s="7"/>
      <c r="NOV11" s="7"/>
      <c r="NOW11" s="7"/>
      <c r="NOX11" s="7"/>
      <c r="NSZ11" s="7"/>
      <c r="NTA11" s="7"/>
      <c r="NTB11" s="7"/>
      <c r="NTC11" s="7"/>
      <c r="NTD11" s="7"/>
      <c r="NTE11" s="7"/>
      <c r="NXG11" s="7"/>
      <c r="NXH11" s="7"/>
      <c r="NXI11" s="7"/>
      <c r="NXJ11" s="7"/>
      <c r="NXK11" s="7"/>
      <c r="NXL11" s="7"/>
      <c r="OBN11" s="7"/>
      <c r="OBO11" s="7"/>
      <c r="OBP11" s="7"/>
      <c r="OBQ11" s="7"/>
      <c r="OBR11" s="7"/>
      <c r="OBS11" s="7"/>
      <c r="OFU11" s="7"/>
      <c r="OFV11" s="7"/>
      <c r="OFW11" s="7"/>
      <c r="OFX11" s="7"/>
      <c r="OFY11" s="7"/>
      <c r="OFZ11" s="7"/>
      <c r="OKB11" s="7"/>
      <c r="OKC11" s="7"/>
      <c r="OKD11" s="7"/>
      <c r="OKE11" s="7"/>
      <c r="OKF11" s="7"/>
      <c r="OKG11" s="7"/>
      <c r="OOI11" s="7"/>
      <c r="OOJ11" s="7"/>
      <c r="OOK11" s="7"/>
      <c r="OOL11" s="7"/>
      <c r="OOM11" s="7"/>
      <c r="OON11" s="7"/>
      <c r="OSP11" s="7"/>
      <c r="OSQ11" s="7"/>
      <c r="OSR11" s="7"/>
      <c r="OSS11" s="7"/>
      <c r="OST11" s="7"/>
      <c r="OSU11" s="7"/>
      <c r="OWW11" s="7"/>
      <c r="OWX11" s="7"/>
      <c r="OWY11" s="7"/>
      <c r="OWZ11" s="7"/>
      <c r="OXA11" s="7"/>
      <c r="OXB11" s="7"/>
      <c r="PBD11" s="7"/>
      <c r="PBE11" s="7"/>
      <c r="PBF11" s="7"/>
      <c r="PBG11" s="7"/>
      <c r="PBH11" s="7"/>
      <c r="PBI11" s="7"/>
      <c r="PFK11" s="7"/>
      <c r="PFL11" s="7"/>
      <c r="PFM11" s="7"/>
      <c r="PFN11" s="7"/>
      <c r="PFO11" s="7"/>
      <c r="PFP11" s="7"/>
      <c r="PJR11" s="7"/>
      <c r="PJS11" s="7"/>
      <c r="PJT11" s="7"/>
      <c r="PJU11" s="7"/>
      <c r="PJV11" s="7"/>
      <c r="PJW11" s="7"/>
      <c r="PNY11" s="7"/>
      <c r="PNZ11" s="7"/>
      <c r="POA11" s="7"/>
      <c r="POB11" s="7"/>
      <c r="POC11" s="7"/>
      <c r="POD11" s="7"/>
      <c r="PSF11" s="7"/>
      <c r="PSG11" s="7"/>
      <c r="PSH11" s="7"/>
      <c r="PSI11" s="7"/>
      <c r="PSJ11" s="7"/>
      <c r="PSK11" s="7"/>
    </row>
    <row r="12" spans="1:11321" x14ac:dyDescent="0.25">
      <c r="A12" s="9">
        <f>Landen!E11+100</f>
        <v>171</v>
      </c>
      <c r="B12" s="3">
        <f>VLOOKUP(C12,CX11:CY15,2,FALSE)</f>
        <v>4</v>
      </c>
      <c r="C12" s="5" t="str">
        <f>Landen!D11</f>
        <v>Bosnië en Herzegovina</v>
      </c>
      <c r="D12" s="3">
        <f>SUMPRODUCT((DA3:DA105=C12)*(DE3:DE105="W"))+SUMPRODUCT((DD3:DD105=C12)*(DF3:DF105="W"))</f>
        <v>0</v>
      </c>
      <c r="E12" s="3">
        <f>SUMPRODUCT((DA3:DA105=C12)*(DE3:DE105="D"))+SUMPRODUCT((DD3:DD105=C12)*(DF3:DF105="D"))</f>
        <v>0</v>
      </c>
      <c r="F12" s="3">
        <f>SUMPRODUCT((DA3:DA105=C12)*(DE3:DE105="L"))+SUMPRODUCT((DD3:DD105=C12)*(DF3:DF105="L"))</f>
        <v>0</v>
      </c>
      <c r="G12" s="3">
        <f>SUMIF(DA3:DA123,C12,DB3:DB123)+SUMIF(DD3:DD123,C12,DC3:DC123)</f>
        <v>0</v>
      </c>
      <c r="H12" s="3">
        <f>SUMIF(DD3:DD123,C12,DB3:DB123)+SUMIF(DA3:DA123,C12,DC3:DC123)</f>
        <v>0</v>
      </c>
      <c r="I12" s="3">
        <f t="shared" si="28"/>
        <v>1000</v>
      </c>
      <c r="J12" s="3">
        <f t="shared" si="29"/>
        <v>0</v>
      </c>
      <c r="K12" s="3">
        <f>IF(Landen!F11&lt;&gt;"",Landen!F11,-A12)</f>
        <v>-171</v>
      </c>
      <c r="L12" s="3">
        <f>IF(COUNTIF(J11:J15,4)&lt;&gt;4,RANK(J12,J11:J15),J91)</f>
        <v>1</v>
      </c>
      <c r="N12" s="3">
        <f>SUMPRODUCT((L11:L14=L12)*(K11:K14&lt;K12))+L12</f>
        <v>1</v>
      </c>
      <c r="O12" s="5" t="str">
        <f>INDEX(C11:C15,MATCH(2,N11:N15,0),0)</f>
        <v>Qatar</v>
      </c>
      <c r="P12" s="3">
        <f>INDEX(L11:L15,MATCH(O12,C11:C15,0),0)</f>
        <v>1</v>
      </c>
      <c r="Q12" s="3" t="str">
        <f>IF(Q11&lt;&gt;"",O12,"")</f>
        <v>Qatar</v>
      </c>
      <c r="R12" s="3" t="str">
        <f>IF(R11&lt;&gt;"",O13,"")</f>
        <v/>
      </c>
      <c r="S12" s="3" t="str">
        <f>IF(S11&lt;&gt;"",O14,"")</f>
        <v/>
      </c>
      <c r="T12" s="3" t="str">
        <f>IF(T11&lt;&gt;"",O15,"")</f>
        <v/>
      </c>
      <c r="V12" s="3" t="str">
        <f t="shared" ref="V12:V14" si="37">IF(Q12&lt;&gt;"",Q12,"")</f>
        <v>Qatar</v>
      </c>
      <c r="W12" s="3">
        <f>SUMPRODUCT((DA3:DA105=V12)*(DD3:DD105=V13)*(DE3:DE105="W"))+SUMPRODUCT((DA3:DA105=V12)*(DD3:DD105=V14)*(DE3:DE105="W"))+SUMPRODUCT((DA3:DA105=V12)*(DD3:DD105=V15)*(DE3:DE105="W"))+SUMPRODUCT((DA3:DA105=V12)*(DD3:DD105=V11)*(DE3:DE105="W"))+SUMPRODUCT((DA3:DA105=V13)*(DD3:DD105=V12)*(DF3:DF105="W"))+SUMPRODUCT((DA3:DA105=V14)*(DD3:DD105=V12)*(DF3:DF105="W"))+SUMPRODUCT((DA3:DA105=V15)*(DD3:DD105=V12)*(DF3:DF105="W"))+SUMPRODUCT((DA3:DA105=V11)*(DD3:DD105=V12)*(DF3:DF105="W"))</f>
        <v>0</v>
      </c>
      <c r="X12" s="3">
        <f>SUMPRODUCT((DA3:DA105=V12)*(DD3:DD105=V13)*(DE3:DE105="D"))+SUMPRODUCT((DA3:DA105=V12)*(DD3:DD105=V14)*(DE3:DE105="D"))+SUMPRODUCT((DA3:DA105=V12)*(DD3:DD105=V15)*(DE3:DE105="D"))+SUMPRODUCT((DA3:DA105=V12)*(DD3:DD105=V11)*(DE3:DE105="D"))+SUMPRODUCT((DA3:DA105=V13)*(DD3:DD105=V12)*(DE3:DE105="D"))+SUMPRODUCT((DA3:DA105=V14)*(DD3:DD105=V12)*(DE3:DE105="D"))+SUMPRODUCT((DA3:DA105=V15)*(DD3:DD105=V12)*(DE3:DE105="D"))+SUMPRODUCT((DA3:DA105=V11)*(DD3:DD105=V12)*(DE3:DE105="D"))</f>
        <v>0</v>
      </c>
      <c r="Y12" s="3">
        <f>SUMPRODUCT((DA3:DA105=V12)*(DD3:DD105=V13)*(DE3:DE105="L"))+SUMPRODUCT((DA3:DA105=V12)*(DD3:DD105=V14)*(DE3:DE105="L"))+SUMPRODUCT((DA3:DA105=V12)*(DD3:DD105=V15)*(DE3:DE105="L"))+SUMPRODUCT((DA3:DA105=V12)*(DD3:DD105=V11)*(DE3:DE105="L"))+SUMPRODUCT((DA3:DA105=V13)*(DD3:DD105=V12)*(DF3:DF105="L"))+SUMPRODUCT((DA3:DA105=V14)*(DD3:DD105=V12)*(DF3:DF105="L"))+SUMPRODUCT((DA3:DA105=V15)*(DD3:DD105=V12)*(DF3:DF105="L"))+SUMPRODUCT((DA3:DA105=V11)*(DD3:DD105=V12)*(DF3:DF105="L"))</f>
        <v>0</v>
      </c>
      <c r="Z12" s="3">
        <f>SUMPRODUCT((DA3:DA105=V12)*(DD3:DD105=V13)*DB3:DB105)+SUMPRODUCT((DA3:DA105=V12)*(DD3:DD105=V14)*DB3:DB105)+SUMPRODUCT((DA3:DA105=V12)*(DD3:DD105=V15)*DB3:DB105)+SUMPRODUCT((DA3:DA105=V12)*(DD3:DD105=V11)*DB3:DB105)+SUMPRODUCT((DA3:DA105=V13)*(DD3:DD105=V12)*DC3:DC105)+SUMPRODUCT((DA3:DA105=V14)*(DD3:DD105=V12)*DC3:DC105)+SUMPRODUCT((DA3:DA105=V15)*(DD3:DD105=V12)*DC3:DC105)+SUMPRODUCT((DA3:DA105=V11)*(DD3:DD105=V12)*DC3:DC105)</f>
        <v>0</v>
      </c>
      <c r="AA12" s="3">
        <f>SUMPRODUCT((DA3:DA105=V12)*(DD3:DD105=V13)*DC3:DC105)+SUMPRODUCT((DA3:DA105=V12)*(DD3:DD105=V14)*DC3:DC105)+SUMPRODUCT((DA3:DA105=V12)*(DD3:DD105=V15)*DC3:DC105)+SUMPRODUCT((DA3:DA105=V12)*(DD3:DD105=V11)*DC3:DC105)+SUMPRODUCT((DA3:DA105=V13)*(DD3:DD105=V12)*DB3:DB105)+SUMPRODUCT((DA3:DA105=V14)*(DD3:DD105=V12)*DB3:DB105)+SUMPRODUCT((DA3:DA105=V15)*(DD3:DD105=V12)*DB3:DB105)+SUMPRODUCT((DA3:DA105=V11)*(DD3:DD105=V12)*DB3:DB105)</f>
        <v>0</v>
      </c>
      <c r="AB12" s="3">
        <f>Z12-AA12+1000</f>
        <v>1000</v>
      </c>
      <c r="AC12" s="3">
        <f t="shared" si="30"/>
        <v>0</v>
      </c>
      <c r="AD12" s="3">
        <f>IF(V12&lt;&gt;"",VLOOKUP(V12,C4:I52,7,FALSE),"")</f>
        <v>1000</v>
      </c>
      <c r="AE12" s="3">
        <f>IF(V12&lt;&gt;"",VLOOKUP(V12,C4:I52,5,FALSE),"")</f>
        <v>0</v>
      </c>
      <c r="AF12" s="3">
        <f>IF(V12&lt;&gt;"",VLOOKUP(V12,C4:K52,9,FALSE),"")</f>
        <v>-156</v>
      </c>
      <c r="AG12" s="3">
        <f t="shared" si="31"/>
        <v>0</v>
      </c>
      <c r="AH12" s="3">
        <f>IF(V12&lt;&gt;"",RANK(AG12,AG11:AG15),"")</f>
        <v>1</v>
      </c>
      <c r="AI12" s="3">
        <f>IF(V12&lt;&gt;"",SUMPRODUCT((AG11:AG15=AG12)*(AB11:AB15&gt;AB12)),"")</f>
        <v>0</v>
      </c>
      <c r="AJ12" s="3">
        <f>IF(V12&lt;&gt;"",SUMPRODUCT((AG11:AG15=AG12)*(AB11:AB15=AB12)*(Z11:Z15&gt;Z12)),"")</f>
        <v>0</v>
      </c>
      <c r="AK12" s="3">
        <f>IF(V12&lt;&gt;"",SUMPRODUCT((AG11:AG15=AG12)*(AB11:AB15=AB12)*(Z11:Z15=Z12)*(AD11:AD15&gt;AD12)),"")</f>
        <v>0</v>
      </c>
      <c r="AL12" s="3">
        <f>IF(V12&lt;&gt;"",SUMPRODUCT((AG11:AG15=AG12)*(AB11:AB15=AB12)*(Z11:Z15=Z12)*(AD11:AD15=AD12)*(AE11:AE15&gt;AE12)),"")</f>
        <v>0</v>
      </c>
      <c r="AM12" s="3">
        <f>IF(V12&lt;&gt;"",SUMPRODUCT((AG11:AG15=AG12)*(AB11:AB15=AB12)*(Z11:Z15=Z12)*(AD11:AD15=AD12)*(AE11:AE15=AE12)*(AF11:AF15&gt;AF12)),"")</f>
        <v>2</v>
      </c>
      <c r="AN12" s="3">
        <f>IF(V12&lt;&gt;"",IF(AN91&lt;&gt;"",IF(U89=3,AN91,AN91+U89),SUM(AH12:AM12)),"")</f>
        <v>3</v>
      </c>
      <c r="AO12" s="3" t="str">
        <f>IF(V12&lt;&gt;"",INDEX(V11:V15,MATCH(2,AN11:AN15,0),0),"")</f>
        <v>Canada</v>
      </c>
      <c r="AP12" s="3" t="str">
        <f>IF(R11&lt;&gt;"",R11,"")</f>
        <v/>
      </c>
      <c r="AQ12" s="3">
        <f>SUMPRODUCT((DA3:DA105=AP12)*(DD3:DD105=AP13)*(DE3:DE105="W"))+SUMPRODUCT((DA3:DA105=AP12)*(DD3:DD105=AP14)*(DE3:DE105="W"))+SUMPRODUCT((DA3:DA105=AP12)*(DD3:DD105=AP15)*(DE3:DE105="W"))+SUMPRODUCT((DA3:DA105=AP13)*(DD3:DD105=AP12)*(DF3:DF105="W"))+SUMPRODUCT((DA3:DA105=AP14)*(DD3:DD105=AP12)*(DF3:DF105="W"))+SUMPRODUCT((DA3:DA105=AP15)*(DD3:DD105=AP12)*(DF3:DF105="W"))</f>
        <v>0</v>
      </c>
      <c r="AR12" s="3">
        <f>SUMPRODUCT((DA3:DA105=AP12)*(DD3:DD105=AP13)*(DE3:DE105="D"))+SUMPRODUCT((DA3:DA105=AP12)*(DD3:DD105=AP14)*(DE3:DE105="D"))+SUMPRODUCT((DA3:DA105=AP12)*(DD3:DD105=AP15)*(DE3:DE105="D"))+SUMPRODUCT((DA3:DA105=AP13)*(DD3:DD105=AP12)*(DE3:DE105="D"))+SUMPRODUCT((DA3:DA105=AP14)*(DD3:DD105=AP12)*(DE3:DE105="D"))+SUMPRODUCT((DA3:DA105=AP15)*(DD3:DD105=AP12)*(DE3:DE105="D"))</f>
        <v>0</v>
      </c>
      <c r="AS12" s="3">
        <f>SUMPRODUCT((DA3:DA105=AP12)*(DD3:DD105=AP13)*(DE3:DE105="L"))+SUMPRODUCT((DA3:DA105=AP12)*(DD3:DD105=AP14)*(DE3:DE105="L"))+SUMPRODUCT((DA3:DA105=AP12)*(DD3:DD105=AP15)*(DE3:DE105="L"))+SUMPRODUCT((DA3:DA105=AP13)*(DD3:DD105=AP12)*(DF3:DF105="L"))+SUMPRODUCT((DA3:DA105=AP14)*(DD3:DD105=AP12)*(DF3:DF105="L"))+SUMPRODUCT((DA3:DA105=AP15)*(DD3:DD105=AP12)*(DF3:DF105="L"))</f>
        <v>0</v>
      </c>
      <c r="AT12" s="3">
        <f>SUMPRODUCT((DA3:DA105=AP12)*(DD3:DD105=AP13)*DB3:DB105)+SUMPRODUCT((DA3:DA105=AP12)*(DD3:DD105=AP14)*DB3:DB105)+SUMPRODUCT((DA3:DA105=AP12)*(DD3:DD105=AP15)*DB3:DB105)+SUMPRODUCT((DA3:DA105=AP12)*(DD3:DD105=AP11)*DB3:DB105)+SUMPRODUCT((DA3:DA105=AP13)*(DD3:DD105=AP12)*DC3:DC105)+SUMPRODUCT((DA3:DA105=AP14)*(DD3:DD105=AP12)*DC3:DC105)+SUMPRODUCT((DA3:DA105=AP15)*(DD3:DD105=AP12)*DC3:DC105)+SUMPRODUCT((DA3:DA105=AP11)*(DD3:DD105=AP12)*DC3:DC105)</f>
        <v>0</v>
      </c>
      <c r="AU12" s="3">
        <f>SUMPRODUCT((DA3:DA105=AP12)*(DD3:DD105=AP13)*DC3:DC105)+SUMPRODUCT((DA3:DA105=AP12)*(DD3:DD105=AP14)*DC3:DC105)+SUMPRODUCT((DA3:DA105=AP12)*(DD3:DD105=AP15)*DC3:DC105)+SUMPRODUCT((DA3:DA105=AP12)*(DD3:DD105=AP11)*DC3:DC105)+SUMPRODUCT((DA3:DA105=AP13)*(DD3:DD105=AP12)*DB3:DB105)+SUMPRODUCT((DA3:DA105=AP14)*(DD3:DD105=AP12)*DB3:DB105)+SUMPRODUCT((DA3:DA105=AP15)*(DD3:DD105=AP12)*DB3:DB105)+SUMPRODUCT((DA3:DA105=AP11)*(DD3:DD105=AP12)*DB3:DB105)</f>
        <v>0</v>
      </c>
      <c r="AV12" s="3">
        <f>AT12-AU12+1000</f>
        <v>1000</v>
      </c>
      <c r="AW12" s="3" t="str">
        <f t="shared" ref="AW12:AW14" si="38">IF(AP12&lt;&gt;"",AQ12*3+AR12*1,"")</f>
        <v/>
      </c>
      <c r="AX12" s="3" t="str">
        <f>IF(AP12&lt;&gt;"",VLOOKUP(AP12,C4:I52,7,FALSE),"")</f>
        <v/>
      </c>
      <c r="AY12" s="3" t="str">
        <f>IF(AP12&lt;&gt;"",VLOOKUP(AP12,C4:I52,5,FALSE),"")</f>
        <v/>
      </c>
      <c r="AZ12" s="3" t="str">
        <f>IF(AP12&lt;&gt;"",VLOOKUP(AP12,C4:K52,9,FALSE),"")</f>
        <v/>
      </c>
      <c r="BA12" s="3" t="str">
        <f t="shared" ref="BA12:BA14" si="39">AW12</f>
        <v/>
      </c>
      <c r="BB12" s="3" t="str">
        <f>IF(AP12&lt;&gt;"",RANK(BA12,BA11:BA15),"")</f>
        <v/>
      </c>
      <c r="BC12" s="3" t="str">
        <f>IF(AP12&lt;&gt;"",SUMPRODUCT((BA11:BA15=BA12)*(AV11:AV15&gt;AV12)),"")</f>
        <v/>
      </c>
      <c r="BD12" s="3" t="str">
        <f>IF(AP12&lt;&gt;"",SUMPRODUCT((BA11:BA15=BA12)*(AV11:AV15=AV12)*(AT11:AT15&gt;AT12)),"")</f>
        <v/>
      </c>
      <c r="BE12" s="3" t="str">
        <f>IF(AP12&lt;&gt;"",SUMPRODUCT((BA11:BA15=BA12)*(AV11:AV15=AV12)*(AT11:AT15=AT12)*(AX11:AX15&gt;AX12)),"")</f>
        <v/>
      </c>
      <c r="BF12" s="3" t="str">
        <f>IF(AP12&lt;&gt;"",SUMPRODUCT((BA11:BA15=BA12)*(AV11:AV15=AV12)*(AT11:AT15=AT12)*(AX11:AX15=AX12)*(AY11:AY15&gt;AY12)),"")</f>
        <v/>
      </c>
      <c r="BG12" s="3" t="str">
        <f>IF(AP12&lt;&gt;"",SUMPRODUCT((BA11:BA15=BA12)*(AV11:AV15=AV12)*(AT11:AT15=AT12)*(AX11:AX15=AX12)*(AY11:AY15=AY12)*(AZ11:AZ15&gt;AZ12)),"")</f>
        <v/>
      </c>
      <c r="BH12" s="3" t="str">
        <f>IF(AP12&lt;&gt;"",IF(BH91&lt;&gt;"",IF(AO89=3,BH91,BH91+AO89),SUM(BB12:BG12)+1),"")</f>
        <v/>
      </c>
      <c r="BI12" s="3" t="str">
        <f>IF(AP12&lt;&gt;"",INDEX(AP12:AP15,MATCH(2,BH12:BH15,0),0),"")</f>
        <v/>
      </c>
      <c r="CX12" s="3" t="str">
        <f>IF(BI12&lt;&gt;"",BI12,IF(AO12&lt;&gt;"",AO12,O12))</f>
        <v>Canada</v>
      </c>
      <c r="CY12" s="3">
        <v>2</v>
      </c>
      <c r="CZ12" s="3">
        <v>10</v>
      </c>
      <c r="DA12" s="7" t="str">
        <f>Voorspelling!F15</f>
        <v>Duitsland</v>
      </c>
      <c r="DB12" s="7">
        <f>Voorspelling!G15</f>
        <v>0</v>
      </c>
      <c r="DC12" s="7">
        <f>Voorspelling!H15</f>
        <v>0</v>
      </c>
      <c r="DD12" s="7" t="str">
        <f>Voorspelling!I15</f>
        <v>Curaçao</v>
      </c>
      <c r="DE12" s="7" t="str">
        <f>IF(AND(Voorspelling!G15&lt;&gt;"",Voorspelling!H15&lt;&gt;""),IF(DB12&gt;DC12,"W",IF(DB12=DC12,"D","L")),"")</f>
        <v/>
      </c>
      <c r="DF12" s="7" t="str">
        <f t="shared" si="0"/>
        <v/>
      </c>
      <c r="DI12" s="3" t="e">
        <f ca="1">VLOOKUP(DJ12,HE11:HF15,2,FALSE)</f>
        <v>#N/A</v>
      </c>
      <c r="DJ12" s="5" t="str">
        <f t="shared" ref="DJ12:DJ14" si="40">C12</f>
        <v>Bosnië en Herzegovina</v>
      </c>
      <c r="DK12" s="3" t="e">
        <f ca="1">SUMPRODUCT((HH3:HH105=DJ12)*(HL3:HL105="W"))+SUMPRODUCT((HK3:HK105=DJ12)*(HM3:HM105="W"))</f>
        <v>#REF!</v>
      </c>
      <c r="DL12" s="3" t="e">
        <f ca="1">SUMPRODUCT((HH3:HH105=DJ12)*(HL3:HL105="D"))+SUMPRODUCT((HK3:HK105=DJ12)*(HM3:HM105="D"))</f>
        <v>#REF!</v>
      </c>
      <c r="DM12" s="3" t="e">
        <f ca="1">SUMPRODUCT((HH3:HH105=DJ12)*(HL3:HL105="L"))+SUMPRODUCT((HK3:HK105=DJ12)*(HM3:HM105="L"))</f>
        <v>#REF!</v>
      </c>
      <c r="DN12" s="3" t="e">
        <f ca="1">SUMIF(HH3:HH123,DJ12,HI3:HI123)+SUMIF(HK3:HK123,DJ12,HJ3:HJ123)</f>
        <v>#REF!</v>
      </c>
      <c r="DO12" s="3" t="e">
        <f ca="1">SUMIF(HK3:HK123,DJ12,HI3:HI123)+SUMIF(HH3:HH123,DJ12,HJ3:HJ123)</f>
        <v>#REF!</v>
      </c>
      <c r="DP12" s="3" t="e">
        <f t="shared" ca="1" si="32"/>
        <v>#REF!</v>
      </c>
      <c r="DQ12" s="3" t="e">
        <f t="shared" ca="1" si="33"/>
        <v>#REF!</v>
      </c>
      <c r="DR12" s="3">
        <f t="shared" si="34"/>
        <v>-171</v>
      </c>
      <c r="DS12" s="3" t="e">
        <f ca="1">IF(COUNTIF(DQ11:DQ15,4)&lt;&gt;4,RANK(DQ12,DQ11:DQ15),DQ91)</f>
        <v>#REF!</v>
      </c>
      <c r="DU12" s="3" t="e">
        <f ca="1">SUMPRODUCT((DS11:DS14=DS12)*(DR11:DR14&lt;DR12))+DS12</f>
        <v>#REF!</v>
      </c>
      <c r="DV12" s="5" t="e">
        <f ca="1">INDEX(DJ11:DJ15,MATCH(2,DU11:DU15,0),0)</f>
        <v>#N/A</v>
      </c>
      <c r="DW12" s="3" t="e">
        <f ca="1">INDEX(DS11:DS15,MATCH(DV12,DJ11:DJ15,0),0)</f>
        <v>#N/A</v>
      </c>
      <c r="DX12" s="3" t="e">
        <f ca="1">IF(DX11&lt;&gt;"",DV12,"")</f>
        <v>#N/A</v>
      </c>
      <c r="DY12" s="3" t="e">
        <f ca="1">IF(DY11&lt;&gt;"",DV13,"")</f>
        <v>#N/A</v>
      </c>
      <c r="DZ12" s="3" t="e">
        <f ca="1">IF(DZ11&lt;&gt;"",DV14,"")</f>
        <v>#N/A</v>
      </c>
      <c r="EA12" s="3" t="str">
        <f>IF(EA11&lt;&gt;"",DV15,"")</f>
        <v/>
      </c>
      <c r="EC12" s="3" t="e">
        <f t="shared" ref="EC12:EC14" ca="1" si="41">IF(DX12&lt;&gt;"",DX12,"")</f>
        <v>#N/A</v>
      </c>
      <c r="ED12" s="3" t="e">
        <f ca="1">SUMPRODUCT((HH3:HH105=EC12)*(HK3:HK105=EC13)*(HL3:HL105="W"))+SUMPRODUCT((HH3:HH105=EC12)*(HK3:HK105=EC14)*(HL3:HL105="W"))+SUMPRODUCT((HH3:HH105=EC12)*(HK3:HK105=EC15)*(HL3:HL105="W"))+SUMPRODUCT((HH3:HH105=EC12)*(HK3:HK105=EC11)*(HL3:HL105="W"))+SUMPRODUCT((HH3:HH105=EC13)*(HK3:HK105=EC12)*(HM3:HM105="W"))+SUMPRODUCT((HH3:HH105=EC14)*(HK3:HK105=EC12)*(HM3:HM105="W"))+SUMPRODUCT((HH3:HH105=EC15)*(HK3:HK105=EC12)*(HM3:HM105="W"))+SUMPRODUCT((HH3:HH105=EC11)*(HK3:HK105=EC12)*(HM3:HM105="W"))</f>
        <v>#N/A</v>
      </c>
      <c r="EE12" s="3" t="e">
        <f ca="1">SUMPRODUCT((HH3:HH105=EC12)*(HK3:HK105=EC13)*(HL3:HL105="D"))+SUMPRODUCT((HH3:HH105=EC12)*(HK3:HK105=EC14)*(HL3:HL105="D"))+SUMPRODUCT((HH3:HH105=EC12)*(HK3:HK105=EC15)*(HL3:HL105="D"))+SUMPRODUCT((HH3:HH105=EC12)*(HK3:HK105=EC11)*(HL3:HL105="D"))+SUMPRODUCT((HH3:HH105=EC13)*(HK3:HK105=EC12)*(HL3:HL105="D"))+SUMPRODUCT((HH3:HH105=EC14)*(HK3:HK105=EC12)*(HL3:HL105="D"))+SUMPRODUCT((HH3:HH105=EC15)*(HK3:HK105=EC12)*(HL3:HL105="D"))+SUMPRODUCT((HH3:HH105=EC11)*(HK3:HK105=EC12)*(HL3:HL105="D"))</f>
        <v>#N/A</v>
      </c>
      <c r="EF12" s="3" t="e">
        <f ca="1">SUMPRODUCT((HH3:HH105=EC12)*(HK3:HK105=EC13)*(HL3:HL105="L"))+SUMPRODUCT((HH3:HH105=EC12)*(HK3:HK105=EC14)*(HL3:HL105="L"))+SUMPRODUCT((HH3:HH105=EC12)*(HK3:HK105=EC15)*(HL3:HL105="L"))+SUMPRODUCT((HH3:HH105=EC12)*(HK3:HK105=EC11)*(HL3:HL105="L"))+SUMPRODUCT((HH3:HH105=EC13)*(HK3:HK105=EC12)*(HM3:HM105="L"))+SUMPRODUCT((HH3:HH105=EC14)*(HK3:HK105=EC12)*(HM3:HM105="L"))+SUMPRODUCT((HH3:HH105=EC15)*(HK3:HK105=EC12)*(HM3:HM105="L"))+SUMPRODUCT((HH3:HH105=EC11)*(HK3:HK105=EC12)*(HM3:HM105="L"))</f>
        <v>#N/A</v>
      </c>
      <c r="EG12" s="3" t="e">
        <f ca="1">SUMPRODUCT((HH3:HH105=EC12)*(HK3:HK105=EC13)*HI3:HI105)+SUMPRODUCT((HH3:HH105=EC12)*(HK3:HK105=EC14)*HI3:HI105)+SUMPRODUCT((HH3:HH105=EC12)*(HK3:HK105=EC15)*HI3:HI105)+SUMPRODUCT((HH3:HH105=EC12)*(HK3:HK105=EC11)*HI3:HI105)+SUMPRODUCT((HH3:HH105=EC13)*(HK3:HK105=EC12)*HJ3:HJ105)+SUMPRODUCT((HH3:HH105=EC14)*(HK3:HK105=EC12)*HJ3:HJ105)+SUMPRODUCT((HH3:HH105=EC15)*(HK3:HK105=EC12)*HJ3:HJ105)+SUMPRODUCT((HH3:HH105=EC11)*(HK3:HK105=EC12)*HJ3:HJ105)</f>
        <v>#N/A</v>
      </c>
      <c r="EH12" s="3" t="e">
        <f ca="1">SUMPRODUCT((HH3:HH105=EC12)*(HK3:HK105=EC13)*HJ3:HJ105)+SUMPRODUCT((HH3:HH105=EC12)*(HK3:HK105=EC14)*HJ3:HJ105)+SUMPRODUCT((HH3:HH105=EC12)*(HK3:HK105=EC15)*HJ3:HJ105)+SUMPRODUCT((HH3:HH105=EC12)*(HK3:HK105=EC11)*HJ3:HJ105)+SUMPRODUCT((HH3:HH105=EC13)*(HK3:HK105=EC12)*HI3:HI105)+SUMPRODUCT((HH3:HH105=EC14)*(HK3:HK105=EC12)*HI3:HI105)+SUMPRODUCT((HH3:HH105=EC15)*(HK3:HK105=EC12)*HI3:HI105)+SUMPRODUCT((HH3:HH105=EC11)*(HK3:HK105=EC12)*HI3:HI105)</f>
        <v>#N/A</v>
      </c>
      <c r="EI12" s="3" t="e">
        <f ca="1">EG12-EH12+1000</f>
        <v>#N/A</v>
      </c>
      <c r="EJ12" s="3" t="e">
        <f t="shared" ca="1" si="35"/>
        <v>#N/A</v>
      </c>
      <c r="EK12" s="3" t="e">
        <f ca="1">IF(EC12&lt;&gt;"",VLOOKUP(EC12,DJ4:DP52,7,FALSE),"")</f>
        <v>#N/A</v>
      </c>
      <c r="EL12" s="3" t="e">
        <f ca="1">IF(EC12&lt;&gt;"",VLOOKUP(EC12,DJ4:DP52,5,FALSE),"")</f>
        <v>#N/A</v>
      </c>
      <c r="EM12" s="3" t="e">
        <f ca="1">IF(EC12&lt;&gt;"",VLOOKUP(EC12,DJ4:DR52,9,FALSE),"")</f>
        <v>#N/A</v>
      </c>
      <c r="EN12" s="3" t="e">
        <f t="shared" ca="1" si="36"/>
        <v>#N/A</v>
      </c>
      <c r="EO12" s="3" t="e">
        <f ca="1">IF(EC12&lt;&gt;"",RANK(EN12,EN11:EN15),"")</f>
        <v>#N/A</v>
      </c>
      <c r="EP12" s="3" t="e">
        <f ca="1">IF(EC12&lt;&gt;"",SUMPRODUCT((EN11:EN15=EN12)*(EI11:EI15&gt;EI12)),"")</f>
        <v>#N/A</v>
      </c>
      <c r="EQ12" s="3" t="e">
        <f ca="1">IF(EC12&lt;&gt;"",SUMPRODUCT((EN11:EN15=EN12)*(EI11:EI15=EI12)*(EG11:EG15&gt;EG12)),"")</f>
        <v>#N/A</v>
      </c>
      <c r="ER12" s="3" t="e">
        <f ca="1">IF(EC12&lt;&gt;"",SUMPRODUCT((EN11:EN15=EN12)*(EI11:EI15=EI12)*(EG11:EG15=EG12)*(EK11:EK15&gt;EK12)),"")</f>
        <v>#N/A</v>
      </c>
      <c r="ES12" s="3" t="e">
        <f ca="1">IF(EC12&lt;&gt;"",SUMPRODUCT((EN11:EN15=EN12)*(EI11:EI15=EI12)*(EG11:EG15=EG12)*(EK11:EK15=EK12)*(EL11:EL15&gt;EL12)),"")</f>
        <v>#N/A</v>
      </c>
      <c r="ET12" s="3" t="e">
        <f ca="1">IF(EC12&lt;&gt;"",SUMPRODUCT((EN11:EN15=EN12)*(EI11:EI15=EI12)*(EG11:EG15=EG12)*(EK11:EK15=EK12)*(EL11:EL15=EL12)*(EM11:EM15&gt;EM12)),"")</f>
        <v>#N/A</v>
      </c>
      <c r="EU12" s="3" t="e">
        <f ca="1">IF(EC12&lt;&gt;"",IF(EU91&lt;&gt;"",IF(EB89=3,EU91,EU91+EB89),SUM(EO12:ET12)),"")</f>
        <v>#N/A</v>
      </c>
      <c r="EV12" s="3" t="e">
        <f ca="1">IF(EC12&lt;&gt;"",INDEX(EC11:EC15,MATCH(2,EU11:EU15,0),0),"")</f>
        <v>#N/A</v>
      </c>
      <c r="EW12" s="3" t="e">
        <f ca="1">IF(DY11&lt;&gt;"",DY11,"")</f>
        <v>#N/A</v>
      </c>
      <c r="EX12" s="3" t="e">
        <f ca="1">SUMPRODUCT((HH3:HH105=EW12)*(HK3:HK105=EW13)*(HL3:HL105="W"))+SUMPRODUCT((HH3:HH105=EW12)*(HK3:HK105=EW14)*(HL3:HL105="W"))+SUMPRODUCT((HH3:HH105=EW12)*(HK3:HK105=EW15)*(HL3:HL105="W"))+SUMPRODUCT((HH3:HH105=EW13)*(HK3:HK105=EW12)*(HM3:HM105="W"))+SUMPRODUCT((HH3:HH105=EW14)*(HK3:HK105=EW12)*(HM3:HM105="W"))+SUMPRODUCT((HH3:HH105=EW15)*(HK3:HK105=EW12)*(HM3:HM105="W"))</f>
        <v>#N/A</v>
      </c>
      <c r="EY12" s="3" t="e">
        <f ca="1">SUMPRODUCT((HH3:HH105=EW12)*(HK3:HK105=EW13)*(HL3:HL105="D"))+SUMPRODUCT((HH3:HH105=EW12)*(HK3:HK105=EW14)*(HL3:HL105="D"))+SUMPRODUCT((HH3:HH105=EW12)*(HK3:HK105=EW15)*(HL3:HL105="D"))+SUMPRODUCT((HH3:HH105=EW13)*(HK3:HK105=EW12)*(HL3:HL105="D"))+SUMPRODUCT((HH3:HH105=EW14)*(HK3:HK105=EW12)*(HL3:HL105="D"))+SUMPRODUCT((HH3:HH105=EW15)*(HK3:HK105=EW12)*(HL3:HL105="D"))</f>
        <v>#N/A</v>
      </c>
      <c r="EZ12" s="3" t="e">
        <f ca="1">SUMPRODUCT((HH3:HH105=EW12)*(HK3:HK105=EW13)*(HL3:HL105="L"))+SUMPRODUCT((HH3:HH105=EW12)*(HK3:HK105=EW14)*(HL3:HL105="L"))+SUMPRODUCT((HH3:HH105=EW12)*(HK3:HK105=EW15)*(HL3:HL105="L"))+SUMPRODUCT((HH3:HH105=EW13)*(HK3:HK105=EW12)*(HM3:HM105="L"))+SUMPRODUCT((HH3:HH105=EW14)*(HK3:HK105=EW12)*(HM3:HM105="L"))+SUMPRODUCT((HH3:HH105=EW15)*(HK3:HK105=EW12)*(HM3:HM105="L"))</f>
        <v>#N/A</v>
      </c>
      <c r="FA12" s="3" t="e">
        <f ca="1">SUMPRODUCT((HH3:HH105=EW12)*(HK3:HK105=EW13)*HI3:HI105)+SUMPRODUCT((HH3:HH105=EW12)*(HK3:HK105=EW14)*HI3:HI105)+SUMPRODUCT((HH3:HH105=EW12)*(HK3:HK105=EW15)*HI3:HI105)+SUMPRODUCT((HH3:HH105=EW12)*(HK3:HK105=EW11)*HI3:HI105)+SUMPRODUCT((HH3:HH105=EW13)*(HK3:HK105=EW12)*HJ3:HJ105)+SUMPRODUCT((HH3:HH105=EW14)*(HK3:HK105=EW12)*HJ3:HJ105)+SUMPRODUCT((HH3:HH105=EW15)*(HK3:HK105=EW12)*HJ3:HJ105)+SUMPRODUCT((HH3:HH105=EW11)*(HK3:HK105=EW12)*HJ3:HJ105)</f>
        <v>#N/A</v>
      </c>
      <c r="FB12" s="3" t="e">
        <f ca="1">SUMPRODUCT((HH3:HH105=EW12)*(HK3:HK105=EW13)*HJ3:HJ105)+SUMPRODUCT((HH3:HH105=EW12)*(HK3:HK105=EW14)*HJ3:HJ105)+SUMPRODUCT((HH3:HH105=EW12)*(HK3:HK105=EW15)*HJ3:HJ105)+SUMPRODUCT((HH3:HH105=EW12)*(HK3:HK105=EW11)*HJ3:HJ105)+SUMPRODUCT((HH3:HH105=EW13)*(HK3:HK105=EW12)*HI3:HI105)+SUMPRODUCT((HH3:HH105=EW14)*(HK3:HK105=EW12)*HI3:HI105)+SUMPRODUCT((HH3:HH105=EW15)*(HK3:HK105=EW12)*HI3:HI105)+SUMPRODUCT((HH3:HH105=EW11)*(HK3:HK105=EW12)*HI3:HI105)</f>
        <v>#N/A</v>
      </c>
      <c r="FC12" s="3" t="e">
        <f ca="1">FA12-FB12+1000</f>
        <v>#N/A</v>
      </c>
      <c r="FD12" s="3" t="e">
        <f t="shared" ref="FD12:FD14" ca="1" si="42">IF(EW12&lt;&gt;"",EX12*3+EY12*1,"")</f>
        <v>#N/A</v>
      </c>
      <c r="FE12" s="3" t="e">
        <f ca="1">IF(EW12&lt;&gt;"",VLOOKUP(EW12,DJ4:DP52,7,FALSE),"")</f>
        <v>#N/A</v>
      </c>
      <c r="FF12" s="3" t="e">
        <f ca="1">IF(EW12&lt;&gt;"",VLOOKUP(EW12,DJ4:DP52,5,FALSE),"")</f>
        <v>#N/A</v>
      </c>
      <c r="FG12" s="3" t="e">
        <f ca="1">IF(EW12&lt;&gt;"",VLOOKUP(EW12,DJ4:DR52,9,FALSE),"")</f>
        <v>#N/A</v>
      </c>
      <c r="FH12" s="3" t="e">
        <f t="shared" ref="FH12:FH14" ca="1" si="43">FD12</f>
        <v>#N/A</v>
      </c>
      <c r="FI12" s="3" t="e">
        <f ca="1">IF(EW12&lt;&gt;"",RANK(FH12,FH11:FH15),"")</f>
        <v>#N/A</v>
      </c>
      <c r="FJ12" s="3" t="e">
        <f ca="1">IF(EW12&lt;&gt;"",SUMPRODUCT((FH11:FH15=FH12)*(FC11:FC15&gt;FC12)),"")</f>
        <v>#N/A</v>
      </c>
      <c r="FK12" s="3" t="e">
        <f ca="1">IF(EW12&lt;&gt;"",SUMPRODUCT((FH11:FH15=FH12)*(FC11:FC15=FC12)*(FA11:FA15&gt;FA12)),"")</f>
        <v>#N/A</v>
      </c>
      <c r="FL12" s="3" t="e">
        <f ca="1">IF(EW12&lt;&gt;"",SUMPRODUCT((FH11:FH15=FH12)*(FC11:FC15=FC12)*(FA11:FA15=FA12)*(FE11:FE15&gt;FE12)),"")</f>
        <v>#N/A</v>
      </c>
      <c r="FM12" s="3" t="e">
        <f ca="1">IF(EW12&lt;&gt;"",SUMPRODUCT((FH11:FH15=FH12)*(FC11:FC15=FC12)*(FA11:FA15=FA12)*(FE11:FE15=FE12)*(FF11:FF15&gt;FF12)),"")</f>
        <v>#N/A</v>
      </c>
      <c r="FN12" s="3" t="e">
        <f ca="1">IF(EW12&lt;&gt;"",SUMPRODUCT((FH11:FH15=FH12)*(FC11:FC15=FC12)*(FA11:FA15=FA12)*(FE11:FE15=FE12)*(FF11:FF15=FF12)*(FG11:FG15&gt;FG12)),"")</f>
        <v>#N/A</v>
      </c>
      <c r="FO12" s="3" t="e">
        <f ca="1">IF(EW12&lt;&gt;"",IF(FO91&lt;&gt;"",IF(EV89=3,FO91,FO91+EV89),SUM(FI12:FN12)+1),"")</f>
        <v>#N/A</v>
      </c>
      <c r="FP12" s="3" t="e">
        <f ca="1">IF(EW12&lt;&gt;"",INDEX(EW12:EW15,MATCH(2,FO12:FO15,0),0),"")</f>
        <v>#N/A</v>
      </c>
      <c r="HE12" s="3" t="e">
        <f ca="1">IF(FP12&lt;&gt;"",FP12,IF(EV12&lt;&gt;"",EV12,DV12))</f>
        <v>#N/A</v>
      </c>
      <c r="HF12" s="3">
        <v>2</v>
      </c>
      <c r="HG12" s="3">
        <v>10</v>
      </c>
      <c r="HH12" s="7" t="str">
        <f t="shared" si="1"/>
        <v>Duitsland</v>
      </c>
      <c r="HI12" s="7" t="e">
        <f ca="1">IF(OFFSET(Voorspelling!#REF!,0,HI1)&lt;&gt;"",OFFSET(Voorspelling!#REF!,0,HI1),0)</f>
        <v>#REF!</v>
      </c>
      <c r="HJ12" s="7" t="e">
        <f ca="1">IF(OFFSET(Voorspelling!#REF!,0,HI1)&lt;&gt;"",OFFSET(Voorspelling!#REF!,0,HI1),0)</f>
        <v>#REF!</v>
      </c>
      <c r="HK12" s="7" t="str">
        <f t="shared" si="2"/>
        <v>Curaçao</v>
      </c>
      <c r="HL12" s="7" t="e">
        <f ca="1">IF(AND(OFFSET(Voorspelling!#REF!,0,HI1)&lt;&gt;"",OFFSET(Voorspelling!#REF!,0,HI1)&lt;&gt;""),IF(HI12&gt;HJ12,"W",IF(HI12=HJ12,"D","L")),"")</f>
        <v>#REF!</v>
      </c>
      <c r="HM12" s="7" t="e">
        <f t="shared" ca="1" si="3"/>
        <v>#REF!</v>
      </c>
      <c r="LO12" s="7"/>
      <c r="LP12" s="7"/>
      <c r="LQ12" s="7"/>
      <c r="LR12" s="7"/>
      <c r="LS12" s="7"/>
      <c r="LT12" s="7"/>
      <c r="PV12" s="7"/>
      <c r="PW12" s="7"/>
      <c r="PX12" s="7"/>
      <c r="PY12" s="7"/>
      <c r="PZ12" s="7"/>
      <c r="QA12" s="7"/>
      <c r="UC12" s="7"/>
      <c r="UD12" s="7"/>
      <c r="UE12" s="7"/>
      <c r="UF12" s="7"/>
      <c r="UG12" s="7"/>
      <c r="UH12" s="7"/>
      <c r="YJ12" s="7"/>
      <c r="YK12" s="7"/>
      <c r="YL12" s="7"/>
      <c r="YM12" s="7"/>
      <c r="YN12" s="7"/>
      <c r="YO12" s="7"/>
      <c r="ACQ12" s="7"/>
      <c r="ACR12" s="7"/>
      <c r="ACS12" s="7"/>
      <c r="ACT12" s="7"/>
      <c r="ACU12" s="7"/>
      <c r="ACV12" s="7"/>
      <c r="AGX12" s="7"/>
      <c r="AGY12" s="7"/>
      <c r="AGZ12" s="7"/>
      <c r="AHA12" s="7"/>
      <c r="AHB12" s="7"/>
      <c r="AHC12" s="7"/>
      <c r="ALE12" s="7"/>
      <c r="ALF12" s="7"/>
      <c r="ALG12" s="7"/>
      <c r="ALH12" s="7"/>
      <c r="ALI12" s="7"/>
      <c r="ALJ12" s="7"/>
      <c r="APL12" s="7"/>
      <c r="APM12" s="7"/>
      <c r="APN12" s="7"/>
      <c r="APO12" s="7"/>
      <c r="APP12" s="7"/>
      <c r="APQ12" s="7"/>
      <c r="ATS12" s="7"/>
      <c r="ATT12" s="7"/>
      <c r="ATU12" s="7"/>
      <c r="ATV12" s="7"/>
      <c r="ATW12" s="7"/>
      <c r="ATX12" s="7"/>
      <c r="AXZ12" s="7"/>
      <c r="AYA12" s="7"/>
      <c r="AYB12" s="7"/>
      <c r="AYC12" s="7"/>
      <c r="AYD12" s="7"/>
      <c r="AYE12" s="7"/>
      <c r="BCG12" s="7"/>
      <c r="BCH12" s="7"/>
      <c r="BCI12" s="7"/>
      <c r="BCJ12" s="7"/>
      <c r="BCK12" s="7"/>
      <c r="BCL12" s="7"/>
      <c r="BGN12" s="7"/>
      <c r="BGO12" s="7"/>
      <c r="BGP12" s="7"/>
      <c r="BGQ12" s="7"/>
      <c r="BGR12" s="7"/>
      <c r="BGS12" s="7"/>
      <c r="BKU12" s="7"/>
      <c r="BKV12" s="7"/>
      <c r="BKW12" s="7"/>
      <c r="BKX12" s="7"/>
      <c r="BKY12" s="7"/>
      <c r="BKZ12" s="7"/>
      <c r="BPB12" s="7"/>
      <c r="BPC12" s="7"/>
      <c r="BPD12" s="7"/>
      <c r="BPE12" s="7"/>
      <c r="BPF12" s="7"/>
      <c r="BPG12" s="7"/>
      <c r="BTI12" s="7"/>
      <c r="BTJ12" s="7"/>
      <c r="BTK12" s="7"/>
      <c r="BTL12" s="7"/>
      <c r="BTM12" s="7"/>
      <c r="BTN12" s="7"/>
      <c r="BXP12" s="7"/>
      <c r="BXQ12" s="7"/>
      <c r="BXR12" s="7"/>
      <c r="BXS12" s="7"/>
      <c r="BXT12" s="7"/>
      <c r="BXU12" s="7"/>
      <c r="CBW12" s="7"/>
      <c r="CBX12" s="7"/>
      <c r="CBY12" s="7"/>
      <c r="CBZ12" s="7"/>
      <c r="CCA12" s="7"/>
      <c r="CCB12" s="7"/>
      <c r="CGD12" s="7"/>
      <c r="CGE12" s="7"/>
      <c r="CGF12" s="7"/>
      <c r="CGG12" s="7"/>
      <c r="CGH12" s="7"/>
      <c r="CGI12" s="7"/>
      <c r="CKK12" s="7"/>
      <c r="CKL12" s="7"/>
      <c r="CKM12" s="7"/>
      <c r="CKN12" s="7"/>
      <c r="CKO12" s="7"/>
      <c r="CKP12" s="7"/>
      <c r="COR12" s="7"/>
      <c r="COS12" s="7"/>
      <c r="COT12" s="7"/>
      <c r="COU12" s="7"/>
      <c r="COV12" s="7"/>
      <c r="COW12" s="7"/>
      <c r="CSY12" s="7"/>
      <c r="CSZ12" s="7"/>
      <c r="CTA12" s="7"/>
      <c r="CTB12" s="7"/>
      <c r="CTC12" s="7"/>
      <c r="CTD12" s="7"/>
      <c r="CXF12" s="7"/>
      <c r="CXG12" s="7"/>
      <c r="CXH12" s="7"/>
      <c r="CXI12" s="7"/>
      <c r="CXJ12" s="7"/>
      <c r="CXK12" s="7"/>
      <c r="DBM12" s="7"/>
      <c r="DBN12" s="7"/>
      <c r="DBO12" s="7"/>
      <c r="DBP12" s="7"/>
      <c r="DBQ12" s="7"/>
      <c r="DBR12" s="7"/>
      <c r="DFT12" s="7"/>
      <c r="DFU12" s="7"/>
      <c r="DFV12" s="7"/>
      <c r="DFW12" s="7"/>
      <c r="DFX12" s="7"/>
      <c r="DFY12" s="7"/>
      <c r="DKA12" s="7"/>
      <c r="DKB12" s="7"/>
      <c r="DKC12" s="7"/>
      <c r="DKD12" s="7"/>
      <c r="DKE12" s="7"/>
      <c r="DKF12" s="7"/>
      <c r="DOH12" s="7"/>
      <c r="DOI12" s="7"/>
      <c r="DOJ12" s="7"/>
      <c r="DOK12" s="7"/>
      <c r="DOL12" s="7"/>
      <c r="DOM12" s="7"/>
      <c r="DSO12" s="7"/>
      <c r="DSP12" s="7"/>
      <c r="DSQ12" s="7"/>
      <c r="DSR12" s="7"/>
      <c r="DSS12" s="7"/>
      <c r="DST12" s="7"/>
      <c r="DWV12" s="7"/>
      <c r="DWW12" s="7"/>
      <c r="DWX12" s="7"/>
      <c r="DWY12" s="7"/>
      <c r="DWZ12" s="7"/>
      <c r="DXA12" s="7"/>
      <c r="EBC12" s="7"/>
      <c r="EBD12" s="7"/>
      <c r="EBE12" s="7"/>
      <c r="EBF12" s="7"/>
      <c r="EBG12" s="7"/>
      <c r="EBH12" s="7"/>
      <c r="EFJ12" s="7"/>
      <c r="EFK12" s="7"/>
      <c r="EFL12" s="7"/>
      <c r="EFM12" s="7"/>
      <c r="EFN12" s="7"/>
      <c r="EFO12" s="7"/>
      <c r="EJQ12" s="7"/>
      <c r="EJR12" s="7"/>
      <c r="EJS12" s="7"/>
      <c r="EJT12" s="7"/>
      <c r="EJU12" s="7"/>
      <c r="EJV12" s="7"/>
      <c r="ENX12" s="7"/>
      <c r="ENY12" s="7"/>
      <c r="ENZ12" s="7"/>
      <c r="EOA12" s="7"/>
      <c r="EOB12" s="7"/>
      <c r="EOC12" s="7"/>
      <c r="ESE12" s="7"/>
      <c r="ESF12" s="7"/>
      <c r="ESG12" s="7"/>
      <c r="ESH12" s="7"/>
      <c r="ESI12" s="7"/>
      <c r="ESJ12" s="7"/>
      <c r="EWL12" s="7"/>
      <c r="EWM12" s="7"/>
      <c r="EWN12" s="7"/>
      <c r="EWO12" s="7"/>
      <c r="EWP12" s="7"/>
      <c r="EWQ12" s="7"/>
      <c r="FAS12" s="7"/>
      <c r="FAT12" s="7"/>
      <c r="FAU12" s="7"/>
      <c r="FAV12" s="7"/>
      <c r="FAW12" s="7"/>
      <c r="FAX12" s="7"/>
      <c r="FEZ12" s="7"/>
      <c r="FFA12" s="7"/>
      <c r="FFB12" s="7"/>
      <c r="FFC12" s="7"/>
      <c r="FFD12" s="7"/>
      <c r="FFE12" s="7"/>
      <c r="FJG12" s="7"/>
      <c r="FJH12" s="7"/>
      <c r="FJI12" s="7"/>
      <c r="FJJ12" s="7"/>
      <c r="FJK12" s="7"/>
      <c r="FJL12" s="7"/>
      <c r="FNN12" s="7"/>
      <c r="FNO12" s="7"/>
      <c r="FNP12" s="7"/>
      <c r="FNQ12" s="7"/>
      <c r="FNR12" s="7"/>
      <c r="FNS12" s="7"/>
      <c r="FRU12" s="7"/>
      <c r="FRV12" s="7"/>
      <c r="FRW12" s="7"/>
      <c r="FRX12" s="7"/>
      <c r="FRY12" s="7"/>
      <c r="FRZ12" s="7"/>
      <c r="FWB12" s="7"/>
      <c r="FWC12" s="7"/>
      <c r="FWD12" s="7"/>
      <c r="FWE12" s="7"/>
      <c r="FWF12" s="7"/>
      <c r="FWG12" s="7"/>
      <c r="GAI12" s="7"/>
      <c r="GAJ12" s="7"/>
      <c r="GAK12" s="7"/>
      <c r="GAL12" s="7"/>
      <c r="GAM12" s="7"/>
      <c r="GAN12" s="7"/>
      <c r="GEP12" s="7"/>
      <c r="GEQ12" s="7"/>
      <c r="GER12" s="7"/>
      <c r="GES12" s="7"/>
      <c r="GET12" s="7"/>
      <c r="GEU12" s="7"/>
      <c r="GIW12" s="7"/>
      <c r="GIX12" s="7"/>
      <c r="GIY12" s="7"/>
      <c r="GIZ12" s="7"/>
      <c r="GJA12" s="7"/>
      <c r="GJB12" s="7"/>
      <c r="GND12" s="7"/>
      <c r="GNE12" s="7"/>
      <c r="GNF12" s="7"/>
      <c r="GNG12" s="7"/>
      <c r="GNH12" s="7"/>
      <c r="GNI12" s="7"/>
      <c r="GRK12" s="7"/>
      <c r="GRL12" s="7"/>
      <c r="GRM12" s="7"/>
      <c r="GRN12" s="7"/>
      <c r="GRO12" s="7"/>
      <c r="GRP12" s="7"/>
      <c r="GVR12" s="7"/>
      <c r="GVS12" s="7"/>
      <c r="GVT12" s="7"/>
      <c r="GVU12" s="7"/>
      <c r="GVV12" s="7"/>
      <c r="GVW12" s="7"/>
      <c r="GZY12" s="7"/>
      <c r="GZZ12" s="7"/>
      <c r="HAA12" s="7"/>
      <c r="HAB12" s="7"/>
      <c r="HAC12" s="7"/>
      <c r="HAD12" s="7"/>
      <c r="HEF12" s="7"/>
      <c r="HEG12" s="7"/>
      <c r="HEH12" s="7"/>
      <c r="HEI12" s="7"/>
      <c r="HEJ12" s="7"/>
      <c r="HEK12" s="7"/>
      <c r="HIM12" s="7"/>
      <c r="HIN12" s="7"/>
      <c r="HIO12" s="7"/>
      <c r="HIP12" s="7"/>
      <c r="HIQ12" s="7"/>
      <c r="HIR12" s="7"/>
      <c r="HMT12" s="7"/>
      <c r="HMU12" s="7"/>
      <c r="HMV12" s="7"/>
      <c r="HMW12" s="7"/>
      <c r="HMX12" s="7"/>
      <c r="HMY12" s="7"/>
      <c r="HRA12" s="7"/>
      <c r="HRB12" s="7"/>
      <c r="HRC12" s="7"/>
      <c r="HRD12" s="7"/>
      <c r="HRE12" s="7"/>
      <c r="HRF12" s="7"/>
      <c r="HVH12" s="7"/>
      <c r="HVI12" s="7"/>
      <c r="HVJ12" s="7"/>
      <c r="HVK12" s="7"/>
      <c r="HVL12" s="7"/>
      <c r="HVM12" s="7"/>
      <c r="HZO12" s="7"/>
      <c r="HZP12" s="7"/>
      <c r="HZQ12" s="7"/>
      <c r="HZR12" s="7"/>
      <c r="HZS12" s="7"/>
      <c r="HZT12" s="7"/>
      <c r="IDV12" s="7"/>
      <c r="IDW12" s="7"/>
      <c r="IDX12" s="7"/>
      <c r="IDY12" s="7"/>
      <c r="IDZ12" s="7"/>
      <c r="IEA12" s="7"/>
      <c r="IIC12" s="7"/>
      <c r="IID12" s="7"/>
      <c r="IIE12" s="7"/>
      <c r="IIF12" s="7"/>
      <c r="IIG12" s="7"/>
      <c r="IIH12" s="7"/>
      <c r="IMJ12" s="7"/>
      <c r="IMK12" s="7"/>
      <c r="IML12" s="7"/>
      <c r="IMM12" s="7"/>
      <c r="IMN12" s="7"/>
      <c r="IMO12" s="7"/>
      <c r="IQQ12" s="7"/>
      <c r="IQR12" s="7"/>
      <c r="IQS12" s="7"/>
      <c r="IQT12" s="7"/>
      <c r="IQU12" s="7"/>
      <c r="IQV12" s="7"/>
      <c r="IUX12" s="7"/>
      <c r="IUY12" s="7"/>
      <c r="IUZ12" s="7"/>
      <c r="IVA12" s="7"/>
      <c r="IVB12" s="7"/>
      <c r="IVC12" s="7"/>
      <c r="IZE12" s="7"/>
      <c r="IZF12" s="7"/>
      <c r="IZG12" s="7"/>
      <c r="IZH12" s="7"/>
      <c r="IZI12" s="7"/>
      <c r="IZJ12" s="7"/>
      <c r="JDL12" s="7"/>
      <c r="JDM12" s="7"/>
      <c r="JDN12" s="7"/>
      <c r="JDO12" s="7"/>
      <c r="JDP12" s="7"/>
      <c r="JDQ12" s="7"/>
      <c r="JHS12" s="7"/>
      <c r="JHT12" s="7"/>
      <c r="JHU12" s="7"/>
      <c r="JHV12" s="7"/>
      <c r="JHW12" s="7"/>
      <c r="JHX12" s="7"/>
      <c r="JLZ12" s="7"/>
      <c r="JMA12" s="7"/>
      <c r="JMB12" s="7"/>
      <c r="JMC12" s="7"/>
      <c r="JMD12" s="7"/>
      <c r="JME12" s="7"/>
      <c r="JQG12" s="7"/>
      <c r="JQH12" s="7"/>
      <c r="JQI12" s="7"/>
      <c r="JQJ12" s="7"/>
      <c r="JQK12" s="7"/>
      <c r="JQL12" s="7"/>
      <c r="JUN12" s="7"/>
      <c r="JUO12" s="7"/>
      <c r="JUP12" s="7"/>
      <c r="JUQ12" s="7"/>
      <c r="JUR12" s="7"/>
      <c r="JUS12" s="7"/>
      <c r="JYU12" s="7"/>
      <c r="JYV12" s="7"/>
      <c r="JYW12" s="7"/>
      <c r="JYX12" s="7"/>
      <c r="JYY12" s="7"/>
      <c r="JYZ12" s="7"/>
      <c r="KDB12" s="7"/>
      <c r="KDC12" s="7"/>
      <c r="KDD12" s="7"/>
      <c r="KDE12" s="7"/>
      <c r="KDF12" s="7"/>
      <c r="KDG12" s="7"/>
      <c r="KHI12" s="7"/>
      <c r="KHJ12" s="7"/>
      <c r="KHK12" s="7"/>
      <c r="KHL12" s="7"/>
      <c r="KHM12" s="7"/>
      <c r="KHN12" s="7"/>
      <c r="KLP12" s="7"/>
      <c r="KLQ12" s="7"/>
      <c r="KLR12" s="7"/>
      <c r="KLS12" s="7"/>
      <c r="KLT12" s="7"/>
      <c r="KLU12" s="7"/>
      <c r="KPW12" s="7"/>
      <c r="KPX12" s="7"/>
      <c r="KPY12" s="7"/>
      <c r="KPZ12" s="7"/>
      <c r="KQA12" s="7"/>
      <c r="KQB12" s="7"/>
      <c r="KUD12" s="7"/>
      <c r="KUE12" s="7"/>
      <c r="KUF12" s="7"/>
      <c r="KUG12" s="7"/>
      <c r="KUH12" s="7"/>
      <c r="KUI12" s="7"/>
      <c r="KYK12" s="7"/>
      <c r="KYL12" s="7"/>
      <c r="KYM12" s="7"/>
      <c r="KYN12" s="7"/>
      <c r="KYO12" s="7"/>
      <c r="KYP12" s="7"/>
      <c r="LCR12" s="7"/>
      <c r="LCS12" s="7"/>
      <c r="LCT12" s="7"/>
      <c r="LCU12" s="7"/>
      <c r="LCV12" s="7"/>
      <c r="LCW12" s="7"/>
      <c r="LGY12" s="7"/>
      <c r="LGZ12" s="7"/>
      <c r="LHA12" s="7"/>
      <c r="LHB12" s="7"/>
      <c r="LHC12" s="7"/>
      <c r="LHD12" s="7"/>
      <c r="LLF12" s="7"/>
      <c r="LLG12" s="7"/>
      <c r="LLH12" s="7"/>
      <c r="LLI12" s="7"/>
      <c r="LLJ12" s="7"/>
      <c r="LLK12" s="7"/>
      <c r="LPM12" s="7"/>
      <c r="LPN12" s="7"/>
      <c r="LPO12" s="7"/>
      <c r="LPP12" s="7"/>
      <c r="LPQ12" s="7"/>
      <c r="LPR12" s="7"/>
      <c r="LTT12" s="7"/>
      <c r="LTU12" s="7"/>
      <c r="LTV12" s="7"/>
      <c r="LTW12" s="7"/>
      <c r="LTX12" s="7"/>
      <c r="LTY12" s="7"/>
      <c r="LYA12" s="7"/>
      <c r="LYB12" s="7"/>
      <c r="LYC12" s="7"/>
      <c r="LYD12" s="7"/>
      <c r="LYE12" s="7"/>
      <c r="LYF12" s="7"/>
      <c r="MCH12" s="7"/>
      <c r="MCI12" s="7"/>
      <c r="MCJ12" s="7"/>
      <c r="MCK12" s="7"/>
      <c r="MCL12" s="7"/>
      <c r="MCM12" s="7"/>
      <c r="MGO12" s="7"/>
      <c r="MGP12" s="7"/>
      <c r="MGQ12" s="7"/>
      <c r="MGR12" s="7"/>
      <c r="MGS12" s="7"/>
      <c r="MGT12" s="7"/>
      <c r="MKV12" s="7"/>
      <c r="MKW12" s="7"/>
      <c r="MKX12" s="7"/>
      <c r="MKY12" s="7"/>
      <c r="MKZ12" s="7"/>
      <c r="MLA12" s="7"/>
      <c r="MPC12" s="7"/>
      <c r="MPD12" s="7"/>
      <c r="MPE12" s="7"/>
      <c r="MPF12" s="7"/>
      <c r="MPG12" s="7"/>
      <c r="MPH12" s="7"/>
      <c r="MTJ12" s="7"/>
      <c r="MTK12" s="7"/>
      <c r="MTL12" s="7"/>
      <c r="MTM12" s="7"/>
      <c r="MTN12" s="7"/>
      <c r="MTO12" s="7"/>
      <c r="MXQ12" s="7"/>
      <c r="MXR12" s="7"/>
      <c r="MXS12" s="7"/>
      <c r="MXT12" s="7"/>
      <c r="MXU12" s="7"/>
      <c r="MXV12" s="7"/>
      <c r="NBX12" s="7"/>
      <c r="NBY12" s="7"/>
      <c r="NBZ12" s="7"/>
      <c r="NCA12" s="7"/>
      <c r="NCB12" s="7"/>
      <c r="NCC12" s="7"/>
      <c r="NGE12" s="7"/>
      <c r="NGF12" s="7"/>
      <c r="NGG12" s="7"/>
      <c r="NGH12" s="7"/>
      <c r="NGI12" s="7"/>
      <c r="NGJ12" s="7"/>
      <c r="NKL12" s="7"/>
      <c r="NKM12" s="7"/>
      <c r="NKN12" s="7"/>
      <c r="NKO12" s="7"/>
      <c r="NKP12" s="7"/>
      <c r="NKQ12" s="7"/>
      <c r="NOS12" s="7"/>
      <c r="NOT12" s="7"/>
      <c r="NOU12" s="7"/>
      <c r="NOV12" s="7"/>
      <c r="NOW12" s="7"/>
      <c r="NOX12" s="7"/>
      <c r="NSZ12" s="7"/>
      <c r="NTA12" s="7"/>
      <c r="NTB12" s="7"/>
      <c r="NTC12" s="7"/>
      <c r="NTD12" s="7"/>
      <c r="NTE12" s="7"/>
      <c r="NXG12" s="7"/>
      <c r="NXH12" s="7"/>
      <c r="NXI12" s="7"/>
      <c r="NXJ12" s="7"/>
      <c r="NXK12" s="7"/>
      <c r="NXL12" s="7"/>
      <c r="OBN12" s="7"/>
      <c r="OBO12" s="7"/>
      <c r="OBP12" s="7"/>
      <c r="OBQ12" s="7"/>
      <c r="OBR12" s="7"/>
      <c r="OBS12" s="7"/>
      <c r="OFU12" s="7"/>
      <c r="OFV12" s="7"/>
      <c r="OFW12" s="7"/>
      <c r="OFX12" s="7"/>
      <c r="OFY12" s="7"/>
      <c r="OFZ12" s="7"/>
      <c r="OKB12" s="7"/>
      <c r="OKC12" s="7"/>
      <c r="OKD12" s="7"/>
      <c r="OKE12" s="7"/>
      <c r="OKF12" s="7"/>
      <c r="OKG12" s="7"/>
      <c r="OOI12" s="7"/>
      <c r="OOJ12" s="7"/>
      <c r="OOK12" s="7"/>
      <c r="OOL12" s="7"/>
      <c r="OOM12" s="7"/>
      <c r="OON12" s="7"/>
      <c r="OSP12" s="7"/>
      <c r="OSQ12" s="7"/>
      <c r="OSR12" s="7"/>
      <c r="OSS12" s="7"/>
      <c r="OST12" s="7"/>
      <c r="OSU12" s="7"/>
      <c r="OWW12" s="7"/>
      <c r="OWX12" s="7"/>
      <c r="OWY12" s="7"/>
      <c r="OWZ12" s="7"/>
      <c r="OXA12" s="7"/>
      <c r="OXB12" s="7"/>
      <c r="PBD12" s="7"/>
      <c r="PBE12" s="7"/>
      <c r="PBF12" s="7"/>
      <c r="PBG12" s="7"/>
      <c r="PBH12" s="7"/>
      <c r="PBI12" s="7"/>
      <c r="PFK12" s="7"/>
      <c r="PFL12" s="7"/>
      <c r="PFM12" s="7"/>
      <c r="PFN12" s="7"/>
      <c r="PFO12" s="7"/>
      <c r="PFP12" s="7"/>
      <c r="PJR12" s="7"/>
      <c r="PJS12" s="7"/>
      <c r="PJT12" s="7"/>
      <c r="PJU12" s="7"/>
      <c r="PJV12" s="7"/>
      <c r="PJW12" s="7"/>
      <c r="PNY12" s="7"/>
      <c r="PNZ12" s="7"/>
      <c r="POA12" s="7"/>
      <c r="POB12" s="7"/>
      <c r="POC12" s="7"/>
      <c r="POD12" s="7"/>
      <c r="PSF12" s="7"/>
      <c r="PSG12" s="7"/>
      <c r="PSH12" s="7"/>
      <c r="PSI12" s="7"/>
      <c r="PSJ12" s="7"/>
      <c r="PSK12" s="7"/>
    </row>
    <row r="13" spans="1:11321" x14ac:dyDescent="0.25">
      <c r="A13" s="9">
        <f>Landen!E12+100</f>
        <v>156</v>
      </c>
      <c r="B13" s="3">
        <f>VLOOKUP(C13,CX11:CY15,2,FALSE)</f>
        <v>3</v>
      </c>
      <c r="C13" s="5" t="str">
        <f>Landen!D12</f>
        <v>Qatar</v>
      </c>
      <c r="D13" s="3">
        <f>SUMPRODUCT((DA3:DA105=C13)*(DE3:DE105="W"))+SUMPRODUCT((DD3:DD105=C13)*(DF3:DF105="W"))</f>
        <v>0</v>
      </c>
      <c r="E13" s="3">
        <f>SUMPRODUCT((DA3:DA105=C13)*(DE3:DE105="D"))+SUMPRODUCT((DD3:DD105=C13)*(DF3:DF105="D"))</f>
        <v>0</v>
      </c>
      <c r="F13" s="3">
        <f>SUMPRODUCT((DA3:DA105=C13)*(DE3:DE105="L"))+SUMPRODUCT((DD3:DD105=C13)*(DF3:DF105="L"))</f>
        <v>0</v>
      </c>
      <c r="G13" s="3">
        <f>SUMIF(DA3:DA123,C13,DB3:DB123)+SUMIF(DD3:DD123,C13,DC3:DC123)</f>
        <v>0</v>
      </c>
      <c r="H13" s="3">
        <f>SUMIF(DD3:DD123,C13,DB3:DB123)+SUMIF(DA3:DA123,C13,DC3:DC123)</f>
        <v>0</v>
      </c>
      <c r="I13" s="3">
        <f t="shared" si="28"/>
        <v>1000</v>
      </c>
      <c r="J13" s="3">
        <f t="shared" si="29"/>
        <v>0</v>
      </c>
      <c r="K13" s="3">
        <f>IF(Landen!F12&lt;&gt;"",Landen!F12,-A13)</f>
        <v>-156</v>
      </c>
      <c r="L13" s="3">
        <f>IF(COUNTIF(J11:J15,4)&lt;&gt;4,RANK(J13,J11:J15),J92)</f>
        <v>1</v>
      </c>
      <c r="N13" s="3">
        <f>SUMPRODUCT((L11:L14=L13)*(K11:K14&lt;K13))+L13</f>
        <v>2</v>
      </c>
      <c r="O13" s="5" t="str">
        <f>INDEX(C11:C15,MATCH(3,N11:N15,0),0)</f>
        <v>Canada</v>
      </c>
      <c r="P13" s="3">
        <f>INDEX(L11:L15,MATCH(O13,C11:C15,0),0)</f>
        <v>1</v>
      </c>
      <c r="Q13" s="3" t="str">
        <f>IF(AND(Q12&lt;&gt;"",P13=1),O13,"")</f>
        <v>Canada</v>
      </c>
      <c r="R13" s="3" t="str">
        <f>IF(AND(R12&lt;&gt;"",P14=2),O14,"")</f>
        <v/>
      </c>
      <c r="S13" s="3" t="str">
        <f>IF(AND(S12&lt;&gt;"",P15=3),O15,"")</f>
        <v/>
      </c>
      <c r="V13" s="3" t="str">
        <f t="shared" si="37"/>
        <v>Canada</v>
      </c>
      <c r="W13" s="3">
        <f>SUMPRODUCT((DA3:DA105=V13)*(DD3:DD105=V14)*(DE3:DE105="W"))+SUMPRODUCT((DA3:DA105=V13)*(DD3:DD105=V15)*(DE3:DE105="W"))+SUMPRODUCT((DA3:DA105=V13)*(DD3:DD105=V11)*(DE3:DE105="W"))+SUMPRODUCT((DA3:DA105=V13)*(DD3:DD105=V12)*(DE3:DE105="W"))+SUMPRODUCT((DA3:DA105=V14)*(DD3:DD105=V13)*(DF3:DF105="W"))+SUMPRODUCT((DA3:DA105=V15)*(DD3:DD105=V13)*(DF3:DF105="W"))+SUMPRODUCT((DA3:DA105=V11)*(DD3:DD105=V13)*(DF3:DF105="W"))+SUMPRODUCT((DA3:DA105=V12)*(DD3:DD105=V13)*(DF3:DF105="W"))</f>
        <v>0</v>
      </c>
      <c r="X13" s="3">
        <f>SUMPRODUCT((DA3:DA105=V13)*(DD3:DD105=V14)*(DE3:DE105="D"))+SUMPRODUCT((DA3:DA105=V13)*(DD3:DD105=V15)*(DE3:DE105="D"))+SUMPRODUCT((DA3:DA105=V13)*(DD3:DD105=V11)*(DE3:DE105="D"))+SUMPRODUCT((DA3:DA105=V13)*(DD3:DD105=V12)*(DE3:DE105="D"))+SUMPRODUCT((DA3:DA105=V14)*(DD3:DD105=V13)*(DE3:DE105="D"))+SUMPRODUCT((DA3:DA105=V15)*(DD3:DD105=V13)*(DE3:DE105="D"))+SUMPRODUCT((DA3:DA105=V11)*(DD3:DD105=V13)*(DE3:DE105="D"))+SUMPRODUCT((DA3:DA105=V12)*(DD3:DD105=V13)*(DE3:DE105="D"))</f>
        <v>0</v>
      </c>
      <c r="Y13" s="3">
        <f>SUMPRODUCT((DA3:DA105=V13)*(DD3:DD105=V14)*(DE3:DE105="L"))+SUMPRODUCT((DA3:DA105=V13)*(DD3:DD105=V15)*(DE3:DE105="L"))+SUMPRODUCT((DA3:DA105=V13)*(DD3:DD105=V11)*(DE3:DE105="L"))+SUMPRODUCT((DA3:DA105=V13)*(DD3:DD105=V12)*(DE3:DE105="L"))+SUMPRODUCT((DA3:DA105=V14)*(DD3:DD105=V13)*(DF3:DF105="L"))+SUMPRODUCT((DA3:DA105=V15)*(DD3:DD105=V13)*(DF3:DF105="L"))+SUMPRODUCT((DA3:DA105=V11)*(DD3:DD105=V13)*(DF3:DF105="L"))+SUMPRODUCT((DA3:DA105=V12)*(DD3:DD105=V13)*(DF3:DF105="L"))</f>
        <v>0</v>
      </c>
      <c r="Z13" s="3">
        <f>SUMPRODUCT((DA3:DA105=V13)*(DD3:DD105=V14)*DB3:DB105)+SUMPRODUCT((DA3:DA105=V13)*(DD3:DD105=V15)*DB3:DB105)+SUMPRODUCT((DA3:DA105=V13)*(DD3:DD105=V11)*DB3:DB105)+SUMPRODUCT((DA3:DA105=V13)*(DD3:DD105=V12)*DB3:DB105)+SUMPRODUCT((DA3:DA105=V14)*(DD3:DD105=V13)*DC3:DC105)+SUMPRODUCT((DA3:DA105=V15)*(DD3:DD105=V13)*DC3:DC105)+SUMPRODUCT((DA3:DA105=V11)*(DD3:DD105=V13)*DC3:DC105)+SUMPRODUCT((DA3:DA105=V12)*(DD3:DD105=V13)*DC3:DC105)</f>
        <v>0</v>
      </c>
      <c r="AA13" s="3">
        <f>SUMPRODUCT((DA3:DA105=V13)*(DD3:DD105=V14)*DC3:DC105)+SUMPRODUCT((DA3:DA105=V13)*(DD3:DD105=V15)*DC3:DC105)+SUMPRODUCT((DA3:DA105=V13)*(DD3:DD105=V11)*DC3:DC105)+SUMPRODUCT((DA3:DA105=V13)*(DD3:DD105=V12)*DC3:DC105)+SUMPRODUCT((DA3:DA105=V14)*(DD3:DD105=V13)*DB3:DB105)+SUMPRODUCT((DA3:DA105=V15)*(DD3:DD105=V13)*DB3:DB105)+SUMPRODUCT((DA3:DA105=V11)*(DD3:DD105=V13)*DB3:DB105)+SUMPRODUCT((DA3:DA105=V12)*(DD3:DD105=V13)*DB3:DB105)</f>
        <v>0</v>
      </c>
      <c r="AB13" s="3">
        <f>Z13-AA13+1000</f>
        <v>1000</v>
      </c>
      <c r="AC13" s="3">
        <f t="shared" si="30"/>
        <v>0</v>
      </c>
      <c r="AD13" s="3">
        <f>IF(V13&lt;&gt;"",VLOOKUP(V13,C4:I52,7,FALSE),"")</f>
        <v>1000</v>
      </c>
      <c r="AE13" s="3">
        <f>IF(V13&lt;&gt;"",VLOOKUP(V13,C4:I52,5,FALSE),"")</f>
        <v>0</v>
      </c>
      <c r="AF13" s="3">
        <f>IF(V13&lt;&gt;"",VLOOKUP(V13,C4:K52,9,FALSE),"")</f>
        <v>-129</v>
      </c>
      <c r="AG13" s="3">
        <f t="shared" si="31"/>
        <v>0</v>
      </c>
      <c r="AH13" s="3">
        <f>IF(V13&lt;&gt;"",RANK(AG13,AG11:AG15),"")</f>
        <v>1</v>
      </c>
      <c r="AI13" s="3">
        <f>IF(V13&lt;&gt;"",SUMPRODUCT((AG11:AG15=AG13)*(AB11:AB15&gt;AB13)),"")</f>
        <v>0</v>
      </c>
      <c r="AJ13" s="3">
        <f>IF(V13&lt;&gt;"",SUMPRODUCT((AG11:AG15=AG13)*(AB11:AB15=AB13)*(Z11:Z15&gt;Z13)),"")</f>
        <v>0</v>
      </c>
      <c r="AK13" s="3">
        <f>IF(V13&lt;&gt;"",SUMPRODUCT((AG11:AG15=AG13)*(AB11:AB15=AB13)*(Z11:Z15=Z13)*(AD11:AD15&gt;AD13)),"")</f>
        <v>0</v>
      </c>
      <c r="AL13" s="3">
        <f>IF(V13&lt;&gt;"",SUMPRODUCT((AG11:AG15=AG13)*(AB11:AB15=AB13)*(Z11:Z15=Z13)*(AD11:AD15=AD13)*(AE11:AE15&gt;AE13)),"")</f>
        <v>0</v>
      </c>
      <c r="AM13" s="3">
        <f>IF(V13&lt;&gt;"",SUMPRODUCT((AG11:AG15=AG13)*(AB11:AB15=AB13)*(Z11:Z15=Z13)*(AD11:AD15=AD13)*(AE11:AE15=AE13)*(AF11:AF15&gt;AF13)),"")</f>
        <v>1</v>
      </c>
      <c r="AN13" s="3">
        <f>IF(V13&lt;&gt;"",IF(AN92&lt;&gt;"",IF(U89=3,AN92,AN92+U89),SUM(AH13:AM13)),"")</f>
        <v>2</v>
      </c>
      <c r="AO13" s="3" t="str">
        <f>IF(V13&lt;&gt;"",INDEX(V11:V15,MATCH(3,AN11:AN15,0),0),"")</f>
        <v>Qatar</v>
      </c>
      <c r="AP13" s="3" t="str">
        <f>IF(R12&lt;&gt;"",R12,"")</f>
        <v/>
      </c>
      <c r="AQ13" s="3">
        <f>SUMPRODUCT((DA3:DA105=AP13)*(DD3:DD105=AP14)*(DE3:DE105="W"))+SUMPRODUCT((DA3:DA105=AP13)*(DD3:DD105=AP15)*(DE3:DE105="W"))+SUMPRODUCT((DA3:DA105=AP13)*(DD3:DD105=AP12)*(DE3:DE105="W"))+SUMPRODUCT((DA3:DA105=AP14)*(DD3:DD105=AP13)*(DF3:DF105="W"))+SUMPRODUCT((DA3:DA105=AP15)*(DD3:DD105=AP13)*(DF3:DF105="W"))+SUMPRODUCT((DA3:DA105=AP12)*(DD3:DD105=AP13)*(DF3:DF105="W"))</f>
        <v>0</v>
      </c>
      <c r="AR13" s="3">
        <f>SUMPRODUCT((DA3:DA105=AP13)*(DD3:DD105=AP14)*(DE3:DE105="D"))+SUMPRODUCT((DA3:DA105=AP13)*(DD3:DD105=AP15)*(DE3:DE105="D"))+SUMPRODUCT((DA3:DA105=AP13)*(DD3:DD105=AP12)*(DE3:DE105="D"))+SUMPRODUCT((DA3:DA105=AP14)*(DD3:DD105=AP13)*(DE3:DE105="D"))+SUMPRODUCT((DA3:DA105=AP15)*(DD3:DD105=AP13)*(DE3:DE105="D"))+SUMPRODUCT((DA3:DA105=AP12)*(DD3:DD105=AP13)*(DE3:DE105="D"))</f>
        <v>0</v>
      </c>
      <c r="AS13" s="3">
        <f>SUMPRODUCT((DA3:DA105=AP13)*(DD3:DD105=AP14)*(DE3:DE105="L"))+SUMPRODUCT((DA3:DA105=AP13)*(DD3:DD105=AP15)*(DE3:DE105="L"))+SUMPRODUCT((DA3:DA105=AP13)*(DD3:DD105=AP12)*(DE3:DE105="L"))+SUMPRODUCT((DA3:DA105=AP14)*(DD3:DD105=AP13)*(DF3:DF105="L"))+SUMPRODUCT((DA3:DA105=AP15)*(DD3:DD105=AP13)*(DF3:DF105="L"))+SUMPRODUCT((DA3:DA105=AP12)*(DD3:DD105=AP13)*(DF3:DF105="L"))</f>
        <v>0</v>
      </c>
      <c r="AT13" s="3">
        <f>SUMPRODUCT((DA3:DA105=AP13)*(DD3:DD105=AP14)*DB3:DB105)+SUMPRODUCT((DA3:DA105=AP13)*(DD3:DD105=AP15)*DB3:DB105)+SUMPRODUCT((DA3:DA105=AP13)*(DD3:DD105=AP11)*DB3:DB105)+SUMPRODUCT((DA3:DA105=AP13)*(DD3:DD105=AP12)*DB3:DB105)+SUMPRODUCT((DA3:DA105=AP14)*(DD3:DD105=AP13)*DC3:DC105)+SUMPRODUCT((DA3:DA105=AP15)*(DD3:DD105=AP13)*DC3:DC105)+SUMPRODUCT((DA3:DA105=AP11)*(DD3:DD105=AP13)*DC3:DC105)+SUMPRODUCT((DA3:DA105=AP12)*(DD3:DD105=AP13)*DC3:DC105)</f>
        <v>0</v>
      </c>
      <c r="AU13" s="3">
        <f>SUMPRODUCT((DA3:DA105=AP13)*(DD3:DD105=AP14)*DC3:DC105)+SUMPRODUCT((DA3:DA105=AP13)*(DD3:DD105=AP15)*DC3:DC105)+SUMPRODUCT((DA3:DA105=AP13)*(DD3:DD105=AP11)*DC3:DC105)+SUMPRODUCT((DA3:DA105=AP13)*(DD3:DD105=AP12)*DC3:DC105)+SUMPRODUCT((DA3:DA105=AP14)*(DD3:DD105=AP13)*DB3:DB105)+SUMPRODUCT((DA3:DA105=AP15)*(DD3:DD105=AP13)*DB3:DB105)+SUMPRODUCT((DA3:DA105=AP11)*(DD3:DD105=AP13)*DB3:DB105)+SUMPRODUCT((DA3:DA105=AP12)*(DD3:DD105=AP13)*DB3:DB105)</f>
        <v>0</v>
      </c>
      <c r="AV13" s="3">
        <f>AT13-AU13+1000</f>
        <v>1000</v>
      </c>
      <c r="AW13" s="3" t="str">
        <f t="shared" si="38"/>
        <v/>
      </c>
      <c r="AX13" s="3" t="str">
        <f>IF(AP13&lt;&gt;"",VLOOKUP(AP13,C4:I52,7,FALSE),"")</f>
        <v/>
      </c>
      <c r="AY13" s="3" t="str">
        <f>IF(AP13&lt;&gt;"",VLOOKUP(AP13,C4:I52,5,FALSE),"")</f>
        <v/>
      </c>
      <c r="AZ13" s="3" t="str">
        <f>IF(AP13&lt;&gt;"",VLOOKUP(AP13,C4:K52,9,FALSE),"")</f>
        <v/>
      </c>
      <c r="BA13" s="3" t="str">
        <f t="shared" si="39"/>
        <v/>
      </c>
      <c r="BB13" s="3" t="str">
        <f>IF(AP13&lt;&gt;"",RANK(BA13,BA11:BA15),"")</f>
        <v/>
      </c>
      <c r="BC13" s="3" t="str">
        <f>IF(AP13&lt;&gt;"",SUMPRODUCT((BA11:BA15=BA13)*(AV11:AV15&gt;AV13)),"")</f>
        <v/>
      </c>
      <c r="BD13" s="3" t="str">
        <f>IF(AP13&lt;&gt;"",SUMPRODUCT((BA11:BA15=BA13)*(AV11:AV15=AV13)*(AT11:AT15&gt;AT13)),"")</f>
        <v/>
      </c>
      <c r="BE13" s="3" t="str">
        <f>IF(AP13&lt;&gt;"",SUMPRODUCT((BA11:BA15=BA13)*(AV11:AV15=AV13)*(AT11:AT15=AT13)*(AX11:AX15&gt;AX13)),"")</f>
        <v/>
      </c>
      <c r="BF13" s="3" t="str">
        <f>IF(AP13&lt;&gt;"",SUMPRODUCT((BA11:BA15=BA13)*(AV11:AV15=AV13)*(AT11:AT15=AT13)*(AX11:AX15=AX13)*(AY11:AY15&gt;AY13)),"")</f>
        <v/>
      </c>
      <c r="BG13" s="3" t="str">
        <f>IF(AP13&lt;&gt;"",SUMPRODUCT((BA11:BA15=BA13)*(AV11:AV15=AV13)*(AT11:AT15=AT13)*(AX11:AX15=AX13)*(AY11:AY15=AY13)*(AZ11:AZ15&gt;AZ13)),"")</f>
        <v/>
      </c>
      <c r="BH13" s="3" t="str">
        <f>IF(AP13&lt;&gt;"",IF(BH92&lt;&gt;"",IF(AO89=3,BH92,BH92+AO89),SUM(BB13:BG13)+1),"")</f>
        <v/>
      </c>
      <c r="BI13" s="3" t="str">
        <f>IF(AP13&lt;&gt;"",INDEX(AP12:AP15,MATCH(3,BH12:BH15,0),0),"")</f>
        <v/>
      </c>
      <c r="BJ13" s="3" t="str">
        <f>IF(S11&lt;&gt;"",S11,"")</f>
        <v/>
      </c>
      <c r="BK13" s="3">
        <f>SUMPRODUCT((DA3:DA105=BJ13)*(DD3:DD105=BJ14)*(DE3:DE105="W"))+SUMPRODUCT((DA3:DA105=BJ13)*(DD3:DD105=BJ15)*(DE3:DE105="W"))+SUMPRODUCT((DA3:DA105=BJ13)*(DD3:DD105=BJ16)*(DE3:DE105="W"))+SUMPRODUCT((DA3:DA105=BJ14)*(DD3:DD105=BJ13)*(DF3:DF105="W"))+SUMPRODUCT((DA3:DA105=BJ15)*(DD3:DD105=BJ13)*(DF3:DF105="W"))+SUMPRODUCT((DA3:DA105=BJ16)*(DD3:DD105=BJ13)*(DF3:DF105="W"))</f>
        <v>0</v>
      </c>
      <c r="BL13" s="3">
        <f>SUMPRODUCT((DA3:DA105=BJ13)*(DD3:DD105=BJ14)*(DE3:DE105="D"))+SUMPRODUCT((DA3:DA105=BJ13)*(DD3:DD105=BJ15)*(DE3:DE105="D"))+SUMPRODUCT((DA3:DA105=BJ13)*(DD3:DD105=BJ16)*(DE3:DE105="D"))+SUMPRODUCT((DA3:DA105=BJ14)*(DD3:DD105=BJ13)*(DE3:DE105="D"))+SUMPRODUCT((DA3:DA105=BJ15)*(DD3:DD105=BJ13)*(DE3:DE105="D"))+SUMPRODUCT((DA3:DA105=BJ16)*(DD3:DD105=BJ13)*(DE3:DE105="D"))</f>
        <v>0</v>
      </c>
      <c r="BM13" s="3">
        <f>SUMPRODUCT((DA3:DA105=BJ13)*(DD3:DD105=BJ14)*(DE3:DE105="L"))+SUMPRODUCT((DA3:DA105=BJ13)*(DD3:DD105=BJ15)*(DE3:DE105="L"))+SUMPRODUCT((DA3:DA105=BJ13)*(DD3:DD105=BJ16)*(DE3:DE105="L"))+SUMPRODUCT((DA3:DA105=BJ14)*(DD3:DD105=BJ13)*(DF3:DF105="L"))+SUMPRODUCT((DA3:DA105=BJ15)*(DD3:DD105=BJ13)*(DF3:DF105="L"))+SUMPRODUCT((DA3:DA105=BJ16)*(DD3:DD105=BJ13)*(DF3:DF105="L"))</f>
        <v>0</v>
      </c>
      <c r="BN13" s="3">
        <f>SUMPRODUCT((DA3:DA105=BJ13)*(DD3:DD105=BJ14)*DB3:DB105)+SUMPRODUCT((DA3:DA105=BJ13)*(DD3:DD105=BJ15)*DB3:DB105)+SUMPRODUCT((DA3:DA105=BJ13)*(DD3:DD105=BJ11)*DB3:DB105)+SUMPRODUCT((DA3:DA105=BJ13)*(DD3:DD105=BJ12)*DB3:DB105)+SUMPRODUCT((DA3:DA105=BJ14)*(DD3:DD105=BJ13)*DC3:DC105)+SUMPRODUCT((DA3:DA105=BJ15)*(DD3:DD105=BJ13)*DC3:DC105)+SUMPRODUCT((DA3:DA105=BJ11)*(DD3:DD105=BJ13)*DC3:DC105)+SUMPRODUCT((DA3:DA105=BJ12)*(DD3:DD105=BJ13)*DC3:DC105)</f>
        <v>0</v>
      </c>
      <c r="BO13" s="3">
        <f>SUMPRODUCT((DA3:DA105=BJ13)*(DD3:DD105=BJ14)*DC3:DC105)+SUMPRODUCT((DA3:DA105=BJ13)*(DD3:DD105=BJ15)*DC3:DC105)+SUMPRODUCT((DA3:DA105=BJ13)*(DD3:DD105=BJ11)*DC3:DC105)+SUMPRODUCT((DA3:DA105=BJ13)*(DD3:DD105=BJ12)*DC3:DC105)+SUMPRODUCT((DA3:DA105=BJ14)*(DD3:DD105=BJ13)*DB3:DB105)+SUMPRODUCT((DA3:DA105=BJ15)*(DD3:DD105=BJ13)*DB3:DB105)+SUMPRODUCT((DA3:DA105=BJ11)*(DD3:DD105=BJ13)*DB3:DB105)+SUMPRODUCT((DA3:DA105=BJ12)*(DD3:DD105=BJ13)*DB3:DB105)</f>
        <v>0</v>
      </c>
      <c r="BP13" s="3">
        <f>BN13-BO13+1000</f>
        <v>1000</v>
      </c>
      <c r="BQ13" s="3" t="str">
        <f t="shared" ref="BQ13:BQ14" si="44">IF(BJ13&lt;&gt;"",BK13*3+BL13*1,"")</f>
        <v/>
      </c>
      <c r="BR13" s="3" t="str">
        <f>IF(BJ13&lt;&gt;"",VLOOKUP(BJ13,C4:I52,7,FALSE),"")</f>
        <v/>
      </c>
      <c r="BS13" s="3" t="str">
        <f>IF(BJ13&lt;&gt;"",VLOOKUP(BJ13,C4:I52,5,FALSE),"")</f>
        <v/>
      </c>
      <c r="BT13" s="3" t="str">
        <f>IF(BJ13&lt;&gt;"",VLOOKUP(BJ13,C4:K52,9,FALSE),"")</f>
        <v/>
      </c>
      <c r="BU13" s="3" t="str">
        <f t="shared" ref="BU13:BU14" si="45">BQ13</f>
        <v/>
      </c>
      <c r="BV13" s="3" t="str">
        <f>IF(BJ13&lt;&gt;"",RANK(BU13,BU11:BU15),"")</f>
        <v/>
      </c>
      <c r="BW13" s="3" t="str">
        <f>IF(BJ13&lt;&gt;"",SUMPRODUCT((BU11:BU15=BU13)*(BP11:BP15&gt;BP13)),"")</f>
        <v/>
      </c>
      <c r="BX13" s="3" t="str">
        <f>IF(BJ13&lt;&gt;"",SUMPRODUCT((BU11:BU15=BU13)*(BP11:BP15=BP13)*(BN11:BN15&gt;BN13)),"")</f>
        <v/>
      </c>
      <c r="BY13" s="3" t="str">
        <f>IF(BJ13&lt;&gt;"",SUMPRODUCT((BU11:BU15=BU13)*(BP11:BP15=BP13)*(BN11:BN15=BN13)*(BR11:BR15&gt;BR13)),"")</f>
        <v/>
      </c>
      <c r="BZ13" s="3" t="str">
        <f>IF(BJ13&lt;&gt;"",SUMPRODUCT((BU11:BU15=BU13)*(BP11:BP15=BP13)*(BN11:BN15=BN13)*(BR11:BR15=BR13)*(BS11:BS15&gt;BS13)),"")</f>
        <v/>
      </c>
      <c r="CA13" s="3" t="str">
        <f>IF(BJ13&lt;&gt;"",SUMPRODUCT((BU11:BU15=BU13)*(BP11:BP15=BP13)*(BN11:BN15=BN13)*(BR11:BR15=BR13)*(BS11:BS15=BS13)*(BT11:BT15&gt;BT13)),"")</f>
        <v/>
      </c>
      <c r="CB13" s="3" t="str">
        <f>IF(BJ13&lt;&gt;"",SUM(BV13:CA13)+2,"")</f>
        <v/>
      </c>
      <c r="CC13" s="3" t="str">
        <f>IF(BJ13&lt;&gt;"",INDEX(BJ13:BJ15,MATCH(3,CB13:CB15,0),0),"")</f>
        <v/>
      </c>
      <c r="CX13" s="3" t="str">
        <f>IF(CC13&lt;&gt;"",CC13,IF(BI13&lt;&gt;"",BI13,IF(AO13&lt;&gt;"",AO13,O13)))</f>
        <v>Qatar</v>
      </c>
      <c r="CY13" s="3">
        <v>3</v>
      </c>
      <c r="CZ13" s="3">
        <v>11</v>
      </c>
      <c r="DA13" s="7" t="str">
        <f>Voorspelling!F16</f>
        <v>Nederland</v>
      </c>
      <c r="DB13" s="7">
        <f>Voorspelling!G16</f>
        <v>0</v>
      </c>
      <c r="DC13" s="7">
        <f>Voorspelling!H16</f>
        <v>0</v>
      </c>
      <c r="DD13" s="7" t="str">
        <f>Voorspelling!I16</f>
        <v>Japan</v>
      </c>
      <c r="DE13" s="7" t="str">
        <f>IF(AND(Voorspelling!G16&lt;&gt;"",Voorspelling!H16&lt;&gt;""),IF(DB13&gt;DC13,"W",IF(DB13=DC13,"D","L")),"")</f>
        <v/>
      </c>
      <c r="DF13" s="7" t="str">
        <f t="shared" si="0"/>
        <v/>
      </c>
      <c r="DI13" s="3" t="e">
        <f ca="1">VLOOKUP(DJ13,HE11:HF15,2,FALSE)</f>
        <v>#N/A</v>
      </c>
      <c r="DJ13" s="5" t="str">
        <f t="shared" si="40"/>
        <v>Qatar</v>
      </c>
      <c r="DK13" s="3" t="e">
        <f ca="1">SUMPRODUCT((HH3:HH105=DJ13)*(HL3:HL105="W"))+SUMPRODUCT((HK3:HK105=DJ13)*(HM3:HM105="W"))</f>
        <v>#REF!</v>
      </c>
      <c r="DL13" s="3" t="e">
        <f ca="1">SUMPRODUCT((HH3:HH105=DJ13)*(HL3:HL105="D"))+SUMPRODUCT((HK3:HK105=DJ13)*(HM3:HM105="D"))</f>
        <v>#REF!</v>
      </c>
      <c r="DM13" s="3" t="e">
        <f ca="1">SUMPRODUCT((HH3:HH105=DJ13)*(HL3:HL105="L"))+SUMPRODUCT((HK3:HK105=DJ13)*(HM3:HM105="L"))</f>
        <v>#REF!</v>
      </c>
      <c r="DN13" s="3" t="e">
        <f ca="1">SUMIF(HH3:HH123,DJ13,HI3:HI123)+SUMIF(HK3:HK123,DJ13,HJ3:HJ123)</f>
        <v>#REF!</v>
      </c>
      <c r="DO13" s="3" t="e">
        <f ca="1">SUMIF(HK3:HK123,DJ13,HI3:HI123)+SUMIF(HH3:HH123,DJ13,HJ3:HJ123)</f>
        <v>#REF!</v>
      </c>
      <c r="DP13" s="3" t="e">
        <f t="shared" ca="1" si="32"/>
        <v>#REF!</v>
      </c>
      <c r="DQ13" s="3" t="e">
        <f t="shared" ca="1" si="33"/>
        <v>#REF!</v>
      </c>
      <c r="DR13" s="3">
        <f t="shared" si="34"/>
        <v>-156</v>
      </c>
      <c r="DS13" s="3" t="e">
        <f ca="1">IF(COUNTIF(DQ11:DQ15,4)&lt;&gt;4,RANK(DQ13,DQ11:DQ15),DQ92)</f>
        <v>#REF!</v>
      </c>
      <c r="DU13" s="3" t="e">
        <f ca="1">SUMPRODUCT((DS11:DS14=DS13)*(DR11:DR14&lt;DR13))+DS13</f>
        <v>#REF!</v>
      </c>
      <c r="DV13" s="5" t="e">
        <f ca="1">INDEX(DJ11:DJ15,MATCH(3,DU11:DU15,0),0)</f>
        <v>#N/A</v>
      </c>
      <c r="DW13" s="3" t="e">
        <f ca="1">INDEX(DS11:DS15,MATCH(DV13,DJ11:DJ15,0),0)</f>
        <v>#N/A</v>
      </c>
      <c r="DX13" s="3" t="e">
        <f ca="1">IF(AND(DX12&lt;&gt;"",DW13=1),DV13,"")</f>
        <v>#N/A</v>
      </c>
      <c r="DY13" s="3" t="e">
        <f ca="1">IF(AND(DY12&lt;&gt;"",DW14=2),DV14,"")</f>
        <v>#N/A</v>
      </c>
      <c r="DZ13" s="3" t="e">
        <f ca="1">IF(AND(DZ12&lt;&gt;"",DW15=3),DV15,"")</f>
        <v>#N/A</v>
      </c>
      <c r="EC13" s="3" t="e">
        <f t="shared" ca="1" si="41"/>
        <v>#N/A</v>
      </c>
      <c r="ED13" s="3" t="e">
        <f ca="1">SUMPRODUCT((HH3:HH105=EC13)*(HK3:HK105=EC14)*(HL3:HL105="W"))+SUMPRODUCT((HH3:HH105=EC13)*(HK3:HK105=EC15)*(HL3:HL105="W"))+SUMPRODUCT((HH3:HH105=EC13)*(HK3:HK105=EC11)*(HL3:HL105="W"))+SUMPRODUCT((HH3:HH105=EC13)*(HK3:HK105=EC12)*(HL3:HL105="W"))+SUMPRODUCT((HH3:HH105=EC14)*(HK3:HK105=EC13)*(HM3:HM105="W"))+SUMPRODUCT((HH3:HH105=EC15)*(HK3:HK105=EC13)*(HM3:HM105="W"))+SUMPRODUCT((HH3:HH105=EC11)*(HK3:HK105=EC13)*(HM3:HM105="W"))+SUMPRODUCT((HH3:HH105=EC12)*(HK3:HK105=EC13)*(HM3:HM105="W"))</f>
        <v>#N/A</v>
      </c>
      <c r="EE13" s="3" t="e">
        <f ca="1">SUMPRODUCT((HH3:HH105=EC13)*(HK3:HK105=EC14)*(HL3:HL105="D"))+SUMPRODUCT((HH3:HH105=EC13)*(HK3:HK105=EC15)*(HL3:HL105="D"))+SUMPRODUCT((HH3:HH105=EC13)*(HK3:HK105=EC11)*(HL3:HL105="D"))+SUMPRODUCT((HH3:HH105=EC13)*(HK3:HK105=EC12)*(HL3:HL105="D"))+SUMPRODUCT((HH3:HH105=EC14)*(HK3:HK105=EC13)*(HL3:HL105="D"))+SUMPRODUCT((HH3:HH105=EC15)*(HK3:HK105=EC13)*(HL3:HL105="D"))+SUMPRODUCT((HH3:HH105=EC11)*(HK3:HK105=EC13)*(HL3:HL105="D"))+SUMPRODUCT((HH3:HH105=EC12)*(HK3:HK105=EC13)*(HL3:HL105="D"))</f>
        <v>#N/A</v>
      </c>
      <c r="EF13" s="3" t="e">
        <f ca="1">SUMPRODUCT((HH3:HH105=EC13)*(HK3:HK105=EC14)*(HL3:HL105="L"))+SUMPRODUCT((HH3:HH105=EC13)*(HK3:HK105=EC15)*(HL3:HL105="L"))+SUMPRODUCT((HH3:HH105=EC13)*(HK3:HK105=EC11)*(HL3:HL105="L"))+SUMPRODUCT((HH3:HH105=EC13)*(HK3:HK105=EC12)*(HL3:HL105="L"))+SUMPRODUCT((HH3:HH105=EC14)*(HK3:HK105=EC13)*(HM3:HM105="L"))+SUMPRODUCT((HH3:HH105=EC15)*(HK3:HK105=EC13)*(HM3:HM105="L"))+SUMPRODUCT((HH3:HH105=EC11)*(HK3:HK105=EC13)*(HM3:HM105="L"))+SUMPRODUCT((HH3:HH105=EC12)*(HK3:HK105=EC13)*(HM3:HM105="L"))</f>
        <v>#N/A</v>
      </c>
      <c r="EG13" s="3" t="e">
        <f ca="1">SUMPRODUCT((HH3:HH105=EC13)*(HK3:HK105=EC14)*HI3:HI105)+SUMPRODUCT((HH3:HH105=EC13)*(HK3:HK105=EC15)*HI3:HI105)+SUMPRODUCT((HH3:HH105=EC13)*(HK3:HK105=EC11)*HI3:HI105)+SUMPRODUCT((HH3:HH105=EC13)*(HK3:HK105=EC12)*HI3:HI105)+SUMPRODUCT((HH3:HH105=EC14)*(HK3:HK105=EC13)*HJ3:HJ105)+SUMPRODUCT((HH3:HH105=EC15)*(HK3:HK105=EC13)*HJ3:HJ105)+SUMPRODUCT((HH3:HH105=EC11)*(HK3:HK105=EC13)*HJ3:HJ105)+SUMPRODUCT((HH3:HH105=EC12)*(HK3:HK105=EC13)*HJ3:HJ105)</f>
        <v>#N/A</v>
      </c>
      <c r="EH13" s="3" t="e">
        <f ca="1">SUMPRODUCT((HH3:HH105=EC13)*(HK3:HK105=EC14)*HJ3:HJ105)+SUMPRODUCT((HH3:HH105=EC13)*(HK3:HK105=EC15)*HJ3:HJ105)+SUMPRODUCT((HH3:HH105=EC13)*(HK3:HK105=EC11)*HJ3:HJ105)+SUMPRODUCT((HH3:HH105=EC13)*(HK3:HK105=EC12)*HJ3:HJ105)+SUMPRODUCT((HH3:HH105=EC14)*(HK3:HK105=EC13)*HI3:HI105)+SUMPRODUCT((HH3:HH105=EC15)*(HK3:HK105=EC13)*HI3:HI105)+SUMPRODUCT((HH3:HH105=EC11)*(HK3:HK105=EC13)*HI3:HI105)+SUMPRODUCT((HH3:HH105=EC12)*(HK3:HK105=EC13)*HI3:HI105)</f>
        <v>#N/A</v>
      </c>
      <c r="EI13" s="3" t="e">
        <f ca="1">EG13-EH13+1000</f>
        <v>#N/A</v>
      </c>
      <c r="EJ13" s="3" t="e">
        <f t="shared" ca="1" si="35"/>
        <v>#N/A</v>
      </c>
      <c r="EK13" s="3" t="e">
        <f ca="1">IF(EC13&lt;&gt;"",VLOOKUP(EC13,DJ4:DP52,7,FALSE),"")</f>
        <v>#N/A</v>
      </c>
      <c r="EL13" s="3" t="e">
        <f ca="1">IF(EC13&lt;&gt;"",VLOOKUP(EC13,DJ4:DP52,5,FALSE),"")</f>
        <v>#N/A</v>
      </c>
      <c r="EM13" s="3" t="e">
        <f ca="1">IF(EC13&lt;&gt;"",VLOOKUP(EC13,DJ4:DR52,9,FALSE),"")</f>
        <v>#N/A</v>
      </c>
      <c r="EN13" s="3" t="e">
        <f t="shared" ca="1" si="36"/>
        <v>#N/A</v>
      </c>
      <c r="EO13" s="3" t="e">
        <f ca="1">IF(EC13&lt;&gt;"",RANK(EN13,EN11:EN15),"")</f>
        <v>#N/A</v>
      </c>
      <c r="EP13" s="3" t="e">
        <f ca="1">IF(EC13&lt;&gt;"",SUMPRODUCT((EN11:EN15=EN13)*(EI11:EI15&gt;EI13)),"")</f>
        <v>#N/A</v>
      </c>
      <c r="EQ13" s="3" t="e">
        <f ca="1">IF(EC13&lt;&gt;"",SUMPRODUCT((EN11:EN15=EN13)*(EI11:EI15=EI13)*(EG11:EG15&gt;EG13)),"")</f>
        <v>#N/A</v>
      </c>
      <c r="ER13" s="3" t="e">
        <f ca="1">IF(EC13&lt;&gt;"",SUMPRODUCT((EN11:EN15=EN13)*(EI11:EI15=EI13)*(EG11:EG15=EG13)*(EK11:EK15&gt;EK13)),"")</f>
        <v>#N/A</v>
      </c>
      <c r="ES13" s="3" t="e">
        <f ca="1">IF(EC13&lt;&gt;"",SUMPRODUCT((EN11:EN15=EN13)*(EI11:EI15=EI13)*(EG11:EG15=EG13)*(EK11:EK15=EK13)*(EL11:EL15&gt;EL13)),"")</f>
        <v>#N/A</v>
      </c>
      <c r="ET13" s="3" t="e">
        <f ca="1">IF(EC13&lt;&gt;"",SUMPRODUCT((EN11:EN15=EN13)*(EI11:EI15=EI13)*(EG11:EG15=EG13)*(EK11:EK15=EK13)*(EL11:EL15=EL13)*(EM11:EM15&gt;EM13)),"")</f>
        <v>#N/A</v>
      </c>
      <c r="EU13" s="3" t="e">
        <f ca="1">IF(EC13&lt;&gt;"",IF(EU92&lt;&gt;"",IF(EB89=3,EU92,EU92+EB89),SUM(EO13:ET13)),"")</f>
        <v>#N/A</v>
      </c>
      <c r="EV13" s="3" t="e">
        <f ca="1">IF(EC13&lt;&gt;"",INDEX(EC11:EC15,MATCH(3,EU11:EU15,0),0),"")</f>
        <v>#N/A</v>
      </c>
      <c r="EW13" s="3" t="e">
        <f ca="1">IF(DY12&lt;&gt;"",DY12,"")</f>
        <v>#N/A</v>
      </c>
      <c r="EX13" s="3" t="e">
        <f ca="1">SUMPRODUCT((HH3:HH105=EW13)*(HK3:HK105=EW14)*(HL3:HL105="W"))+SUMPRODUCT((HH3:HH105=EW13)*(HK3:HK105=EW15)*(HL3:HL105="W"))+SUMPRODUCT((HH3:HH105=EW13)*(HK3:HK105=EW12)*(HL3:HL105="W"))+SUMPRODUCT((HH3:HH105=EW14)*(HK3:HK105=EW13)*(HM3:HM105="W"))+SUMPRODUCT((HH3:HH105=EW15)*(HK3:HK105=EW13)*(HM3:HM105="W"))+SUMPRODUCT((HH3:HH105=EW12)*(HK3:HK105=EW13)*(HM3:HM105="W"))</f>
        <v>#N/A</v>
      </c>
      <c r="EY13" s="3" t="e">
        <f ca="1">SUMPRODUCT((HH3:HH105=EW13)*(HK3:HK105=EW14)*(HL3:HL105="D"))+SUMPRODUCT((HH3:HH105=EW13)*(HK3:HK105=EW15)*(HL3:HL105="D"))+SUMPRODUCT((HH3:HH105=EW13)*(HK3:HK105=EW12)*(HL3:HL105="D"))+SUMPRODUCT((HH3:HH105=EW14)*(HK3:HK105=EW13)*(HL3:HL105="D"))+SUMPRODUCT((HH3:HH105=EW15)*(HK3:HK105=EW13)*(HL3:HL105="D"))+SUMPRODUCT((HH3:HH105=EW12)*(HK3:HK105=EW13)*(HL3:HL105="D"))</f>
        <v>#N/A</v>
      </c>
      <c r="EZ13" s="3" t="e">
        <f ca="1">SUMPRODUCT((HH3:HH105=EW13)*(HK3:HK105=EW14)*(HL3:HL105="L"))+SUMPRODUCT((HH3:HH105=EW13)*(HK3:HK105=EW15)*(HL3:HL105="L"))+SUMPRODUCT((HH3:HH105=EW13)*(HK3:HK105=EW12)*(HL3:HL105="L"))+SUMPRODUCT((HH3:HH105=EW14)*(HK3:HK105=EW13)*(HM3:HM105="L"))+SUMPRODUCT((HH3:HH105=EW15)*(HK3:HK105=EW13)*(HM3:HM105="L"))+SUMPRODUCT((HH3:HH105=EW12)*(HK3:HK105=EW13)*(HM3:HM105="L"))</f>
        <v>#N/A</v>
      </c>
      <c r="FA13" s="3" t="e">
        <f ca="1">SUMPRODUCT((HH3:HH105=EW13)*(HK3:HK105=EW14)*HI3:HI105)+SUMPRODUCT((HH3:HH105=EW13)*(HK3:HK105=EW15)*HI3:HI105)+SUMPRODUCT((HH3:HH105=EW13)*(HK3:HK105=EW11)*HI3:HI105)+SUMPRODUCT((HH3:HH105=EW13)*(HK3:HK105=EW12)*HI3:HI105)+SUMPRODUCT((HH3:HH105=EW14)*(HK3:HK105=EW13)*HJ3:HJ105)+SUMPRODUCT((HH3:HH105=EW15)*(HK3:HK105=EW13)*HJ3:HJ105)+SUMPRODUCT((HH3:HH105=EW11)*(HK3:HK105=EW13)*HJ3:HJ105)+SUMPRODUCT((HH3:HH105=EW12)*(HK3:HK105=EW13)*HJ3:HJ105)</f>
        <v>#N/A</v>
      </c>
      <c r="FB13" s="3" t="e">
        <f ca="1">SUMPRODUCT((HH3:HH105=EW13)*(HK3:HK105=EW14)*HJ3:HJ105)+SUMPRODUCT((HH3:HH105=EW13)*(HK3:HK105=EW15)*HJ3:HJ105)+SUMPRODUCT((HH3:HH105=EW13)*(HK3:HK105=EW11)*HJ3:HJ105)+SUMPRODUCT((HH3:HH105=EW13)*(HK3:HK105=EW12)*HJ3:HJ105)+SUMPRODUCT((HH3:HH105=EW14)*(HK3:HK105=EW13)*HI3:HI105)+SUMPRODUCT((HH3:HH105=EW15)*(HK3:HK105=EW13)*HI3:HI105)+SUMPRODUCT((HH3:HH105=EW11)*(HK3:HK105=EW13)*HI3:HI105)+SUMPRODUCT((HH3:HH105=EW12)*(HK3:HK105=EW13)*HI3:HI105)</f>
        <v>#N/A</v>
      </c>
      <c r="FC13" s="3" t="e">
        <f ca="1">FA13-FB13+1000</f>
        <v>#N/A</v>
      </c>
      <c r="FD13" s="3" t="e">
        <f t="shared" ca="1" si="42"/>
        <v>#N/A</v>
      </c>
      <c r="FE13" s="3" t="e">
        <f ca="1">IF(EW13&lt;&gt;"",VLOOKUP(EW13,DJ4:DP52,7,FALSE),"")</f>
        <v>#N/A</v>
      </c>
      <c r="FF13" s="3" t="e">
        <f ca="1">IF(EW13&lt;&gt;"",VLOOKUP(EW13,DJ4:DP52,5,FALSE),"")</f>
        <v>#N/A</v>
      </c>
      <c r="FG13" s="3" t="e">
        <f ca="1">IF(EW13&lt;&gt;"",VLOOKUP(EW13,DJ4:DR52,9,FALSE),"")</f>
        <v>#N/A</v>
      </c>
      <c r="FH13" s="3" t="e">
        <f t="shared" ca="1" si="43"/>
        <v>#N/A</v>
      </c>
      <c r="FI13" s="3" t="e">
        <f ca="1">IF(EW13&lt;&gt;"",RANK(FH13,FH11:FH15),"")</f>
        <v>#N/A</v>
      </c>
      <c r="FJ13" s="3" t="e">
        <f ca="1">IF(EW13&lt;&gt;"",SUMPRODUCT((FH11:FH15=FH13)*(FC11:FC15&gt;FC13)),"")</f>
        <v>#N/A</v>
      </c>
      <c r="FK13" s="3" t="e">
        <f ca="1">IF(EW13&lt;&gt;"",SUMPRODUCT((FH11:FH15=FH13)*(FC11:FC15=FC13)*(FA11:FA15&gt;FA13)),"")</f>
        <v>#N/A</v>
      </c>
      <c r="FL13" s="3" t="e">
        <f ca="1">IF(EW13&lt;&gt;"",SUMPRODUCT((FH11:FH15=FH13)*(FC11:FC15=FC13)*(FA11:FA15=FA13)*(FE11:FE15&gt;FE13)),"")</f>
        <v>#N/A</v>
      </c>
      <c r="FM13" s="3" t="e">
        <f ca="1">IF(EW13&lt;&gt;"",SUMPRODUCT((FH11:FH15=FH13)*(FC11:FC15=FC13)*(FA11:FA15=FA13)*(FE11:FE15=FE13)*(FF11:FF15&gt;FF13)),"")</f>
        <v>#N/A</v>
      </c>
      <c r="FN13" s="3" t="e">
        <f ca="1">IF(EW13&lt;&gt;"",SUMPRODUCT((FH11:FH15=FH13)*(FC11:FC15=FC13)*(FA11:FA15=FA13)*(FE11:FE15=FE13)*(FF11:FF15=FF13)*(FG11:FG15&gt;FG13)),"")</f>
        <v>#N/A</v>
      </c>
      <c r="FO13" s="3" t="e">
        <f ca="1">IF(EW13&lt;&gt;"",IF(FO92&lt;&gt;"",IF(EV89=3,FO92,FO92+EV89),SUM(FI13:FN13)+1),"")</f>
        <v>#N/A</v>
      </c>
      <c r="FP13" s="3" t="e">
        <f ca="1">IF(EW13&lt;&gt;"",INDEX(EW12:EW15,MATCH(3,FO12:FO15,0),0),"")</f>
        <v>#N/A</v>
      </c>
      <c r="FQ13" s="3" t="e">
        <f ca="1">IF(DZ11&lt;&gt;"",DZ11,"")</f>
        <v>#N/A</v>
      </c>
      <c r="FR13" s="3" t="e">
        <f ca="1">SUMPRODUCT((HH3:HH105=FQ13)*(HK3:HK105=FQ14)*(HL3:HL105="W"))+SUMPRODUCT((HH3:HH105=FQ13)*(HK3:HK105=FQ15)*(HL3:HL105="W"))+SUMPRODUCT((HH3:HH105=FQ13)*(HK3:HK105=FQ16)*(HL3:HL105="W"))+SUMPRODUCT((HH3:HH105=FQ14)*(HK3:HK105=FQ13)*(HM3:HM105="W"))+SUMPRODUCT((HH3:HH105=FQ15)*(HK3:HK105=FQ13)*(HM3:HM105="W"))+SUMPRODUCT((HH3:HH105=FQ16)*(HK3:HK105=FQ13)*(HM3:HM105="W"))</f>
        <v>#N/A</v>
      </c>
      <c r="FS13" s="3" t="e">
        <f ca="1">SUMPRODUCT((HH3:HH105=FQ13)*(HK3:HK105=FQ14)*(HL3:HL105="D"))+SUMPRODUCT((HH3:HH105=FQ13)*(HK3:HK105=FQ15)*(HL3:HL105="D"))+SUMPRODUCT((HH3:HH105=FQ13)*(HK3:HK105=FQ16)*(HL3:HL105="D"))+SUMPRODUCT((HH3:HH105=FQ14)*(HK3:HK105=FQ13)*(HL3:HL105="D"))+SUMPRODUCT((HH3:HH105=FQ15)*(HK3:HK105=FQ13)*(HL3:HL105="D"))+SUMPRODUCT((HH3:HH105=FQ16)*(HK3:HK105=FQ13)*(HL3:HL105="D"))</f>
        <v>#N/A</v>
      </c>
      <c r="FT13" s="3" t="e">
        <f ca="1">SUMPRODUCT((HH3:HH105=FQ13)*(HK3:HK105=FQ14)*(HL3:HL105="L"))+SUMPRODUCT((HH3:HH105=FQ13)*(HK3:HK105=FQ15)*(HL3:HL105="L"))+SUMPRODUCT((HH3:HH105=FQ13)*(HK3:HK105=FQ16)*(HL3:HL105="L"))+SUMPRODUCT((HH3:HH105=FQ14)*(HK3:HK105=FQ13)*(HM3:HM105="L"))+SUMPRODUCT((HH3:HH105=FQ15)*(HK3:HK105=FQ13)*(HM3:HM105="L"))+SUMPRODUCT((HH3:HH105=FQ16)*(HK3:HK105=FQ13)*(HM3:HM105="L"))</f>
        <v>#N/A</v>
      </c>
      <c r="FU13" s="3" t="e">
        <f ca="1">SUMPRODUCT((HH3:HH105=FQ13)*(HK3:HK105=FQ14)*HI3:HI105)+SUMPRODUCT((HH3:HH105=FQ13)*(HK3:HK105=FQ15)*HI3:HI105)+SUMPRODUCT((HH3:HH105=FQ13)*(HK3:HK105=FQ11)*HI3:HI105)+SUMPRODUCT((HH3:HH105=FQ13)*(HK3:HK105=FQ12)*HI3:HI105)+SUMPRODUCT((HH3:HH105=FQ14)*(HK3:HK105=FQ13)*HJ3:HJ105)+SUMPRODUCT((HH3:HH105=FQ15)*(HK3:HK105=FQ13)*HJ3:HJ105)+SUMPRODUCT((HH3:HH105=FQ11)*(HK3:HK105=FQ13)*HJ3:HJ105)+SUMPRODUCT((HH3:HH105=FQ12)*(HK3:HK105=FQ13)*HJ3:HJ105)</f>
        <v>#N/A</v>
      </c>
      <c r="FV13" s="3" t="e">
        <f ca="1">SUMPRODUCT((HH3:HH105=FQ13)*(HK3:HK105=FQ14)*HJ3:HJ105)+SUMPRODUCT((HH3:HH105=FQ13)*(HK3:HK105=FQ15)*HJ3:HJ105)+SUMPRODUCT((HH3:HH105=FQ13)*(HK3:HK105=FQ11)*HJ3:HJ105)+SUMPRODUCT((HH3:HH105=FQ13)*(HK3:HK105=FQ12)*HJ3:HJ105)+SUMPRODUCT((HH3:HH105=FQ14)*(HK3:HK105=FQ13)*HI3:HI105)+SUMPRODUCT((HH3:HH105=FQ15)*(HK3:HK105=FQ13)*HI3:HI105)+SUMPRODUCT((HH3:HH105=FQ11)*(HK3:HK105=FQ13)*HI3:HI105)+SUMPRODUCT((HH3:HH105=FQ12)*(HK3:HK105=FQ13)*HI3:HI105)</f>
        <v>#N/A</v>
      </c>
      <c r="FW13" s="3" t="e">
        <f ca="1">FU13-FV13+1000</f>
        <v>#N/A</v>
      </c>
      <c r="FX13" s="3" t="e">
        <f t="shared" ref="FX13:FX14" ca="1" si="46">IF(FQ13&lt;&gt;"",FR13*3+FS13*1,"")</f>
        <v>#N/A</v>
      </c>
      <c r="FY13" s="3" t="e">
        <f ca="1">IF(FQ13&lt;&gt;"",VLOOKUP(FQ13,DJ4:DP52,7,FALSE),"")</f>
        <v>#N/A</v>
      </c>
      <c r="FZ13" s="3" t="e">
        <f ca="1">IF(FQ13&lt;&gt;"",VLOOKUP(FQ13,DJ4:DP52,5,FALSE),"")</f>
        <v>#N/A</v>
      </c>
      <c r="GA13" s="3" t="e">
        <f ca="1">IF(FQ13&lt;&gt;"",VLOOKUP(FQ13,DJ4:DR52,9,FALSE),"")</f>
        <v>#N/A</v>
      </c>
      <c r="GB13" s="3" t="e">
        <f t="shared" ref="GB13:GB14" ca="1" si="47">FX13</f>
        <v>#N/A</v>
      </c>
      <c r="GC13" s="3" t="e">
        <f ca="1">IF(FQ13&lt;&gt;"",RANK(GB13,GB11:GB15),"")</f>
        <v>#N/A</v>
      </c>
      <c r="GD13" s="3" t="e">
        <f ca="1">IF(FQ13&lt;&gt;"",SUMPRODUCT((GB11:GB15=GB13)*(FW11:FW15&gt;FW13)),"")</f>
        <v>#N/A</v>
      </c>
      <c r="GE13" s="3" t="e">
        <f ca="1">IF(FQ13&lt;&gt;"",SUMPRODUCT((GB11:GB15=GB13)*(FW11:FW15=FW13)*(FU11:FU15&gt;FU13)),"")</f>
        <v>#N/A</v>
      </c>
      <c r="GF13" s="3" t="e">
        <f ca="1">IF(FQ13&lt;&gt;"",SUMPRODUCT((GB11:GB15=GB13)*(FW11:FW15=FW13)*(FU11:FU15=FU13)*(FY11:FY15&gt;FY13)),"")</f>
        <v>#N/A</v>
      </c>
      <c r="GG13" s="3" t="e">
        <f ca="1">IF(FQ13&lt;&gt;"",SUMPRODUCT((GB11:GB15=GB13)*(FW11:FW15=FW13)*(FU11:FU15=FU13)*(FY11:FY15=FY13)*(FZ11:FZ15&gt;FZ13)),"")</f>
        <v>#N/A</v>
      </c>
      <c r="GH13" s="3" t="e">
        <f ca="1">IF(FQ13&lt;&gt;"",SUMPRODUCT((GB11:GB15=GB13)*(FW11:FW15=FW13)*(FU11:FU15=FU13)*(FY11:FY15=FY13)*(FZ11:FZ15=FZ13)*(GA11:GA15&gt;GA13)),"")</f>
        <v>#N/A</v>
      </c>
      <c r="GI13" s="3" t="e">
        <f ca="1">IF(FQ13&lt;&gt;"",SUM(GC13:GH13)+2,"")</f>
        <v>#N/A</v>
      </c>
      <c r="GJ13" s="3" t="e">
        <f ca="1">IF(FQ13&lt;&gt;"",INDEX(FQ13:FQ15,MATCH(3,GI13:GI15,0),0),"")</f>
        <v>#N/A</v>
      </c>
      <c r="HE13" s="3" t="e">
        <f ca="1">IF(GJ13&lt;&gt;"",GJ13,IF(FP13&lt;&gt;"",FP13,IF(EV13&lt;&gt;"",EV13,DV13)))</f>
        <v>#N/A</v>
      </c>
      <c r="HF13" s="3">
        <v>3</v>
      </c>
      <c r="HG13" s="3">
        <v>11</v>
      </c>
      <c r="HH13" s="7" t="str">
        <f t="shared" si="1"/>
        <v>Nederland</v>
      </c>
      <c r="HI13" s="7" t="e">
        <f ca="1">IF(OFFSET(Voorspelling!#REF!,0,HI1)&lt;&gt;"",OFFSET(Voorspelling!#REF!,0,HI1),0)</f>
        <v>#REF!</v>
      </c>
      <c r="HJ13" s="7" t="e">
        <f ca="1">IF(OFFSET(Voorspelling!#REF!,0,HI1)&lt;&gt;"",OFFSET(Voorspelling!#REF!,0,HI1),0)</f>
        <v>#REF!</v>
      </c>
      <c r="HK13" s="7" t="str">
        <f t="shared" si="2"/>
        <v>Japan</v>
      </c>
      <c r="HL13" s="7" t="e">
        <f ca="1">IF(AND(OFFSET(Voorspelling!#REF!,0,HI1)&lt;&gt;"",OFFSET(Voorspelling!#REF!,0,HI1)&lt;&gt;""),IF(HI13&gt;HJ13,"W",IF(HI13=HJ13,"D","L")),"")</f>
        <v>#REF!</v>
      </c>
      <c r="HM13" s="7" t="e">
        <f t="shared" ca="1" si="3"/>
        <v>#REF!</v>
      </c>
      <c r="LO13" s="7"/>
      <c r="LP13" s="7"/>
      <c r="LQ13" s="7"/>
      <c r="LR13" s="7"/>
      <c r="LS13" s="7"/>
      <c r="LT13" s="7"/>
      <c r="PV13" s="7"/>
      <c r="PW13" s="7"/>
      <c r="PX13" s="7"/>
      <c r="PY13" s="7"/>
      <c r="PZ13" s="7"/>
      <c r="QA13" s="7"/>
      <c r="UC13" s="7"/>
      <c r="UD13" s="7"/>
      <c r="UE13" s="7"/>
      <c r="UF13" s="7"/>
      <c r="UG13" s="7"/>
      <c r="UH13" s="7"/>
      <c r="YJ13" s="7"/>
      <c r="YK13" s="7"/>
      <c r="YL13" s="7"/>
      <c r="YM13" s="7"/>
      <c r="YN13" s="7"/>
      <c r="YO13" s="7"/>
      <c r="ACQ13" s="7"/>
      <c r="ACR13" s="7"/>
      <c r="ACS13" s="7"/>
      <c r="ACT13" s="7"/>
      <c r="ACU13" s="7"/>
      <c r="ACV13" s="7"/>
      <c r="AGX13" s="7"/>
      <c r="AGY13" s="7"/>
      <c r="AGZ13" s="7"/>
      <c r="AHA13" s="7"/>
      <c r="AHB13" s="7"/>
      <c r="AHC13" s="7"/>
      <c r="ALE13" s="7"/>
      <c r="ALF13" s="7"/>
      <c r="ALG13" s="7"/>
      <c r="ALH13" s="7"/>
      <c r="ALI13" s="7"/>
      <c r="ALJ13" s="7"/>
      <c r="APL13" s="7"/>
      <c r="APM13" s="7"/>
      <c r="APN13" s="7"/>
      <c r="APO13" s="7"/>
      <c r="APP13" s="7"/>
      <c r="APQ13" s="7"/>
      <c r="ATS13" s="7"/>
      <c r="ATT13" s="7"/>
      <c r="ATU13" s="7"/>
      <c r="ATV13" s="7"/>
      <c r="ATW13" s="7"/>
      <c r="ATX13" s="7"/>
      <c r="AXZ13" s="7"/>
      <c r="AYA13" s="7"/>
      <c r="AYB13" s="7"/>
      <c r="AYC13" s="7"/>
      <c r="AYD13" s="7"/>
      <c r="AYE13" s="7"/>
      <c r="BCG13" s="7"/>
      <c r="BCH13" s="7"/>
      <c r="BCI13" s="7"/>
      <c r="BCJ13" s="7"/>
      <c r="BCK13" s="7"/>
      <c r="BCL13" s="7"/>
      <c r="BGN13" s="7"/>
      <c r="BGO13" s="7"/>
      <c r="BGP13" s="7"/>
      <c r="BGQ13" s="7"/>
      <c r="BGR13" s="7"/>
      <c r="BGS13" s="7"/>
      <c r="BKU13" s="7"/>
      <c r="BKV13" s="7"/>
      <c r="BKW13" s="7"/>
      <c r="BKX13" s="7"/>
      <c r="BKY13" s="7"/>
      <c r="BKZ13" s="7"/>
      <c r="BPB13" s="7"/>
      <c r="BPC13" s="7"/>
      <c r="BPD13" s="7"/>
      <c r="BPE13" s="7"/>
      <c r="BPF13" s="7"/>
      <c r="BPG13" s="7"/>
      <c r="BTI13" s="7"/>
      <c r="BTJ13" s="7"/>
      <c r="BTK13" s="7"/>
      <c r="BTL13" s="7"/>
      <c r="BTM13" s="7"/>
      <c r="BTN13" s="7"/>
      <c r="BXP13" s="7"/>
      <c r="BXQ13" s="7"/>
      <c r="BXR13" s="7"/>
      <c r="BXS13" s="7"/>
      <c r="BXT13" s="7"/>
      <c r="BXU13" s="7"/>
      <c r="CBW13" s="7"/>
      <c r="CBX13" s="7"/>
      <c r="CBY13" s="7"/>
      <c r="CBZ13" s="7"/>
      <c r="CCA13" s="7"/>
      <c r="CCB13" s="7"/>
      <c r="CGD13" s="7"/>
      <c r="CGE13" s="7"/>
      <c r="CGF13" s="7"/>
      <c r="CGG13" s="7"/>
      <c r="CGH13" s="7"/>
      <c r="CGI13" s="7"/>
      <c r="CKK13" s="7"/>
      <c r="CKL13" s="7"/>
      <c r="CKM13" s="7"/>
      <c r="CKN13" s="7"/>
      <c r="CKO13" s="7"/>
      <c r="CKP13" s="7"/>
      <c r="COR13" s="7"/>
      <c r="COS13" s="7"/>
      <c r="COT13" s="7"/>
      <c r="COU13" s="7"/>
      <c r="COV13" s="7"/>
      <c r="COW13" s="7"/>
      <c r="CSY13" s="7"/>
      <c r="CSZ13" s="7"/>
      <c r="CTA13" s="7"/>
      <c r="CTB13" s="7"/>
      <c r="CTC13" s="7"/>
      <c r="CTD13" s="7"/>
      <c r="CXF13" s="7"/>
      <c r="CXG13" s="7"/>
      <c r="CXH13" s="7"/>
      <c r="CXI13" s="7"/>
      <c r="CXJ13" s="7"/>
      <c r="CXK13" s="7"/>
      <c r="DBM13" s="7"/>
      <c r="DBN13" s="7"/>
      <c r="DBO13" s="7"/>
      <c r="DBP13" s="7"/>
      <c r="DBQ13" s="7"/>
      <c r="DBR13" s="7"/>
      <c r="DFT13" s="7"/>
      <c r="DFU13" s="7"/>
      <c r="DFV13" s="7"/>
      <c r="DFW13" s="7"/>
      <c r="DFX13" s="7"/>
      <c r="DFY13" s="7"/>
      <c r="DKA13" s="7"/>
      <c r="DKB13" s="7"/>
      <c r="DKC13" s="7"/>
      <c r="DKD13" s="7"/>
      <c r="DKE13" s="7"/>
      <c r="DKF13" s="7"/>
      <c r="DOH13" s="7"/>
      <c r="DOI13" s="7"/>
      <c r="DOJ13" s="7"/>
      <c r="DOK13" s="7"/>
      <c r="DOL13" s="7"/>
      <c r="DOM13" s="7"/>
      <c r="DSO13" s="7"/>
      <c r="DSP13" s="7"/>
      <c r="DSQ13" s="7"/>
      <c r="DSR13" s="7"/>
      <c r="DSS13" s="7"/>
      <c r="DST13" s="7"/>
      <c r="DWV13" s="7"/>
      <c r="DWW13" s="7"/>
      <c r="DWX13" s="7"/>
      <c r="DWY13" s="7"/>
      <c r="DWZ13" s="7"/>
      <c r="DXA13" s="7"/>
      <c r="EBC13" s="7"/>
      <c r="EBD13" s="7"/>
      <c r="EBE13" s="7"/>
      <c r="EBF13" s="7"/>
      <c r="EBG13" s="7"/>
      <c r="EBH13" s="7"/>
      <c r="EFJ13" s="7"/>
      <c r="EFK13" s="7"/>
      <c r="EFL13" s="7"/>
      <c r="EFM13" s="7"/>
      <c r="EFN13" s="7"/>
      <c r="EFO13" s="7"/>
      <c r="EJQ13" s="7"/>
      <c r="EJR13" s="7"/>
      <c r="EJS13" s="7"/>
      <c r="EJT13" s="7"/>
      <c r="EJU13" s="7"/>
      <c r="EJV13" s="7"/>
      <c r="ENX13" s="7"/>
      <c r="ENY13" s="7"/>
      <c r="ENZ13" s="7"/>
      <c r="EOA13" s="7"/>
      <c r="EOB13" s="7"/>
      <c r="EOC13" s="7"/>
      <c r="ESE13" s="7"/>
      <c r="ESF13" s="7"/>
      <c r="ESG13" s="7"/>
      <c r="ESH13" s="7"/>
      <c r="ESI13" s="7"/>
      <c r="ESJ13" s="7"/>
      <c r="EWL13" s="7"/>
      <c r="EWM13" s="7"/>
      <c r="EWN13" s="7"/>
      <c r="EWO13" s="7"/>
      <c r="EWP13" s="7"/>
      <c r="EWQ13" s="7"/>
      <c r="FAS13" s="7"/>
      <c r="FAT13" s="7"/>
      <c r="FAU13" s="7"/>
      <c r="FAV13" s="7"/>
      <c r="FAW13" s="7"/>
      <c r="FAX13" s="7"/>
      <c r="FEZ13" s="7"/>
      <c r="FFA13" s="7"/>
      <c r="FFB13" s="7"/>
      <c r="FFC13" s="7"/>
      <c r="FFD13" s="7"/>
      <c r="FFE13" s="7"/>
      <c r="FJG13" s="7"/>
      <c r="FJH13" s="7"/>
      <c r="FJI13" s="7"/>
      <c r="FJJ13" s="7"/>
      <c r="FJK13" s="7"/>
      <c r="FJL13" s="7"/>
      <c r="FNN13" s="7"/>
      <c r="FNO13" s="7"/>
      <c r="FNP13" s="7"/>
      <c r="FNQ13" s="7"/>
      <c r="FNR13" s="7"/>
      <c r="FNS13" s="7"/>
      <c r="FRU13" s="7"/>
      <c r="FRV13" s="7"/>
      <c r="FRW13" s="7"/>
      <c r="FRX13" s="7"/>
      <c r="FRY13" s="7"/>
      <c r="FRZ13" s="7"/>
      <c r="FWB13" s="7"/>
      <c r="FWC13" s="7"/>
      <c r="FWD13" s="7"/>
      <c r="FWE13" s="7"/>
      <c r="FWF13" s="7"/>
      <c r="FWG13" s="7"/>
      <c r="GAI13" s="7"/>
      <c r="GAJ13" s="7"/>
      <c r="GAK13" s="7"/>
      <c r="GAL13" s="7"/>
      <c r="GAM13" s="7"/>
      <c r="GAN13" s="7"/>
      <c r="GEP13" s="7"/>
      <c r="GEQ13" s="7"/>
      <c r="GER13" s="7"/>
      <c r="GES13" s="7"/>
      <c r="GET13" s="7"/>
      <c r="GEU13" s="7"/>
      <c r="GIW13" s="7"/>
      <c r="GIX13" s="7"/>
      <c r="GIY13" s="7"/>
      <c r="GIZ13" s="7"/>
      <c r="GJA13" s="7"/>
      <c r="GJB13" s="7"/>
      <c r="GND13" s="7"/>
      <c r="GNE13" s="7"/>
      <c r="GNF13" s="7"/>
      <c r="GNG13" s="7"/>
      <c r="GNH13" s="7"/>
      <c r="GNI13" s="7"/>
      <c r="GRK13" s="7"/>
      <c r="GRL13" s="7"/>
      <c r="GRM13" s="7"/>
      <c r="GRN13" s="7"/>
      <c r="GRO13" s="7"/>
      <c r="GRP13" s="7"/>
      <c r="GVR13" s="7"/>
      <c r="GVS13" s="7"/>
      <c r="GVT13" s="7"/>
      <c r="GVU13" s="7"/>
      <c r="GVV13" s="7"/>
      <c r="GVW13" s="7"/>
      <c r="GZY13" s="7"/>
      <c r="GZZ13" s="7"/>
      <c r="HAA13" s="7"/>
      <c r="HAB13" s="7"/>
      <c r="HAC13" s="7"/>
      <c r="HAD13" s="7"/>
      <c r="HEF13" s="7"/>
      <c r="HEG13" s="7"/>
      <c r="HEH13" s="7"/>
      <c r="HEI13" s="7"/>
      <c r="HEJ13" s="7"/>
      <c r="HEK13" s="7"/>
      <c r="HIM13" s="7"/>
      <c r="HIN13" s="7"/>
      <c r="HIO13" s="7"/>
      <c r="HIP13" s="7"/>
      <c r="HIQ13" s="7"/>
      <c r="HIR13" s="7"/>
      <c r="HMT13" s="7"/>
      <c r="HMU13" s="7"/>
      <c r="HMV13" s="7"/>
      <c r="HMW13" s="7"/>
      <c r="HMX13" s="7"/>
      <c r="HMY13" s="7"/>
      <c r="HRA13" s="7"/>
      <c r="HRB13" s="7"/>
      <c r="HRC13" s="7"/>
      <c r="HRD13" s="7"/>
      <c r="HRE13" s="7"/>
      <c r="HRF13" s="7"/>
      <c r="HVH13" s="7"/>
      <c r="HVI13" s="7"/>
      <c r="HVJ13" s="7"/>
      <c r="HVK13" s="7"/>
      <c r="HVL13" s="7"/>
      <c r="HVM13" s="7"/>
      <c r="HZO13" s="7"/>
      <c r="HZP13" s="7"/>
      <c r="HZQ13" s="7"/>
      <c r="HZR13" s="7"/>
      <c r="HZS13" s="7"/>
      <c r="HZT13" s="7"/>
      <c r="IDV13" s="7"/>
      <c r="IDW13" s="7"/>
      <c r="IDX13" s="7"/>
      <c r="IDY13" s="7"/>
      <c r="IDZ13" s="7"/>
      <c r="IEA13" s="7"/>
      <c r="IIC13" s="7"/>
      <c r="IID13" s="7"/>
      <c r="IIE13" s="7"/>
      <c r="IIF13" s="7"/>
      <c r="IIG13" s="7"/>
      <c r="IIH13" s="7"/>
      <c r="IMJ13" s="7"/>
      <c r="IMK13" s="7"/>
      <c r="IML13" s="7"/>
      <c r="IMM13" s="7"/>
      <c r="IMN13" s="7"/>
      <c r="IMO13" s="7"/>
      <c r="IQQ13" s="7"/>
      <c r="IQR13" s="7"/>
      <c r="IQS13" s="7"/>
      <c r="IQT13" s="7"/>
      <c r="IQU13" s="7"/>
      <c r="IQV13" s="7"/>
      <c r="IUX13" s="7"/>
      <c r="IUY13" s="7"/>
      <c r="IUZ13" s="7"/>
      <c r="IVA13" s="7"/>
      <c r="IVB13" s="7"/>
      <c r="IVC13" s="7"/>
      <c r="IZE13" s="7"/>
      <c r="IZF13" s="7"/>
      <c r="IZG13" s="7"/>
      <c r="IZH13" s="7"/>
      <c r="IZI13" s="7"/>
      <c r="IZJ13" s="7"/>
      <c r="JDL13" s="7"/>
      <c r="JDM13" s="7"/>
      <c r="JDN13" s="7"/>
      <c r="JDO13" s="7"/>
      <c r="JDP13" s="7"/>
      <c r="JDQ13" s="7"/>
      <c r="JHS13" s="7"/>
      <c r="JHT13" s="7"/>
      <c r="JHU13" s="7"/>
      <c r="JHV13" s="7"/>
      <c r="JHW13" s="7"/>
      <c r="JHX13" s="7"/>
      <c r="JLZ13" s="7"/>
      <c r="JMA13" s="7"/>
      <c r="JMB13" s="7"/>
      <c r="JMC13" s="7"/>
      <c r="JMD13" s="7"/>
      <c r="JME13" s="7"/>
      <c r="JQG13" s="7"/>
      <c r="JQH13" s="7"/>
      <c r="JQI13" s="7"/>
      <c r="JQJ13" s="7"/>
      <c r="JQK13" s="7"/>
      <c r="JQL13" s="7"/>
      <c r="JUN13" s="7"/>
      <c r="JUO13" s="7"/>
      <c r="JUP13" s="7"/>
      <c r="JUQ13" s="7"/>
      <c r="JUR13" s="7"/>
      <c r="JUS13" s="7"/>
      <c r="JYU13" s="7"/>
      <c r="JYV13" s="7"/>
      <c r="JYW13" s="7"/>
      <c r="JYX13" s="7"/>
      <c r="JYY13" s="7"/>
      <c r="JYZ13" s="7"/>
      <c r="KDB13" s="7"/>
      <c r="KDC13" s="7"/>
      <c r="KDD13" s="7"/>
      <c r="KDE13" s="7"/>
      <c r="KDF13" s="7"/>
      <c r="KDG13" s="7"/>
      <c r="KHI13" s="7"/>
      <c r="KHJ13" s="7"/>
      <c r="KHK13" s="7"/>
      <c r="KHL13" s="7"/>
      <c r="KHM13" s="7"/>
      <c r="KHN13" s="7"/>
      <c r="KLP13" s="7"/>
      <c r="KLQ13" s="7"/>
      <c r="KLR13" s="7"/>
      <c r="KLS13" s="7"/>
      <c r="KLT13" s="7"/>
      <c r="KLU13" s="7"/>
      <c r="KPW13" s="7"/>
      <c r="KPX13" s="7"/>
      <c r="KPY13" s="7"/>
      <c r="KPZ13" s="7"/>
      <c r="KQA13" s="7"/>
      <c r="KQB13" s="7"/>
      <c r="KUD13" s="7"/>
      <c r="KUE13" s="7"/>
      <c r="KUF13" s="7"/>
      <c r="KUG13" s="7"/>
      <c r="KUH13" s="7"/>
      <c r="KUI13" s="7"/>
      <c r="KYK13" s="7"/>
      <c r="KYL13" s="7"/>
      <c r="KYM13" s="7"/>
      <c r="KYN13" s="7"/>
      <c r="KYO13" s="7"/>
      <c r="KYP13" s="7"/>
      <c r="LCR13" s="7"/>
      <c r="LCS13" s="7"/>
      <c r="LCT13" s="7"/>
      <c r="LCU13" s="7"/>
      <c r="LCV13" s="7"/>
      <c r="LCW13" s="7"/>
      <c r="LGY13" s="7"/>
      <c r="LGZ13" s="7"/>
      <c r="LHA13" s="7"/>
      <c r="LHB13" s="7"/>
      <c r="LHC13" s="7"/>
      <c r="LHD13" s="7"/>
      <c r="LLF13" s="7"/>
      <c r="LLG13" s="7"/>
      <c r="LLH13" s="7"/>
      <c r="LLI13" s="7"/>
      <c r="LLJ13" s="7"/>
      <c r="LLK13" s="7"/>
      <c r="LPM13" s="7"/>
      <c r="LPN13" s="7"/>
      <c r="LPO13" s="7"/>
      <c r="LPP13" s="7"/>
      <c r="LPQ13" s="7"/>
      <c r="LPR13" s="7"/>
      <c r="LTT13" s="7"/>
      <c r="LTU13" s="7"/>
      <c r="LTV13" s="7"/>
      <c r="LTW13" s="7"/>
      <c r="LTX13" s="7"/>
      <c r="LTY13" s="7"/>
      <c r="LYA13" s="7"/>
      <c r="LYB13" s="7"/>
      <c r="LYC13" s="7"/>
      <c r="LYD13" s="7"/>
      <c r="LYE13" s="7"/>
      <c r="LYF13" s="7"/>
      <c r="MCH13" s="7"/>
      <c r="MCI13" s="7"/>
      <c r="MCJ13" s="7"/>
      <c r="MCK13" s="7"/>
      <c r="MCL13" s="7"/>
      <c r="MCM13" s="7"/>
      <c r="MGO13" s="7"/>
      <c r="MGP13" s="7"/>
      <c r="MGQ13" s="7"/>
      <c r="MGR13" s="7"/>
      <c r="MGS13" s="7"/>
      <c r="MGT13" s="7"/>
      <c r="MKV13" s="7"/>
      <c r="MKW13" s="7"/>
      <c r="MKX13" s="7"/>
      <c r="MKY13" s="7"/>
      <c r="MKZ13" s="7"/>
      <c r="MLA13" s="7"/>
      <c r="MPC13" s="7"/>
      <c r="MPD13" s="7"/>
      <c r="MPE13" s="7"/>
      <c r="MPF13" s="7"/>
      <c r="MPG13" s="7"/>
      <c r="MPH13" s="7"/>
      <c r="MTJ13" s="7"/>
      <c r="MTK13" s="7"/>
      <c r="MTL13" s="7"/>
      <c r="MTM13" s="7"/>
      <c r="MTN13" s="7"/>
      <c r="MTO13" s="7"/>
      <c r="MXQ13" s="7"/>
      <c r="MXR13" s="7"/>
      <c r="MXS13" s="7"/>
      <c r="MXT13" s="7"/>
      <c r="MXU13" s="7"/>
      <c r="MXV13" s="7"/>
      <c r="NBX13" s="7"/>
      <c r="NBY13" s="7"/>
      <c r="NBZ13" s="7"/>
      <c r="NCA13" s="7"/>
      <c r="NCB13" s="7"/>
      <c r="NCC13" s="7"/>
      <c r="NGE13" s="7"/>
      <c r="NGF13" s="7"/>
      <c r="NGG13" s="7"/>
      <c r="NGH13" s="7"/>
      <c r="NGI13" s="7"/>
      <c r="NGJ13" s="7"/>
      <c r="NKL13" s="7"/>
      <c r="NKM13" s="7"/>
      <c r="NKN13" s="7"/>
      <c r="NKO13" s="7"/>
      <c r="NKP13" s="7"/>
      <c r="NKQ13" s="7"/>
      <c r="NOS13" s="7"/>
      <c r="NOT13" s="7"/>
      <c r="NOU13" s="7"/>
      <c r="NOV13" s="7"/>
      <c r="NOW13" s="7"/>
      <c r="NOX13" s="7"/>
      <c r="NSZ13" s="7"/>
      <c r="NTA13" s="7"/>
      <c r="NTB13" s="7"/>
      <c r="NTC13" s="7"/>
      <c r="NTD13" s="7"/>
      <c r="NTE13" s="7"/>
      <c r="NXG13" s="7"/>
      <c r="NXH13" s="7"/>
      <c r="NXI13" s="7"/>
      <c r="NXJ13" s="7"/>
      <c r="NXK13" s="7"/>
      <c r="NXL13" s="7"/>
      <c r="OBN13" s="7"/>
      <c r="OBO13" s="7"/>
      <c r="OBP13" s="7"/>
      <c r="OBQ13" s="7"/>
      <c r="OBR13" s="7"/>
      <c r="OBS13" s="7"/>
      <c r="OFU13" s="7"/>
      <c r="OFV13" s="7"/>
      <c r="OFW13" s="7"/>
      <c r="OFX13" s="7"/>
      <c r="OFY13" s="7"/>
      <c r="OFZ13" s="7"/>
      <c r="OKB13" s="7"/>
      <c r="OKC13" s="7"/>
      <c r="OKD13" s="7"/>
      <c r="OKE13" s="7"/>
      <c r="OKF13" s="7"/>
      <c r="OKG13" s="7"/>
      <c r="OOI13" s="7"/>
      <c r="OOJ13" s="7"/>
      <c r="OOK13" s="7"/>
      <c r="OOL13" s="7"/>
      <c r="OOM13" s="7"/>
      <c r="OON13" s="7"/>
      <c r="OSP13" s="7"/>
      <c r="OSQ13" s="7"/>
      <c r="OSR13" s="7"/>
      <c r="OSS13" s="7"/>
      <c r="OST13" s="7"/>
      <c r="OSU13" s="7"/>
      <c r="OWW13" s="7"/>
      <c r="OWX13" s="7"/>
      <c r="OWY13" s="7"/>
      <c r="OWZ13" s="7"/>
      <c r="OXA13" s="7"/>
      <c r="OXB13" s="7"/>
      <c r="PBD13" s="7"/>
      <c r="PBE13" s="7"/>
      <c r="PBF13" s="7"/>
      <c r="PBG13" s="7"/>
      <c r="PBH13" s="7"/>
      <c r="PBI13" s="7"/>
      <c r="PFK13" s="7"/>
      <c r="PFL13" s="7"/>
      <c r="PFM13" s="7"/>
      <c r="PFN13" s="7"/>
      <c r="PFO13" s="7"/>
      <c r="PFP13" s="7"/>
      <c r="PJR13" s="7"/>
      <c r="PJS13" s="7"/>
      <c r="PJT13" s="7"/>
      <c r="PJU13" s="7"/>
      <c r="PJV13" s="7"/>
      <c r="PJW13" s="7"/>
      <c r="PNY13" s="7"/>
      <c r="PNZ13" s="7"/>
      <c r="POA13" s="7"/>
      <c r="POB13" s="7"/>
      <c r="POC13" s="7"/>
      <c r="POD13" s="7"/>
      <c r="PSF13" s="7"/>
      <c r="PSG13" s="7"/>
      <c r="PSH13" s="7"/>
      <c r="PSI13" s="7"/>
      <c r="PSJ13" s="7"/>
      <c r="PSK13" s="7"/>
    </row>
    <row r="14" spans="1:11321" x14ac:dyDescent="0.25">
      <c r="A14" s="9">
        <f>Landen!E13+100</f>
        <v>118</v>
      </c>
      <c r="B14" s="3">
        <f>VLOOKUP(C14,CX11:CY15,2,FALSE)</f>
        <v>1</v>
      </c>
      <c r="C14" s="5" t="str">
        <f>Landen!D13</f>
        <v>Zwitserland</v>
      </c>
      <c r="D14" s="3">
        <f>SUMPRODUCT((DA3:DA105=C14)*(DE3:DE105="W"))+SUMPRODUCT((DD3:DD105=C14)*(DF3:DF105="W"))</f>
        <v>0</v>
      </c>
      <c r="E14" s="3">
        <f>SUMPRODUCT((DA3:DA105=C14)*(DE3:DE105="D"))+SUMPRODUCT((DD3:DD105=C14)*(DF3:DF105="D"))</f>
        <v>0</v>
      </c>
      <c r="F14" s="3">
        <f>SUMPRODUCT((DA3:DA105=C14)*(DE3:DE105="L"))+SUMPRODUCT((DD3:DD105=C14)*(DF3:DF105="L"))</f>
        <v>0</v>
      </c>
      <c r="G14" s="3">
        <f>SUMIF(DA3:DA123,C14,DB3:DB123)+SUMIF(DD3:DD123,C14,DC3:DC123)</f>
        <v>0</v>
      </c>
      <c r="H14" s="3">
        <f>SUMIF(DD3:DD123,C14,DB3:DB123)+SUMIF(DA3:DA123,C14,DC3:DC123)</f>
        <v>0</v>
      </c>
      <c r="I14" s="3">
        <f t="shared" si="28"/>
        <v>1000</v>
      </c>
      <c r="J14" s="3">
        <f t="shared" si="29"/>
        <v>0</v>
      </c>
      <c r="K14" s="3">
        <f>IF(Landen!F13&lt;&gt;"",Landen!F13,-A14)</f>
        <v>-118</v>
      </c>
      <c r="L14" s="3">
        <f>IF(COUNTIF(J11:J15,4)&lt;&gt;4,RANK(J14,J11:J15),J93)</f>
        <v>1</v>
      </c>
      <c r="N14" s="3">
        <f>SUMPRODUCT((L11:L14=L14)*(K11:K14&lt;K14))+L14</f>
        <v>4</v>
      </c>
      <c r="O14" s="5" t="str">
        <f>INDEX(C11:C15,MATCH(4,N11:N15,0),0)</f>
        <v>Zwitserland</v>
      </c>
      <c r="P14" s="3">
        <f>INDEX(L11:L15,MATCH(O14,C11:C15,0),0)</f>
        <v>1</v>
      </c>
      <c r="Q14" s="3" t="str">
        <f>IF(AND(Q13&lt;&gt;"",P14=1),O14,"")</f>
        <v>Zwitserland</v>
      </c>
      <c r="R14" s="3" t="str">
        <f>IF(AND(R13&lt;&gt;"",P15=2),O15,"")</f>
        <v/>
      </c>
      <c r="V14" s="3" t="str">
        <f t="shared" si="37"/>
        <v>Zwitserland</v>
      </c>
      <c r="W14" s="3">
        <f>SUMPRODUCT((DA3:DA105=V14)*(DD3:DD105=V15)*(DE3:DE105="W"))+SUMPRODUCT((DA3:DA105=V14)*(DD3:DD105=V11)*(DE3:DE105="W"))+SUMPRODUCT((DA3:DA105=V14)*(DD3:DD105=V12)*(DE3:DE105="W"))+SUMPRODUCT((DA3:DA105=V14)*(DD3:DD105=V13)*(DE3:DE105="W"))+SUMPRODUCT((DA3:DA105=V15)*(DD3:DD105=V14)*(DF3:DF105="W"))+SUMPRODUCT((DA3:DA105=V11)*(DD3:DD105=V14)*(DF3:DF105="W"))+SUMPRODUCT((DA3:DA105=V12)*(DD3:DD105=V14)*(DF3:DF105="W"))+SUMPRODUCT((DA3:DA105=V13)*(DD3:DD105=V14)*(DF3:DF105="W"))</f>
        <v>0</v>
      </c>
      <c r="X14" s="3">
        <f>SUMPRODUCT((DA3:DA105=V14)*(DD3:DD105=V15)*(DE3:DE105="D"))+SUMPRODUCT((DA3:DA105=V14)*(DD3:DD105=V11)*(DE3:DE105="D"))+SUMPRODUCT((DA3:DA105=V14)*(DD3:DD105=V12)*(DE3:DE105="D"))+SUMPRODUCT((DA3:DA105=V14)*(DD3:DD105=V13)*(DE3:DE105="D"))+SUMPRODUCT((DA3:DA105=V15)*(DD3:DD105=V14)*(DE3:DE105="D"))+SUMPRODUCT((DA3:DA105=V11)*(DD3:DD105=V14)*(DE3:DE105="D"))+SUMPRODUCT((DA3:DA105=V12)*(DD3:DD105=V14)*(DE3:DE105="D"))+SUMPRODUCT((DA3:DA105=V13)*(DD3:DD105=V14)*(DE3:DE105="D"))</f>
        <v>0</v>
      </c>
      <c r="Y14" s="3">
        <f>SUMPRODUCT((DA3:DA105=V14)*(DD3:DD105=V15)*(DE3:DE105="L"))+SUMPRODUCT((DA3:DA105=V14)*(DD3:DD105=V11)*(DE3:DE105="L"))+SUMPRODUCT((DA3:DA105=V14)*(DD3:DD105=V12)*(DE3:DE105="L"))+SUMPRODUCT((DA3:DA105=V14)*(DD3:DD105=V13)*(DE3:DE105="L"))+SUMPRODUCT((DA3:DA105=V15)*(DD3:DD105=V14)*(DF3:DF105="L"))+SUMPRODUCT((DA3:DA105=V11)*(DD3:DD105=V14)*(DF3:DF105="L"))+SUMPRODUCT((DA3:DA105=V12)*(DD3:DD105=V14)*(DF3:DF105="L"))+SUMPRODUCT((DA3:DA105=V13)*(DD3:DD105=V14)*(DF3:DF105="L"))</f>
        <v>0</v>
      </c>
      <c r="Z14" s="3">
        <f>SUMPRODUCT((DA3:DA105=V14)*(DD3:DD105=V15)*DB3:DB105)+SUMPRODUCT((DA3:DA105=V14)*(DD3:DD105=V11)*DB3:DB105)+SUMPRODUCT((DA3:DA105=V14)*(DD3:DD105=V12)*DB3:DB105)+SUMPRODUCT((DA3:DA105=V14)*(DD3:DD105=V13)*DB3:DB105)+SUMPRODUCT((DA3:DA105=V15)*(DD3:DD105=V14)*DC3:DC105)+SUMPRODUCT((DA3:DA105=V11)*(DD3:DD105=V14)*DC3:DC105)+SUMPRODUCT((DA3:DA105=V12)*(DD3:DD105=V14)*DC3:DC105)+SUMPRODUCT((DA3:DA105=V13)*(DD3:DD105=V14)*DC3:DC105)</f>
        <v>0</v>
      </c>
      <c r="AA14" s="3">
        <f>SUMPRODUCT((DA3:DA105=V14)*(DD3:DD105=V15)*DC3:DC105)+SUMPRODUCT((DA3:DA105=V14)*(DD3:DD105=V11)*DC3:DC105)+SUMPRODUCT((DA3:DA105=V14)*(DD3:DD105=V12)*DC3:DC105)+SUMPRODUCT((DA3:DA105=V14)*(DD3:DD105=V13)*DC3:DC105)+SUMPRODUCT((DA3:DA105=V15)*(DD3:DD105=V14)*DB3:DB105)+SUMPRODUCT((DA3:DA105=V11)*(DD3:DD105=V14)*DB3:DB105)+SUMPRODUCT((DA3:DA105=V12)*(DD3:DD105=V14)*DB3:DB105)+SUMPRODUCT((DA3:DA105=V13)*(DD3:DD105=V14)*DB3:DB105)</f>
        <v>0</v>
      </c>
      <c r="AB14" s="3">
        <f>Z14-AA14+1000</f>
        <v>1000</v>
      </c>
      <c r="AC14" s="3">
        <f t="shared" si="30"/>
        <v>0</v>
      </c>
      <c r="AD14" s="3">
        <f>IF(V14&lt;&gt;"",VLOOKUP(V14,C4:I52,7,FALSE),"")</f>
        <v>1000</v>
      </c>
      <c r="AE14" s="3">
        <f>IF(V14&lt;&gt;"",VLOOKUP(V14,C4:I52,5,FALSE),"")</f>
        <v>0</v>
      </c>
      <c r="AF14" s="3">
        <f>IF(V14&lt;&gt;"",VLOOKUP(V14,C4:K52,9,FALSE),"")</f>
        <v>-118</v>
      </c>
      <c r="AG14" s="3">
        <f t="shared" si="31"/>
        <v>0</v>
      </c>
      <c r="AH14" s="3">
        <f>IF(V14&lt;&gt;"",RANK(AG14,AG11:AG15),"")</f>
        <v>1</v>
      </c>
      <c r="AI14" s="3">
        <f>IF(V14&lt;&gt;"",SUMPRODUCT((AG11:AG15=AG14)*(AB11:AB15&gt;AB14)),"")</f>
        <v>0</v>
      </c>
      <c r="AJ14" s="3">
        <f>IF(V14&lt;&gt;"",SUMPRODUCT((AG11:AG15=AG14)*(AB11:AB15=AB14)*(Z11:Z15&gt;Z14)),"")</f>
        <v>0</v>
      </c>
      <c r="AK14" s="3">
        <f>IF(V14&lt;&gt;"",SUMPRODUCT((AG11:AG15=AG14)*(AB11:AB15=AB14)*(Z11:Z15=Z14)*(AD11:AD15&gt;AD14)),"")</f>
        <v>0</v>
      </c>
      <c r="AL14" s="3">
        <f>IF(V14&lt;&gt;"",SUMPRODUCT((AG11:AG15=AG14)*(AB11:AB15=AB14)*(Z11:Z15=Z14)*(AD11:AD15=AD14)*(AE11:AE15&gt;AE14)),"")</f>
        <v>0</v>
      </c>
      <c r="AM14" s="3">
        <f>IF(V14&lt;&gt;"",SUMPRODUCT((AG11:AG15=AG14)*(AB11:AB15=AB14)*(Z11:Z15=Z14)*(AD11:AD15=AD14)*(AE11:AE15=AE14)*(AF11:AF15&gt;AF14)),"")</f>
        <v>0</v>
      </c>
      <c r="AN14" s="3">
        <f>IF(V14&lt;&gt;"",IF(AN93&lt;&gt;"",IF(U89=3,AN93,AN93+U89),SUM(AH14:AM14)),"")</f>
        <v>1</v>
      </c>
      <c r="AO14" s="3" t="str">
        <f>IF(V14&lt;&gt;"",INDEX(V11:V15,MATCH(4,AN11:AN15,0),0),"")</f>
        <v>Bosnië en Herzegovina</v>
      </c>
      <c r="AP14" s="3" t="str">
        <f>IF(R13&lt;&gt;"",R13,"")</f>
        <v/>
      </c>
      <c r="AQ14" s="3" t="str">
        <f>IF(AP14&lt;&gt;"",SUMPRODUCT((DA3:DA105=AP14)*(DD3:DD105=AP15)*(DE3:DE105="W"))+SUMPRODUCT((DA3:DA105=AP14)*(DD3:DD105=AP12)*(DE3:DE105="W"))+SUMPRODUCT((DA3:DA105=AP14)*(DD3:DD105=AP13)*(DE3:DE105="W"))+SUMPRODUCT((DA3:DA105=AP15)*(DD3:DD105=AP14)*(DF3:DF105="W"))+SUMPRODUCT((DA3:DA105=AP12)*(DD3:DD105=AP14)*(DF3:DF105="W"))+SUMPRODUCT((DA3:DA105=AP13)*(DD3:DD105=AP14)*(DF3:DF105="W")),"")</f>
        <v/>
      </c>
      <c r="AR14" s="3" t="str">
        <f>IF(AP14&lt;&gt;"",SUMPRODUCT((DA3:DA105=AP14)*(DD3:DD105=AP15)*(DE3:DE105="D"))+SUMPRODUCT((DA3:DA105=AP14)*(DD3:DD105=AP12)*(DE3:DE105="D"))+SUMPRODUCT((DA3:DA105=AP14)*(DD3:DD105=AP13)*(DE3:DE105="D"))+SUMPRODUCT((DA3:DA105=AP15)*(DD3:DD105=AP14)*(DE3:DE105="D"))+SUMPRODUCT((DA3:DA105=AP12)*(DD3:DD105=AP14)*(DE3:DE105="D"))+SUMPRODUCT((DA3:DA105=AP13)*(DD3:DD105=AP14)*(DE3:DE105="D")),"")</f>
        <v/>
      </c>
      <c r="AS14" s="3" t="str">
        <f>IF(AP14&lt;&gt;"",SUMPRODUCT((DA3:DA105=AP14)*(DD3:DD105=AP15)*(DE3:DE105="L"))+SUMPRODUCT((DA3:DA105=AP14)*(DD3:DD105=AP12)*(DE3:DE105="L"))+SUMPRODUCT((DA3:DA105=AP14)*(DD3:DD105=AP13)*(DE3:DE105="L"))+SUMPRODUCT((DA3:DA105=AP15)*(DD3:DD105=AP14)*(DF3:DF105="L"))+SUMPRODUCT((DA3:DA105=AP12)*(DD3:DD105=AP14)*(DF3:DF105="L"))+SUMPRODUCT((DA3:DA105=AP13)*(DD3:DD105=AP14)*(DF3:DF105="L")),"")</f>
        <v/>
      </c>
      <c r="AT14" s="3">
        <f>SUMPRODUCT((DA3:DA105=AP14)*(DD3:DD105=AP15)*DB3:DB105)+SUMPRODUCT((DA3:DA105=AP14)*(DD3:DD105=AP11)*DB3:DB105)+SUMPRODUCT((DA3:DA105=AP14)*(DD3:DD105=AP12)*DB3:DB105)+SUMPRODUCT((DA3:DA105=AP14)*(DD3:DD105=AP13)*DB3:DB105)+SUMPRODUCT((DA3:DA105=AP15)*(DD3:DD105=AP14)*DC3:DC105)+SUMPRODUCT((DA3:DA105=AP11)*(DD3:DD105=AP14)*DC3:DC105)+SUMPRODUCT((DA3:DA105=AP12)*(DD3:DD105=AP14)*DC3:DC105)+SUMPRODUCT((DA3:DA105=AP13)*(DD3:DD105=AP14)*DC3:DC105)</f>
        <v>0</v>
      </c>
      <c r="AU14" s="3">
        <f>SUMPRODUCT((DA3:DA105=AP14)*(DD3:DD105=AP15)*DC3:DC105)+SUMPRODUCT((DA3:DA105=AP14)*(DD3:DD105=AP11)*DC3:DC105)+SUMPRODUCT((DA3:DA105=AP14)*(DD3:DD105=AP12)*DC3:DC105)+SUMPRODUCT((DA3:DA105=AP14)*(DD3:DD105=AP13)*DC3:DC105)+SUMPRODUCT((DA3:DA105=AP15)*(DD3:DD105=AP14)*DB3:DB105)+SUMPRODUCT((DA3:DA105=AP11)*(DD3:DD105=AP14)*DB3:DB105)+SUMPRODUCT((DA3:DA105=AP12)*(DD3:DD105=AP14)*DB3:DB105)+SUMPRODUCT((DA3:DA105=AP13)*(DD3:DD105=AP14)*DB3:DB105)</f>
        <v>0</v>
      </c>
      <c r="AV14" s="3">
        <f>AT14-AU14+1000</f>
        <v>1000</v>
      </c>
      <c r="AW14" s="3" t="str">
        <f t="shared" si="38"/>
        <v/>
      </c>
      <c r="AX14" s="3" t="str">
        <f>IF(AP14&lt;&gt;"",VLOOKUP(AP14,C4:I52,7,FALSE),"")</f>
        <v/>
      </c>
      <c r="AY14" s="3" t="str">
        <f>IF(AP14&lt;&gt;"",VLOOKUP(AP14,C4:I52,5,FALSE),"")</f>
        <v/>
      </c>
      <c r="AZ14" s="3" t="str">
        <f>IF(AP14&lt;&gt;"",VLOOKUP(AP14,C4:K52,9,FALSE),"")</f>
        <v/>
      </c>
      <c r="BA14" s="3" t="str">
        <f t="shared" si="39"/>
        <v/>
      </c>
      <c r="BB14" s="3" t="str">
        <f>IF(AP14&lt;&gt;"",RANK(BA14,BA11:BA15),"")</f>
        <v/>
      </c>
      <c r="BC14" s="3" t="str">
        <f>IF(AP14&lt;&gt;"",SUMPRODUCT((BA11:BA15=BA14)*(AV11:AV15&gt;AV14)),"")</f>
        <v/>
      </c>
      <c r="BD14" s="3" t="str">
        <f>IF(AP14&lt;&gt;"",SUMPRODUCT((BA11:BA15=BA14)*(AV11:AV15=AV14)*(AT11:AT15&gt;AT14)),"")</f>
        <v/>
      </c>
      <c r="BE14" s="3" t="str">
        <f>IF(AP14&lt;&gt;"",SUMPRODUCT((BA11:BA15=BA14)*(AV11:AV15=AV14)*(AT11:AT15=AT14)*(AX11:AX15&gt;AX14)),"")</f>
        <v/>
      </c>
      <c r="BF14" s="3" t="str">
        <f>IF(AP14&lt;&gt;"",SUMPRODUCT((BA11:BA15=BA14)*(AV11:AV15=AV14)*(AT11:AT15=AT14)*(AX11:AX15=AX14)*(AY11:AY15&gt;AY14)),"")</f>
        <v/>
      </c>
      <c r="BG14" s="3" t="str">
        <f>IF(AP14&lt;&gt;"",SUMPRODUCT((BA11:BA15=BA14)*(AV11:AV15=AV14)*(AT11:AT15=AT14)*(AX11:AX15=AX14)*(AY11:AY15=AY14)*(AZ11:AZ15&gt;AZ14)),"")</f>
        <v/>
      </c>
      <c r="BH14" s="3" t="str">
        <f>IF(AP14&lt;&gt;"",IF(BH93&lt;&gt;"",IF(AO89=3,BH93,BH93+AO89),SUM(BB14:BG14)+1),"")</f>
        <v/>
      </c>
      <c r="BI14" s="3" t="str">
        <f>IF(AP14&lt;&gt;"",INDEX(AP12:AP15,MATCH(4,BH12:BH15,0),0),"")</f>
        <v/>
      </c>
      <c r="BJ14" s="3" t="str">
        <f>IF(S12&lt;&gt;"",S12,"")</f>
        <v/>
      </c>
      <c r="BK14" s="3">
        <f>SUMPRODUCT((DA3:DA105=BJ14)*(DD3:DD105=BJ15)*(DE3:DE105="W"))+SUMPRODUCT((DA3:DA105=BJ14)*(DD3:DD105=BJ16)*(DE3:DE105="W"))+SUMPRODUCT((DA3:DA105=BJ14)*(DD3:DD105=BJ13)*(DE3:DE105="W"))+SUMPRODUCT((DA3:DA105=BJ15)*(DD3:DD105=BJ14)*(DF3:DF105="W"))+SUMPRODUCT((DA3:DA105=BJ16)*(DD3:DD105=BJ14)*(DF3:DF105="W"))+SUMPRODUCT((DA3:DA105=BJ13)*(DD3:DD105=BJ14)*(DF3:DF105="W"))</f>
        <v>0</v>
      </c>
      <c r="BL14" s="3">
        <f>SUMPRODUCT((DA3:DA105=BJ14)*(DD3:DD105=BJ15)*(DE3:DE105="D"))+SUMPRODUCT((DA3:DA105=BJ14)*(DD3:DD105=BJ16)*(DE3:DE105="D"))+SUMPRODUCT((DA3:DA105=BJ14)*(DD3:DD105=BJ13)*(DE3:DE105="D"))+SUMPRODUCT((DA3:DA105=BJ15)*(DD3:DD105=BJ14)*(DE3:DE105="D"))+SUMPRODUCT((DA3:DA105=BJ16)*(DD3:DD105=BJ14)*(DE3:DE105="D"))+SUMPRODUCT((DA3:DA105=BJ13)*(DD3:DD105=BJ14)*(DE3:DE105="D"))</f>
        <v>0</v>
      </c>
      <c r="BM14" s="3">
        <f>SUMPRODUCT((DA3:DA105=BJ14)*(DD3:DD105=BJ15)*(DE3:DE105="L"))+SUMPRODUCT((DA3:DA105=BJ14)*(DD3:DD105=BJ16)*(DE3:DE105="L"))+SUMPRODUCT((DA3:DA105=BJ14)*(DD3:DD105=BJ13)*(DE3:DE105="L"))+SUMPRODUCT((DA3:DA105=BJ15)*(DD3:DD105=BJ14)*(DF3:DF105="L"))+SUMPRODUCT((DA3:DA105=BJ16)*(DD3:DD105=BJ14)*(DF3:DF105="L"))+SUMPRODUCT((DA3:DA105=BJ13)*(DD3:DD105=BJ14)*(DF3:DF105="L"))</f>
        <v>0</v>
      </c>
      <c r="BN14" s="3">
        <f>SUMPRODUCT((DA3:DA105=BJ14)*(DD3:DD105=BJ15)*DB3:DB105)+SUMPRODUCT((DA3:DA105=BJ14)*(DD3:DD105=BJ11)*DB3:DB105)+SUMPRODUCT((DA3:DA105=BJ14)*(DD3:DD105=BJ12)*DB3:DB105)+SUMPRODUCT((DA3:DA105=BJ14)*(DD3:DD105=BJ13)*DB3:DB105)+SUMPRODUCT((DA3:DA105=BJ15)*(DD3:DD105=BJ14)*DC3:DC105)+SUMPRODUCT((DA3:DA105=BJ11)*(DD3:DD105=BJ14)*DC3:DC105)+SUMPRODUCT((DA3:DA105=BJ12)*(DD3:DD105=BJ14)*DC3:DC105)+SUMPRODUCT((DA3:DA105=BJ13)*(DD3:DD105=BJ14)*DC3:DC105)</f>
        <v>0</v>
      </c>
      <c r="BO14" s="3">
        <f>SUMPRODUCT((DA3:DA105=BJ14)*(DD3:DD105=BJ15)*DC3:DC105)+SUMPRODUCT((DA3:DA105=BJ14)*(DD3:DD105=BJ11)*DC3:DC105)+SUMPRODUCT((DA3:DA105=BJ14)*(DD3:DD105=BJ12)*DC3:DC105)+SUMPRODUCT((DA3:DA105=BJ14)*(DD3:DD105=BJ13)*DC3:DC105)+SUMPRODUCT((DA3:DA105=BJ15)*(DD3:DD105=BJ14)*DB3:DB105)+SUMPRODUCT((DA3:DA105=BJ11)*(DD3:DD105=BJ14)*DB3:DB105)+SUMPRODUCT((DA3:DA105=BJ12)*(DD3:DD105=BJ14)*DB3:DB105)+SUMPRODUCT((DA3:DA105=BJ13)*(DD3:DD105=BJ14)*DB3:DB105)</f>
        <v>0</v>
      </c>
      <c r="BP14" s="3">
        <f>BN14-BO14+1000</f>
        <v>1000</v>
      </c>
      <c r="BQ14" s="3" t="str">
        <f t="shared" si="44"/>
        <v/>
      </c>
      <c r="BR14" s="3" t="str">
        <f>IF(BJ14&lt;&gt;"",VLOOKUP(BJ14,C4:I52,7,FALSE),"")</f>
        <v/>
      </c>
      <c r="BS14" s="3" t="str">
        <f>IF(BJ14&lt;&gt;"",VLOOKUP(BJ14,C4:I52,5,FALSE),"")</f>
        <v/>
      </c>
      <c r="BT14" s="3" t="str">
        <f>IF(BJ14&lt;&gt;"",VLOOKUP(BJ14,C4:K52,9,FALSE),"")</f>
        <v/>
      </c>
      <c r="BU14" s="3" t="str">
        <f t="shared" si="45"/>
        <v/>
      </c>
      <c r="BV14" s="3" t="str">
        <f>IF(BJ14&lt;&gt;"",RANK(BU14,BU11:BU15),"")</f>
        <v/>
      </c>
      <c r="BW14" s="3" t="str">
        <f>IF(BJ14&lt;&gt;"",SUMPRODUCT((BU11:BU15=BU14)*(BP11:BP15&gt;BP14)),"")</f>
        <v/>
      </c>
      <c r="BX14" s="3" t="str">
        <f>IF(BJ14&lt;&gt;"",SUMPRODUCT((BU11:BU15=BU14)*(BP11:BP15=BP14)*(BN11:BN15&gt;BN14)),"")</f>
        <v/>
      </c>
      <c r="BY14" s="3" t="str">
        <f>IF(BJ14&lt;&gt;"",SUMPRODUCT((BU11:BU15=BU14)*(BP11:BP15=BP14)*(BN11:BN15=BN14)*(BR11:BR15&gt;BR14)),"")</f>
        <v/>
      </c>
      <c r="BZ14" s="3" t="str">
        <f>IF(BJ14&lt;&gt;"",SUMPRODUCT((BU11:BU15=BU14)*(BP11:BP15=BP14)*(BN11:BN15=BN14)*(BR11:BR15=BR14)*(BS11:BS15&gt;BS14)),"")</f>
        <v/>
      </c>
      <c r="CA14" s="3" t="str">
        <f>IF(BJ14&lt;&gt;"",SUMPRODUCT((BU11:BU15=BU14)*(BP11:BP15=BP14)*(BN11:BN15=BN14)*(BR11:BR15=BR14)*(BS11:BS15=BS14)*(BT11:BT15&gt;BT14)),"")</f>
        <v/>
      </c>
      <c r="CB14" s="3" t="str">
        <f>IF(BJ14&lt;&gt;"",SUM(BV14:CA14)+2,"")</f>
        <v/>
      </c>
      <c r="CC14" s="3" t="str">
        <f>IF(BJ14&lt;&gt;"",INDEX(BJ13:BJ15,MATCH(4,CB13:CB15,0),0),"")</f>
        <v/>
      </c>
      <c r="CD14" s="3" t="str">
        <f>IF(T11&lt;&gt;"",T11,"")</f>
        <v/>
      </c>
      <c r="CE14" s="3">
        <f>SUMPRODUCT((DA3:DA105=CD14)*(DD3:DD105=CD15)*(DE3:DE105="W"))+SUMPRODUCT((DA3:DA105=CD14)*(DD3:DD105=CD16)*(DE3:DE105="W"))+SUMPRODUCT((DA3:DA105=CD14)*(DD3:DD105=CD17)*(DE3:DE105="W"))+SUMPRODUCT((DA3:DA105=CD15)*(DD3:DD105=CD14)*(DF3:DF105="W"))+SUMPRODUCT((DA3:DA105=CD16)*(DD3:DD105=CD14)*(DF3:DF105="W"))+SUMPRODUCT((DA3:DA105=CD17)*(DD3:DD105=CD14)*(DF3:DF105="W"))</f>
        <v>0</v>
      </c>
      <c r="CF14" s="3">
        <f>SUMPRODUCT((DA3:DA105=CD14)*(DD3:DD105=CD15)*(DE3:DE105="D"))+SUMPRODUCT((DA3:DA105=CD14)*(DD3:DD105=CD16)*(DE3:DE105="D"))+SUMPRODUCT((DA3:DA105=CD14)*(DD3:DD105=CD17)*(DE3:DE105="D"))+SUMPRODUCT((DA3:DA105=CD15)*(DD3:DD105=CD14)*(DE3:DE105="D"))+SUMPRODUCT((DA3:DA105=CD16)*(DD3:DD105=CD14)*(DE3:DE105="D"))+SUMPRODUCT((DA3:DA105=CD17)*(DD3:DD105=CD14)*(DE3:DE105="D"))</f>
        <v>0</v>
      </c>
      <c r="CG14" s="3">
        <f>SUMPRODUCT((DA3:DA105=CD14)*(DD3:DD105=CD15)*(DE3:DE105="L"))+SUMPRODUCT((DA3:DA105=CD14)*(DD3:DD105=CD16)*(DE3:DE105="L"))+SUMPRODUCT((DA3:DA105=CD14)*(DD3:DD105=CD17)*(DE3:DE105="L"))+SUMPRODUCT((DA3:DA105=CD15)*(DD3:DD105=CD14)*(DF3:DF105="L"))+SUMPRODUCT((DA3:DA105=CD16)*(DD3:DD105=CD14)*(DF3:DF105="L"))+SUMPRODUCT((DA3:DA105=CD17)*(DD3:DD105=CD14)*(DF3:DF105="L"))</f>
        <v>0</v>
      </c>
      <c r="CH14" s="3">
        <f>SUMPRODUCT((DA3:DA105=CD14)*(DD3:DD105=CD15)*DB3:DB105)+SUMPRODUCT((DA3:DA105=CD14)*(DD3:DD105=CD11)*DB3:DB105)+SUMPRODUCT((DA3:DA105=CD14)*(DD3:DD105=CD12)*DB3:DB105)+SUMPRODUCT((DA3:DA105=CD14)*(DD3:DD105=CD13)*DB3:DB105)+SUMPRODUCT((DA3:DA105=CD15)*(DD3:DD105=CD14)*DC3:DC105)+SUMPRODUCT((DA3:DA105=CD11)*(DD3:DD105=CD14)*DC3:DC105)+SUMPRODUCT((DA3:DA105=CD12)*(DD3:DD105=CD14)*DC3:DC105)+SUMPRODUCT((DA3:DA105=CD13)*(DD3:DD105=CD14)*DC3:DC105)</f>
        <v>0</v>
      </c>
      <c r="CI14" s="3">
        <f>SUMPRODUCT((DA3:DA105=CD14)*(DD3:DD105=CD15)*DC3:DC105)+SUMPRODUCT((DA3:DA105=CD14)*(DD3:DD105=CD11)*DC3:DC105)+SUMPRODUCT((DA3:DA105=CD14)*(DD3:DD105=CD12)*DC3:DC105)+SUMPRODUCT((DA3:DA105=CD14)*(DD3:DD105=CD13)*DC3:DC105)+SUMPRODUCT((DA3:DA105=CD15)*(DD3:DD105=CD14)*DB3:DB105)+SUMPRODUCT((DA3:DA105=CD11)*(DD3:DD105=CD14)*DB3:DB105)+SUMPRODUCT((DA3:DA105=CD12)*(DD3:DD105=CD14)*DB3:DB105)+SUMPRODUCT((DA3:DA105=CD13)*(DD3:DD105=CD14)*DB3:DB105)</f>
        <v>0</v>
      </c>
      <c r="CJ14" s="3">
        <f>CH14-CI14+1000</f>
        <v>1000</v>
      </c>
      <c r="CK14" s="3" t="str">
        <f t="shared" ref="CK14" si="48">IF(CD14&lt;&gt;"",CE14*3+CF14*1,"")</f>
        <v/>
      </c>
      <c r="CL14" s="3" t="str">
        <f>IF(CD14&lt;&gt;"",VLOOKUP(CD14,C4:I52,7,FALSE),"")</f>
        <v/>
      </c>
      <c r="CM14" s="3" t="str">
        <f>IF(CD14&lt;&gt;"",VLOOKUP(CD14,C4:I52,5,FALSE),"")</f>
        <v/>
      </c>
      <c r="CN14" s="3" t="str">
        <f>IF(CD14&lt;&gt;"",VLOOKUP(CD14,C4:K52,9,FALSE),"")</f>
        <v/>
      </c>
      <c r="CO14" s="3" t="str">
        <f t="shared" ref="CO14" si="49">CK14</f>
        <v/>
      </c>
      <c r="CP14" s="3" t="str">
        <f>IF(CD14&lt;&gt;"",RANK(CO14,CO11:CO15),"")</f>
        <v/>
      </c>
      <c r="CQ14" s="3" t="str">
        <f>IF(CD14&lt;&gt;"",SUMPRODUCT((CO11:CO15=CO14)*(CJ11:CJ15&gt;CJ14)),"")</f>
        <v/>
      </c>
      <c r="CR14" s="3" t="str">
        <f>IF(CD14&lt;&gt;"",SUMPRODUCT((CO11:CO15=CO14)*(CJ11:CJ15=CJ14)*(CH11:CH15&gt;CH14)),"")</f>
        <v/>
      </c>
      <c r="CS14" s="3" t="str">
        <f>IF(CD14&lt;&gt;"",SUMPRODUCT((CO11:CO15=CO14)*(CJ11:CJ15=CJ14)*(CH11:CH15=CH14)*(CL11:CL15&gt;CL14)),"")</f>
        <v/>
      </c>
      <c r="CT14" s="3" t="str">
        <f>IF(CD14&lt;&gt;"",SUMPRODUCT((CO11:CO15=CO14)*(CJ11:CJ15=CJ14)*(CH11:CH15=CH14)*(CL11:CL15=CL14)*(CM11:CM15&gt;CM14)),"")</f>
        <v/>
      </c>
      <c r="CU14" s="3" t="str">
        <f>IF(CD14&lt;&gt;"",SUMPRODUCT((CO11:CO15=CO14)*(CJ11:CJ15=CJ14)*(CH11:CH15=CH14)*(CL11:CL15=CL14)*(CM11:CM15=CM14)*(CN11:CN15&gt;CN14)),"")</f>
        <v/>
      </c>
      <c r="CV14" s="3" t="str">
        <f>IF(CD14&lt;&gt;"",SUM(CP14:CU14)+3,"")</f>
        <v/>
      </c>
      <c r="CW14" s="3" t="str">
        <f>IF(CD14&lt;&gt;"",IF(CV14=4,CD14,CD15),"")</f>
        <v/>
      </c>
      <c r="CX14" s="3" t="str">
        <f>IF(CW14&lt;&gt;"",CW14,IF(CC14&lt;&gt;"",CC14,IF(BI14&lt;&gt;"",BI14,IF(AO14&lt;&gt;"",AO14,O14))))</f>
        <v>Bosnië en Herzegovina</v>
      </c>
      <c r="CY14" s="3">
        <v>4</v>
      </c>
      <c r="CZ14" s="3">
        <v>12</v>
      </c>
      <c r="DA14" s="7" t="str">
        <f>Voorspelling!F17</f>
        <v>Zweden</v>
      </c>
      <c r="DB14" s="7">
        <f>Voorspelling!G17</f>
        <v>0</v>
      </c>
      <c r="DC14" s="7">
        <f>Voorspelling!H17</f>
        <v>0</v>
      </c>
      <c r="DD14" s="7" t="str">
        <f>Voorspelling!I17</f>
        <v>Tunesië</v>
      </c>
      <c r="DE14" s="7" t="str">
        <f>IF(AND(Voorspelling!G17&lt;&gt;"",Voorspelling!H17&lt;&gt;""),IF(DB14&gt;DC14,"W",IF(DB14=DC14,"D","L")),"")</f>
        <v/>
      </c>
      <c r="DF14" s="7" t="str">
        <f t="shared" si="0"/>
        <v/>
      </c>
      <c r="DI14" s="3" t="e">
        <f ca="1">VLOOKUP(DJ14,HE11:HF15,2,FALSE)</f>
        <v>#N/A</v>
      </c>
      <c r="DJ14" s="5" t="str">
        <f t="shared" si="40"/>
        <v>Zwitserland</v>
      </c>
      <c r="DK14" s="3" t="e">
        <f ca="1">SUMPRODUCT((HH3:HH105=DJ14)*(HL3:HL105="W"))+SUMPRODUCT((HK3:HK105=DJ14)*(HM3:HM105="W"))</f>
        <v>#REF!</v>
      </c>
      <c r="DL14" s="3" t="e">
        <f ca="1">SUMPRODUCT((HH3:HH105=DJ14)*(HL3:HL105="D"))+SUMPRODUCT((HK3:HK105=DJ14)*(HM3:HM105="D"))</f>
        <v>#REF!</v>
      </c>
      <c r="DM14" s="3" t="e">
        <f ca="1">SUMPRODUCT((HH3:HH105=DJ14)*(HL3:HL105="L"))+SUMPRODUCT((HK3:HK105=DJ14)*(HM3:HM105="L"))</f>
        <v>#REF!</v>
      </c>
      <c r="DN14" s="3" t="e">
        <f ca="1">SUMIF(HH3:HH123,DJ14,HI3:HI123)+SUMIF(HK3:HK123,DJ14,HJ3:HJ123)</f>
        <v>#REF!</v>
      </c>
      <c r="DO14" s="3" t="e">
        <f ca="1">SUMIF(HK3:HK123,DJ14,HI3:HI123)+SUMIF(HH3:HH123,DJ14,HJ3:HJ123)</f>
        <v>#REF!</v>
      </c>
      <c r="DP14" s="3" t="e">
        <f t="shared" ca="1" si="32"/>
        <v>#REF!</v>
      </c>
      <c r="DQ14" s="3" t="e">
        <f t="shared" ca="1" si="33"/>
        <v>#REF!</v>
      </c>
      <c r="DR14" s="3">
        <f t="shared" si="34"/>
        <v>-118</v>
      </c>
      <c r="DS14" s="3" t="e">
        <f ca="1">IF(COUNTIF(DQ11:DQ15,4)&lt;&gt;4,RANK(DQ14,DQ11:DQ15),DQ93)</f>
        <v>#REF!</v>
      </c>
      <c r="DU14" s="3" t="e">
        <f ca="1">SUMPRODUCT((DS11:DS14=DS14)*(DR11:DR14&lt;DR14))+DS14</f>
        <v>#REF!</v>
      </c>
      <c r="DV14" s="5" t="e">
        <f ca="1">INDEX(DJ11:DJ15,MATCH(4,DU11:DU15,0),0)</f>
        <v>#N/A</v>
      </c>
      <c r="DW14" s="3" t="e">
        <f ca="1">INDEX(DS11:DS15,MATCH(DV14,DJ11:DJ15,0),0)</f>
        <v>#N/A</v>
      </c>
      <c r="DX14" s="3" t="e">
        <f ca="1">IF(AND(DX13&lt;&gt;"",DW14=1),DV14,"")</f>
        <v>#N/A</v>
      </c>
      <c r="DY14" s="3" t="e">
        <f ca="1">IF(AND(DY13&lt;&gt;"",DW15=2),DV15,"")</f>
        <v>#N/A</v>
      </c>
      <c r="EC14" s="3" t="e">
        <f t="shared" ca="1" si="41"/>
        <v>#N/A</v>
      </c>
      <c r="ED14" s="3" t="e">
        <f ca="1">SUMPRODUCT((HH3:HH105=EC14)*(HK3:HK105=EC15)*(HL3:HL105="W"))+SUMPRODUCT((HH3:HH105=EC14)*(HK3:HK105=EC11)*(HL3:HL105="W"))+SUMPRODUCT((HH3:HH105=EC14)*(HK3:HK105=EC12)*(HL3:HL105="W"))+SUMPRODUCT((HH3:HH105=EC14)*(HK3:HK105=EC13)*(HL3:HL105="W"))+SUMPRODUCT((HH3:HH105=EC15)*(HK3:HK105=EC14)*(HM3:HM105="W"))+SUMPRODUCT((HH3:HH105=EC11)*(HK3:HK105=EC14)*(HM3:HM105="W"))+SUMPRODUCT((HH3:HH105=EC12)*(HK3:HK105=EC14)*(HM3:HM105="W"))+SUMPRODUCT((HH3:HH105=EC13)*(HK3:HK105=EC14)*(HM3:HM105="W"))</f>
        <v>#N/A</v>
      </c>
      <c r="EE14" s="3" t="e">
        <f ca="1">SUMPRODUCT((HH3:HH105=EC14)*(HK3:HK105=EC15)*(HL3:HL105="D"))+SUMPRODUCT((HH3:HH105=EC14)*(HK3:HK105=EC11)*(HL3:HL105="D"))+SUMPRODUCT((HH3:HH105=EC14)*(HK3:HK105=EC12)*(HL3:HL105="D"))+SUMPRODUCT((HH3:HH105=EC14)*(HK3:HK105=EC13)*(HL3:HL105="D"))+SUMPRODUCT((HH3:HH105=EC15)*(HK3:HK105=EC14)*(HL3:HL105="D"))+SUMPRODUCT((HH3:HH105=EC11)*(HK3:HK105=EC14)*(HL3:HL105="D"))+SUMPRODUCT((HH3:HH105=EC12)*(HK3:HK105=EC14)*(HL3:HL105="D"))+SUMPRODUCT((HH3:HH105=EC13)*(HK3:HK105=EC14)*(HL3:HL105="D"))</f>
        <v>#N/A</v>
      </c>
      <c r="EF14" s="3" t="e">
        <f ca="1">SUMPRODUCT((HH3:HH105=EC14)*(HK3:HK105=EC15)*(HL3:HL105="L"))+SUMPRODUCT((HH3:HH105=EC14)*(HK3:HK105=EC11)*(HL3:HL105="L"))+SUMPRODUCT((HH3:HH105=EC14)*(HK3:HK105=EC12)*(HL3:HL105="L"))+SUMPRODUCT((HH3:HH105=EC14)*(HK3:HK105=EC13)*(HL3:HL105="L"))+SUMPRODUCT((HH3:HH105=EC15)*(HK3:HK105=EC14)*(HM3:HM105="L"))+SUMPRODUCT((HH3:HH105=EC11)*(HK3:HK105=EC14)*(HM3:HM105="L"))+SUMPRODUCT((HH3:HH105=EC12)*(HK3:HK105=EC14)*(HM3:HM105="L"))+SUMPRODUCT((HH3:HH105=EC13)*(HK3:HK105=EC14)*(HM3:HM105="L"))</f>
        <v>#N/A</v>
      </c>
      <c r="EG14" s="3" t="e">
        <f ca="1">SUMPRODUCT((HH3:HH105=EC14)*(HK3:HK105=EC15)*HI3:HI105)+SUMPRODUCT((HH3:HH105=EC14)*(HK3:HK105=EC11)*HI3:HI105)+SUMPRODUCT((HH3:HH105=EC14)*(HK3:HK105=EC12)*HI3:HI105)+SUMPRODUCT((HH3:HH105=EC14)*(HK3:HK105=EC13)*HI3:HI105)+SUMPRODUCT((HH3:HH105=EC15)*(HK3:HK105=EC14)*HJ3:HJ105)+SUMPRODUCT((HH3:HH105=EC11)*(HK3:HK105=EC14)*HJ3:HJ105)+SUMPRODUCT((HH3:HH105=EC12)*(HK3:HK105=EC14)*HJ3:HJ105)+SUMPRODUCT((HH3:HH105=EC13)*(HK3:HK105=EC14)*HJ3:HJ105)</f>
        <v>#N/A</v>
      </c>
      <c r="EH14" s="3" t="e">
        <f ca="1">SUMPRODUCT((HH3:HH105=EC14)*(HK3:HK105=EC15)*HJ3:HJ105)+SUMPRODUCT((HH3:HH105=EC14)*(HK3:HK105=EC11)*HJ3:HJ105)+SUMPRODUCT((HH3:HH105=EC14)*(HK3:HK105=EC12)*HJ3:HJ105)+SUMPRODUCT((HH3:HH105=EC14)*(HK3:HK105=EC13)*HJ3:HJ105)+SUMPRODUCT((HH3:HH105=EC15)*(HK3:HK105=EC14)*HI3:HI105)+SUMPRODUCT((HH3:HH105=EC11)*(HK3:HK105=EC14)*HI3:HI105)+SUMPRODUCT((HH3:HH105=EC12)*(HK3:HK105=EC14)*HI3:HI105)+SUMPRODUCT((HH3:HH105=EC13)*(HK3:HK105=EC14)*HI3:HI105)</f>
        <v>#N/A</v>
      </c>
      <c r="EI14" s="3" t="e">
        <f ca="1">EG14-EH14+1000</f>
        <v>#N/A</v>
      </c>
      <c r="EJ14" s="3" t="e">
        <f t="shared" ca="1" si="35"/>
        <v>#N/A</v>
      </c>
      <c r="EK14" s="3" t="e">
        <f ca="1">IF(EC14&lt;&gt;"",VLOOKUP(EC14,DJ4:DP52,7,FALSE),"")</f>
        <v>#N/A</v>
      </c>
      <c r="EL14" s="3" t="e">
        <f ca="1">IF(EC14&lt;&gt;"",VLOOKUP(EC14,DJ4:DP52,5,FALSE),"")</f>
        <v>#N/A</v>
      </c>
      <c r="EM14" s="3" t="e">
        <f ca="1">IF(EC14&lt;&gt;"",VLOOKUP(EC14,DJ4:DR52,9,FALSE),"")</f>
        <v>#N/A</v>
      </c>
      <c r="EN14" s="3" t="e">
        <f t="shared" ca="1" si="36"/>
        <v>#N/A</v>
      </c>
      <c r="EO14" s="3" t="e">
        <f ca="1">IF(EC14&lt;&gt;"",RANK(EN14,EN11:EN15),"")</f>
        <v>#N/A</v>
      </c>
      <c r="EP14" s="3" t="e">
        <f ca="1">IF(EC14&lt;&gt;"",SUMPRODUCT((EN11:EN15=EN14)*(EI11:EI15&gt;EI14)),"")</f>
        <v>#N/A</v>
      </c>
      <c r="EQ14" s="3" t="e">
        <f ca="1">IF(EC14&lt;&gt;"",SUMPRODUCT((EN11:EN15=EN14)*(EI11:EI15=EI14)*(EG11:EG15&gt;EG14)),"")</f>
        <v>#N/A</v>
      </c>
      <c r="ER14" s="3" t="e">
        <f ca="1">IF(EC14&lt;&gt;"",SUMPRODUCT((EN11:EN15=EN14)*(EI11:EI15=EI14)*(EG11:EG15=EG14)*(EK11:EK15&gt;EK14)),"")</f>
        <v>#N/A</v>
      </c>
      <c r="ES14" s="3" t="e">
        <f ca="1">IF(EC14&lt;&gt;"",SUMPRODUCT((EN11:EN15=EN14)*(EI11:EI15=EI14)*(EG11:EG15=EG14)*(EK11:EK15=EK14)*(EL11:EL15&gt;EL14)),"")</f>
        <v>#N/A</v>
      </c>
      <c r="ET14" s="3" t="e">
        <f ca="1">IF(EC14&lt;&gt;"",SUMPRODUCT((EN11:EN15=EN14)*(EI11:EI15=EI14)*(EG11:EG15=EG14)*(EK11:EK15=EK14)*(EL11:EL15=EL14)*(EM11:EM15&gt;EM14)),"")</f>
        <v>#N/A</v>
      </c>
      <c r="EU14" s="3" t="e">
        <f ca="1">IF(EC14&lt;&gt;"",IF(EU93&lt;&gt;"",IF(EB89=3,EU93,EU93+EB89),SUM(EO14:ET14)),"")</f>
        <v>#N/A</v>
      </c>
      <c r="EV14" s="3" t="e">
        <f ca="1">IF(EC14&lt;&gt;"",INDEX(EC11:EC15,MATCH(4,EU11:EU15,0),0),"")</f>
        <v>#N/A</v>
      </c>
      <c r="EW14" s="3" t="e">
        <f ca="1">IF(DY13&lt;&gt;"",DY13,"")</f>
        <v>#N/A</v>
      </c>
      <c r="EX14" s="3" t="e">
        <f ca="1">IF(EW14&lt;&gt;"",SUMPRODUCT((HH3:HH105=EW14)*(HK3:HK105=EW15)*(HL3:HL105="W"))+SUMPRODUCT((HH3:HH105=EW14)*(HK3:HK105=EW12)*(HL3:HL105="W"))+SUMPRODUCT((HH3:HH105=EW14)*(HK3:HK105=EW13)*(HL3:HL105="W"))+SUMPRODUCT((HH3:HH105=EW15)*(HK3:HK105=EW14)*(HM3:HM105="W"))+SUMPRODUCT((HH3:HH105=EW12)*(HK3:HK105=EW14)*(HM3:HM105="W"))+SUMPRODUCT((HH3:HH105=EW13)*(HK3:HK105=EW14)*(HM3:HM105="W")),"")</f>
        <v>#N/A</v>
      </c>
      <c r="EY14" s="3" t="e">
        <f ca="1">IF(EW14&lt;&gt;"",SUMPRODUCT((HH3:HH105=EW14)*(HK3:HK105=EW15)*(HL3:HL105="D"))+SUMPRODUCT((HH3:HH105=EW14)*(HK3:HK105=EW12)*(HL3:HL105="D"))+SUMPRODUCT((HH3:HH105=EW14)*(HK3:HK105=EW13)*(HL3:HL105="D"))+SUMPRODUCT((HH3:HH105=EW15)*(HK3:HK105=EW14)*(HL3:HL105="D"))+SUMPRODUCT((HH3:HH105=EW12)*(HK3:HK105=EW14)*(HL3:HL105="D"))+SUMPRODUCT((HH3:HH105=EW13)*(HK3:HK105=EW14)*(HL3:HL105="D")),"")</f>
        <v>#N/A</v>
      </c>
      <c r="EZ14" s="3" t="e">
        <f ca="1">IF(EW14&lt;&gt;"",SUMPRODUCT((HH3:HH105=EW14)*(HK3:HK105=EW15)*(HL3:HL105="L"))+SUMPRODUCT((HH3:HH105=EW14)*(HK3:HK105=EW12)*(HL3:HL105="L"))+SUMPRODUCT((HH3:HH105=EW14)*(HK3:HK105=EW13)*(HL3:HL105="L"))+SUMPRODUCT((HH3:HH105=EW15)*(HK3:HK105=EW14)*(HM3:HM105="L"))+SUMPRODUCT((HH3:HH105=EW12)*(HK3:HK105=EW14)*(HM3:HM105="L"))+SUMPRODUCT((HH3:HH105=EW13)*(HK3:HK105=EW14)*(HM3:HM105="L")),"")</f>
        <v>#N/A</v>
      </c>
      <c r="FA14" s="3" t="e">
        <f ca="1">SUMPRODUCT((HH3:HH105=EW14)*(HK3:HK105=EW15)*HI3:HI105)+SUMPRODUCT((HH3:HH105=EW14)*(HK3:HK105=EW11)*HI3:HI105)+SUMPRODUCT((HH3:HH105=EW14)*(HK3:HK105=EW12)*HI3:HI105)+SUMPRODUCT((HH3:HH105=EW14)*(HK3:HK105=EW13)*HI3:HI105)+SUMPRODUCT((HH3:HH105=EW15)*(HK3:HK105=EW14)*HJ3:HJ105)+SUMPRODUCT((HH3:HH105=EW11)*(HK3:HK105=EW14)*HJ3:HJ105)+SUMPRODUCT((HH3:HH105=EW12)*(HK3:HK105=EW14)*HJ3:HJ105)+SUMPRODUCT((HH3:HH105=EW13)*(HK3:HK105=EW14)*HJ3:HJ105)</f>
        <v>#N/A</v>
      </c>
      <c r="FB14" s="3" t="e">
        <f ca="1">SUMPRODUCT((HH3:HH105=EW14)*(HK3:HK105=EW15)*HJ3:HJ105)+SUMPRODUCT((HH3:HH105=EW14)*(HK3:HK105=EW11)*HJ3:HJ105)+SUMPRODUCT((HH3:HH105=EW14)*(HK3:HK105=EW12)*HJ3:HJ105)+SUMPRODUCT((HH3:HH105=EW14)*(HK3:HK105=EW13)*HJ3:HJ105)+SUMPRODUCT((HH3:HH105=EW15)*(HK3:HK105=EW14)*HI3:HI105)+SUMPRODUCT((HH3:HH105=EW11)*(HK3:HK105=EW14)*HI3:HI105)+SUMPRODUCT((HH3:HH105=EW12)*(HK3:HK105=EW14)*HI3:HI105)+SUMPRODUCT((HH3:HH105=EW13)*(HK3:HK105=EW14)*HI3:HI105)</f>
        <v>#N/A</v>
      </c>
      <c r="FC14" s="3" t="e">
        <f ca="1">FA14-FB14+1000</f>
        <v>#N/A</v>
      </c>
      <c r="FD14" s="3" t="e">
        <f t="shared" ca="1" si="42"/>
        <v>#N/A</v>
      </c>
      <c r="FE14" s="3" t="e">
        <f ca="1">IF(EW14&lt;&gt;"",VLOOKUP(EW14,DJ4:DP52,7,FALSE),"")</f>
        <v>#N/A</v>
      </c>
      <c r="FF14" s="3" t="e">
        <f ca="1">IF(EW14&lt;&gt;"",VLOOKUP(EW14,DJ4:DP52,5,FALSE),"")</f>
        <v>#N/A</v>
      </c>
      <c r="FG14" s="3" t="e">
        <f ca="1">IF(EW14&lt;&gt;"",VLOOKUP(EW14,DJ4:DR52,9,FALSE),"")</f>
        <v>#N/A</v>
      </c>
      <c r="FH14" s="3" t="e">
        <f t="shared" ca="1" si="43"/>
        <v>#N/A</v>
      </c>
      <c r="FI14" s="3" t="e">
        <f ca="1">IF(EW14&lt;&gt;"",RANK(FH14,FH11:FH15),"")</f>
        <v>#N/A</v>
      </c>
      <c r="FJ14" s="3" t="e">
        <f ca="1">IF(EW14&lt;&gt;"",SUMPRODUCT((FH11:FH15=FH14)*(FC11:FC15&gt;FC14)),"")</f>
        <v>#N/A</v>
      </c>
      <c r="FK14" s="3" t="e">
        <f ca="1">IF(EW14&lt;&gt;"",SUMPRODUCT((FH11:FH15=FH14)*(FC11:FC15=FC14)*(FA11:FA15&gt;FA14)),"")</f>
        <v>#N/A</v>
      </c>
      <c r="FL14" s="3" t="e">
        <f ca="1">IF(EW14&lt;&gt;"",SUMPRODUCT((FH11:FH15=FH14)*(FC11:FC15=FC14)*(FA11:FA15=FA14)*(FE11:FE15&gt;FE14)),"")</f>
        <v>#N/A</v>
      </c>
      <c r="FM14" s="3" t="e">
        <f ca="1">IF(EW14&lt;&gt;"",SUMPRODUCT((FH11:FH15=FH14)*(FC11:FC15=FC14)*(FA11:FA15=FA14)*(FE11:FE15=FE14)*(FF11:FF15&gt;FF14)),"")</f>
        <v>#N/A</v>
      </c>
      <c r="FN14" s="3" t="e">
        <f ca="1">IF(EW14&lt;&gt;"",SUMPRODUCT((FH11:FH15=FH14)*(FC11:FC15=FC14)*(FA11:FA15=FA14)*(FE11:FE15=FE14)*(FF11:FF15=FF14)*(FG11:FG15&gt;FG14)),"")</f>
        <v>#N/A</v>
      </c>
      <c r="FO14" s="3" t="e">
        <f ca="1">IF(EW14&lt;&gt;"",IF(FO93&lt;&gt;"",IF(EV89=3,FO93,FO93+EV89),SUM(FI14:FN14)+1),"")</f>
        <v>#N/A</v>
      </c>
      <c r="FP14" s="3" t="e">
        <f ca="1">IF(EW14&lt;&gt;"",INDEX(EW12:EW15,MATCH(4,FO12:FO15,0),0),"")</f>
        <v>#N/A</v>
      </c>
      <c r="FQ14" s="3" t="e">
        <f ca="1">IF(DZ12&lt;&gt;"",DZ12,"")</f>
        <v>#N/A</v>
      </c>
      <c r="FR14" s="3" t="e">
        <f ca="1">SUMPRODUCT((HH3:HH105=FQ14)*(HK3:HK105=FQ15)*(HL3:HL105="W"))+SUMPRODUCT((HH3:HH105=FQ14)*(HK3:HK105=FQ16)*(HL3:HL105="W"))+SUMPRODUCT((HH3:HH105=FQ14)*(HK3:HK105=FQ13)*(HL3:HL105="W"))+SUMPRODUCT((HH3:HH105=FQ15)*(HK3:HK105=FQ14)*(HM3:HM105="W"))+SUMPRODUCT((HH3:HH105=FQ16)*(HK3:HK105=FQ14)*(HM3:HM105="W"))+SUMPRODUCT((HH3:HH105=FQ13)*(HK3:HK105=FQ14)*(HM3:HM105="W"))</f>
        <v>#N/A</v>
      </c>
      <c r="FS14" s="3" t="e">
        <f ca="1">SUMPRODUCT((HH3:HH105=FQ14)*(HK3:HK105=FQ15)*(HL3:HL105="D"))+SUMPRODUCT((HH3:HH105=FQ14)*(HK3:HK105=FQ16)*(HL3:HL105="D"))+SUMPRODUCT((HH3:HH105=FQ14)*(HK3:HK105=FQ13)*(HL3:HL105="D"))+SUMPRODUCT((HH3:HH105=FQ15)*(HK3:HK105=FQ14)*(HL3:HL105="D"))+SUMPRODUCT((HH3:HH105=FQ16)*(HK3:HK105=FQ14)*(HL3:HL105="D"))+SUMPRODUCT((HH3:HH105=FQ13)*(HK3:HK105=FQ14)*(HL3:HL105="D"))</f>
        <v>#N/A</v>
      </c>
      <c r="FT14" s="3" t="e">
        <f ca="1">SUMPRODUCT((HH3:HH105=FQ14)*(HK3:HK105=FQ15)*(HL3:HL105="L"))+SUMPRODUCT((HH3:HH105=FQ14)*(HK3:HK105=FQ16)*(HL3:HL105="L"))+SUMPRODUCT((HH3:HH105=FQ14)*(HK3:HK105=FQ13)*(HL3:HL105="L"))+SUMPRODUCT((HH3:HH105=FQ15)*(HK3:HK105=FQ14)*(HM3:HM105="L"))+SUMPRODUCT((HH3:HH105=FQ16)*(HK3:HK105=FQ14)*(HM3:HM105="L"))+SUMPRODUCT((HH3:HH105=FQ13)*(HK3:HK105=FQ14)*(HM3:HM105="L"))</f>
        <v>#N/A</v>
      </c>
      <c r="FU14" s="3" t="e">
        <f ca="1">SUMPRODUCT((HH3:HH105=FQ14)*(HK3:HK105=FQ15)*HI3:HI105)+SUMPRODUCT((HH3:HH105=FQ14)*(HK3:HK105=FQ11)*HI3:HI105)+SUMPRODUCT((HH3:HH105=FQ14)*(HK3:HK105=FQ12)*HI3:HI105)+SUMPRODUCT((HH3:HH105=FQ14)*(HK3:HK105=FQ13)*HI3:HI105)+SUMPRODUCT((HH3:HH105=FQ15)*(HK3:HK105=FQ14)*HJ3:HJ105)+SUMPRODUCT((HH3:HH105=FQ11)*(HK3:HK105=FQ14)*HJ3:HJ105)+SUMPRODUCT((HH3:HH105=FQ12)*(HK3:HK105=FQ14)*HJ3:HJ105)+SUMPRODUCT((HH3:HH105=FQ13)*(HK3:HK105=FQ14)*HJ3:HJ105)</f>
        <v>#N/A</v>
      </c>
      <c r="FV14" s="3" t="e">
        <f ca="1">SUMPRODUCT((HH3:HH105=FQ14)*(HK3:HK105=FQ15)*HJ3:HJ105)+SUMPRODUCT((HH3:HH105=FQ14)*(HK3:HK105=FQ11)*HJ3:HJ105)+SUMPRODUCT((HH3:HH105=FQ14)*(HK3:HK105=FQ12)*HJ3:HJ105)+SUMPRODUCT((HH3:HH105=FQ14)*(HK3:HK105=FQ13)*HJ3:HJ105)+SUMPRODUCT((HH3:HH105=FQ15)*(HK3:HK105=FQ14)*HI3:HI105)+SUMPRODUCT((HH3:HH105=FQ11)*(HK3:HK105=FQ14)*HI3:HI105)+SUMPRODUCT((HH3:HH105=FQ12)*(HK3:HK105=FQ14)*HI3:HI105)+SUMPRODUCT((HH3:HH105=FQ13)*(HK3:HK105=FQ14)*HI3:HI105)</f>
        <v>#N/A</v>
      </c>
      <c r="FW14" s="3" t="e">
        <f ca="1">FU14-FV14+1000</f>
        <v>#N/A</v>
      </c>
      <c r="FX14" s="3" t="e">
        <f t="shared" ca="1" si="46"/>
        <v>#N/A</v>
      </c>
      <c r="FY14" s="3" t="e">
        <f ca="1">IF(FQ14&lt;&gt;"",VLOOKUP(FQ14,DJ4:DP52,7,FALSE),"")</f>
        <v>#N/A</v>
      </c>
      <c r="FZ14" s="3" t="e">
        <f ca="1">IF(FQ14&lt;&gt;"",VLOOKUP(FQ14,DJ4:DP52,5,FALSE),"")</f>
        <v>#N/A</v>
      </c>
      <c r="GA14" s="3" t="e">
        <f ca="1">IF(FQ14&lt;&gt;"",VLOOKUP(FQ14,DJ4:DR52,9,FALSE),"")</f>
        <v>#N/A</v>
      </c>
      <c r="GB14" s="3" t="e">
        <f t="shared" ca="1" si="47"/>
        <v>#N/A</v>
      </c>
      <c r="GC14" s="3" t="e">
        <f ca="1">IF(FQ14&lt;&gt;"",RANK(GB14,GB11:GB15),"")</f>
        <v>#N/A</v>
      </c>
      <c r="GD14" s="3" t="e">
        <f ca="1">IF(FQ14&lt;&gt;"",SUMPRODUCT((GB11:GB15=GB14)*(FW11:FW15&gt;FW14)),"")</f>
        <v>#N/A</v>
      </c>
      <c r="GE14" s="3" t="e">
        <f ca="1">IF(FQ14&lt;&gt;"",SUMPRODUCT((GB11:GB15=GB14)*(FW11:FW15=FW14)*(FU11:FU15&gt;FU14)),"")</f>
        <v>#N/A</v>
      </c>
      <c r="GF14" s="3" t="e">
        <f ca="1">IF(FQ14&lt;&gt;"",SUMPRODUCT((GB11:GB15=GB14)*(FW11:FW15=FW14)*(FU11:FU15=FU14)*(FY11:FY15&gt;FY14)),"")</f>
        <v>#N/A</v>
      </c>
      <c r="GG14" s="3" t="e">
        <f ca="1">IF(FQ14&lt;&gt;"",SUMPRODUCT((GB11:GB15=GB14)*(FW11:FW15=FW14)*(FU11:FU15=FU14)*(FY11:FY15=FY14)*(FZ11:FZ15&gt;FZ14)),"")</f>
        <v>#N/A</v>
      </c>
      <c r="GH14" s="3" t="e">
        <f ca="1">IF(FQ14&lt;&gt;"",SUMPRODUCT((GB11:GB15=GB14)*(FW11:FW15=FW14)*(FU11:FU15=FU14)*(FY11:FY15=FY14)*(FZ11:FZ15=FZ14)*(GA11:GA15&gt;GA14)),"")</f>
        <v>#N/A</v>
      </c>
      <c r="GI14" s="3" t="e">
        <f ca="1">IF(FQ14&lt;&gt;"",SUM(GC14:GH14)+2,"")</f>
        <v>#N/A</v>
      </c>
      <c r="GJ14" s="3" t="e">
        <f ca="1">IF(FQ14&lt;&gt;"",INDEX(FQ13:FQ15,MATCH(4,GI13:GI15,0),0),"")</f>
        <v>#N/A</v>
      </c>
      <c r="GK14" s="3" t="str">
        <f>IF(EA11&lt;&gt;"",EA11,"")</f>
        <v/>
      </c>
      <c r="GL14" s="3" t="e">
        <f ca="1">SUMPRODUCT((HH3:HH105=GK14)*(HK3:HK105=GK15)*(HL3:HL105="W"))+SUMPRODUCT((HH3:HH105=GK14)*(HK3:HK105=GK16)*(HL3:HL105="W"))+SUMPRODUCT((HH3:HH105=GK14)*(HK3:HK105=GK17)*(HL3:HL105="W"))+SUMPRODUCT((HH3:HH105=GK15)*(HK3:HK105=GK14)*(HM3:HM105="W"))+SUMPRODUCT((HH3:HH105=GK16)*(HK3:HK105=GK14)*(HM3:HM105="W"))+SUMPRODUCT((HH3:HH105=GK17)*(HK3:HK105=GK14)*(HM3:HM105="W"))</f>
        <v>#REF!</v>
      </c>
      <c r="GM14" s="3" t="e">
        <f ca="1">SUMPRODUCT((HH3:HH105=GK14)*(HK3:HK105=GK15)*(HL3:HL105="D"))+SUMPRODUCT((HH3:HH105=GK14)*(HK3:HK105=GK16)*(HL3:HL105="D"))+SUMPRODUCT((HH3:HH105=GK14)*(HK3:HK105=GK17)*(HL3:HL105="D"))+SUMPRODUCT((HH3:HH105=GK15)*(HK3:HK105=GK14)*(HL3:HL105="D"))+SUMPRODUCT((HH3:HH105=GK16)*(HK3:HK105=GK14)*(HL3:HL105="D"))+SUMPRODUCT((HH3:HH105=GK17)*(HK3:HK105=GK14)*(HL3:HL105="D"))</f>
        <v>#REF!</v>
      </c>
      <c r="GN14" s="3" t="e">
        <f ca="1">SUMPRODUCT((HH3:HH105=GK14)*(HK3:HK105=GK15)*(HL3:HL105="L"))+SUMPRODUCT((HH3:HH105=GK14)*(HK3:HK105=GK16)*(HL3:HL105="L"))+SUMPRODUCT((HH3:HH105=GK14)*(HK3:HK105=GK17)*(HL3:HL105="L"))+SUMPRODUCT((HH3:HH105=GK15)*(HK3:HK105=GK14)*(HM3:HM105="L"))+SUMPRODUCT((HH3:HH105=GK16)*(HK3:HK105=GK14)*(HM3:HM105="L"))+SUMPRODUCT((HH3:HH105=GK17)*(HK3:HK105=GK14)*(HM3:HM105="L"))</f>
        <v>#REF!</v>
      </c>
      <c r="GO14" s="3" t="e">
        <f ca="1">SUMPRODUCT((HH3:HH105=GK14)*(HK3:HK105=GK15)*HI3:HI105)+SUMPRODUCT((HH3:HH105=GK14)*(HK3:HK105=GK11)*HI3:HI105)+SUMPRODUCT((HH3:HH105=GK14)*(HK3:HK105=GK12)*HI3:HI105)+SUMPRODUCT((HH3:HH105=GK14)*(HK3:HK105=GK13)*HI3:HI105)+SUMPRODUCT((HH3:HH105=GK15)*(HK3:HK105=GK14)*HJ3:HJ105)+SUMPRODUCT((HH3:HH105=GK11)*(HK3:HK105=GK14)*HJ3:HJ105)+SUMPRODUCT((HH3:HH105=GK12)*(HK3:HK105=GK14)*HJ3:HJ105)+SUMPRODUCT((HH3:HH105=GK13)*(HK3:HK105=GK14)*HJ3:HJ105)</f>
        <v>#REF!</v>
      </c>
      <c r="GP14" s="3" t="e">
        <f ca="1">SUMPRODUCT((HH3:HH105=GK14)*(HK3:HK105=GK15)*HJ3:HJ105)+SUMPRODUCT((HH3:HH105=GK14)*(HK3:HK105=GK11)*HJ3:HJ105)+SUMPRODUCT((HH3:HH105=GK14)*(HK3:HK105=GK12)*HJ3:HJ105)+SUMPRODUCT((HH3:HH105=GK14)*(HK3:HK105=GK13)*HJ3:HJ105)+SUMPRODUCT((HH3:HH105=GK15)*(HK3:HK105=GK14)*HI3:HI105)+SUMPRODUCT((HH3:HH105=GK11)*(HK3:HK105=GK14)*HI3:HI105)+SUMPRODUCT((HH3:HH105=GK12)*(HK3:HK105=GK14)*HI3:HI105)+SUMPRODUCT((HH3:HH105=GK13)*(HK3:HK105=GK14)*HI3:HI105)</f>
        <v>#REF!</v>
      </c>
      <c r="GQ14" s="3" t="e">
        <f ca="1">GO14-GP14+1000</f>
        <v>#REF!</v>
      </c>
      <c r="GR14" s="3" t="str">
        <f t="shared" ref="GR14" si="50">IF(GK14&lt;&gt;"",GL14*3+GM14*1,"")</f>
        <v/>
      </c>
      <c r="GS14" s="3" t="str">
        <f>IF(GK14&lt;&gt;"",VLOOKUP(GK14,DJ4:DP52,7,FALSE),"")</f>
        <v/>
      </c>
      <c r="GT14" s="3" t="str">
        <f>IF(GK14&lt;&gt;"",VLOOKUP(GK14,DJ4:DP52,5,FALSE),"")</f>
        <v/>
      </c>
      <c r="GU14" s="3" t="str">
        <f>IF(GK14&lt;&gt;"",VLOOKUP(GK14,DJ4:DR52,9,FALSE),"")</f>
        <v/>
      </c>
      <c r="GV14" s="3" t="str">
        <f t="shared" ref="GV14" si="51">GR14</f>
        <v/>
      </c>
      <c r="GW14" s="3" t="str">
        <f>IF(GK14&lt;&gt;"",RANK(GV14,GV11:GV15),"")</f>
        <v/>
      </c>
      <c r="GX14" s="3" t="str">
        <f>IF(GK14&lt;&gt;"",SUMPRODUCT((GV11:GV15=GV14)*(GQ11:GQ15&gt;GQ14)),"")</f>
        <v/>
      </c>
      <c r="GY14" s="3" t="str">
        <f>IF(GK14&lt;&gt;"",SUMPRODUCT((GV11:GV15=GV14)*(GQ11:GQ15=GQ14)*(GO11:GO15&gt;GO14)),"")</f>
        <v/>
      </c>
      <c r="GZ14" s="3" t="str">
        <f>IF(GK14&lt;&gt;"",SUMPRODUCT((GV11:GV15=GV14)*(GQ11:GQ15=GQ14)*(GO11:GO15=GO14)*(GS11:GS15&gt;GS14)),"")</f>
        <v/>
      </c>
      <c r="HA14" s="3" t="str">
        <f>IF(GK14&lt;&gt;"",SUMPRODUCT((GV11:GV15=GV14)*(GQ11:GQ15=GQ14)*(GO11:GO15=GO14)*(GS11:GS15=GS14)*(GT11:GT15&gt;GT14)),"")</f>
        <v/>
      </c>
      <c r="HB14" s="3" t="str">
        <f>IF(GK14&lt;&gt;"",SUMPRODUCT((GV11:GV15=GV14)*(GQ11:GQ15=GQ14)*(GO11:GO15=GO14)*(GS11:GS15=GS14)*(GT11:GT15=GT14)*(GU11:GU15&gt;GU14)),"")</f>
        <v/>
      </c>
      <c r="HC14" s="3" t="str">
        <f>IF(GK14&lt;&gt;"",SUM(GW14:HB14)+3,"")</f>
        <v/>
      </c>
      <c r="HD14" s="3" t="str">
        <f>IF(GK14&lt;&gt;"",IF(HC14=4,GK14,GK15),"")</f>
        <v/>
      </c>
      <c r="HE14" s="3" t="e">
        <f ca="1">IF(HD14&lt;&gt;"",HD14,IF(GJ14&lt;&gt;"",GJ14,IF(FP14&lt;&gt;"",FP14,IF(EV14&lt;&gt;"",EV14,DV14))))</f>
        <v>#N/A</v>
      </c>
      <c r="HF14" s="3">
        <v>4</v>
      </c>
      <c r="HG14" s="3">
        <v>12</v>
      </c>
      <c r="HH14" s="7" t="str">
        <f t="shared" si="1"/>
        <v>Zweden</v>
      </c>
      <c r="HI14" s="7" t="e">
        <f ca="1">IF(OFFSET(Voorspelling!#REF!,0,HI1)&lt;&gt;"",OFFSET(Voorspelling!#REF!,0,HI1),0)</f>
        <v>#REF!</v>
      </c>
      <c r="HJ14" s="7" t="e">
        <f ca="1">IF(OFFSET(Voorspelling!#REF!,0,HI1)&lt;&gt;"",OFFSET(Voorspelling!#REF!,0,HI1),0)</f>
        <v>#REF!</v>
      </c>
      <c r="HK14" s="7" t="str">
        <f t="shared" si="2"/>
        <v>Tunesië</v>
      </c>
      <c r="HL14" s="7" t="e">
        <f ca="1">IF(AND(OFFSET(Voorspelling!#REF!,0,HI1)&lt;&gt;"",OFFSET(Voorspelling!#REF!,0,HI1)&lt;&gt;""),IF(HI14&gt;HJ14,"W",IF(HI14=HJ14,"D","L")),"")</f>
        <v>#REF!</v>
      </c>
      <c r="HM14" s="7" t="e">
        <f t="shared" ca="1" si="3"/>
        <v>#REF!</v>
      </c>
      <c r="LO14" s="7"/>
      <c r="LP14" s="7"/>
      <c r="LQ14" s="7"/>
      <c r="LR14" s="7"/>
      <c r="LS14" s="7"/>
      <c r="LT14" s="7"/>
      <c r="PV14" s="7"/>
      <c r="PW14" s="7"/>
      <c r="PX14" s="7"/>
      <c r="PY14" s="7"/>
      <c r="PZ14" s="7"/>
      <c r="QA14" s="7"/>
      <c r="UC14" s="7"/>
      <c r="UD14" s="7"/>
      <c r="UE14" s="7"/>
      <c r="UF14" s="7"/>
      <c r="UG14" s="7"/>
      <c r="UH14" s="7"/>
      <c r="YJ14" s="7"/>
      <c r="YK14" s="7"/>
      <c r="YL14" s="7"/>
      <c r="YM14" s="7"/>
      <c r="YN14" s="7"/>
      <c r="YO14" s="7"/>
      <c r="ACQ14" s="7"/>
      <c r="ACR14" s="7"/>
      <c r="ACS14" s="7"/>
      <c r="ACT14" s="7"/>
      <c r="ACU14" s="7"/>
      <c r="ACV14" s="7"/>
      <c r="AGX14" s="7"/>
      <c r="AGY14" s="7"/>
      <c r="AGZ14" s="7"/>
      <c r="AHA14" s="7"/>
      <c r="AHB14" s="7"/>
      <c r="AHC14" s="7"/>
      <c r="ALE14" s="7"/>
      <c r="ALF14" s="7"/>
      <c r="ALG14" s="7"/>
      <c r="ALH14" s="7"/>
      <c r="ALI14" s="7"/>
      <c r="ALJ14" s="7"/>
      <c r="APL14" s="7"/>
      <c r="APM14" s="7"/>
      <c r="APN14" s="7"/>
      <c r="APO14" s="7"/>
      <c r="APP14" s="7"/>
      <c r="APQ14" s="7"/>
      <c r="ATS14" s="7"/>
      <c r="ATT14" s="7"/>
      <c r="ATU14" s="7"/>
      <c r="ATV14" s="7"/>
      <c r="ATW14" s="7"/>
      <c r="ATX14" s="7"/>
      <c r="AXZ14" s="7"/>
      <c r="AYA14" s="7"/>
      <c r="AYB14" s="7"/>
      <c r="AYC14" s="7"/>
      <c r="AYD14" s="7"/>
      <c r="AYE14" s="7"/>
      <c r="BCG14" s="7"/>
      <c r="BCH14" s="7"/>
      <c r="BCI14" s="7"/>
      <c r="BCJ14" s="7"/>
      <c r="BCK14" s="7"/>
      <c r="BCL14" s="7"/>
      <c r="BGN14" s="7"/>
      <c r="BGO14" s="7"/>
      <c r="BGP14" s="7"/>
      <c r="BGQ14" s="7"/>
      <c r="BGR14" s="7"/>
      <c r="BGS14" s="7"/>
      <c r="BKU14" s="7"/>
      <c r="BKV14" s="7"/>
      <c r="BKW14" s="7"/>
      <c r="BKX14" s="7"/>
      <c r="BKY14" s="7"/>
      <c r="BKZ14" s="7"/>
      <c r="BPB14" s="7"/>
      <c r="BPC14" s="7"/>
      <c r="BPD14" s="7"/>
      <c r="BPE14" s="7"/>
      <c r="BPF14" s="7"/>
      <c r="BPG14" s="7"/>
      <c r="BTI14" s="7"/>
      <c r="BTJ14" s="7"/>
      <c r="BTK14" s="7"/>
      <c r="BTL14" s="7"/>
      <c r="BTM14" s="7"/>
      <c r="BTN14" s="7"/>
      <c r="BXP14" s="7"/>
      <c r="BXQ14" s="7"/>
      <c r="BXR14" s="7"/>
      <c r="BXS14" s="7"/>
      <c r="BXT14" s="7"/>
      <c r="BXU14" s="7"/>
      <c r="CBW14" s="7"/>
      <c r="CBX14" s="7"/>
      <c r="CBY14" s="7"/>
      <c r="CBZ14" s="7"/>
      <c r="CCA14" s="7"/>
      <c r="CCB14" s="7"/>
      <c r="CGD14" s="7"/>
      <c r="CGE14" s="7"/>
      <c r="CGF14" s="7"/>
      <c r="CGG14" s="7"/>
      <c r="CGH14" s="7"/>
      <c r="CGI14" s="7"/>
      <c r="CKK14" s="7"/>
      <c r="CKL14" s="7"/>
      <c r="CKM14" s="7"/>
      <c r="CKN14" s="7"/>
      <c r="CKO14" s="7"/>
      <c r="CKP14" s="7"/>
      <c r="COR14" s="7"/>
      <c r="COS14" s="7"/>
      <c r="COT14" s="7"/>
      <c r="COU14" s="7"/>
      <c r="COV14" s="7"/>
      <c r="COW14" s="7"/>
      <c r="CSY14" s="7"/>
      <c r="CSZ14" s="7"/>
      <c r="CTA14" s="7"/>
      <c r="CTB14" s="7"/>
      <c r="CTC14" s="7"/>
      <c r="CTD14" s="7"/>
      <c r="CXF14" s="7"/>
      <c r="CXG14" s="7"/>
      <c r="CXH14" s="7"/>
      <c r="CXI14" s="7"/>
      <c r="CXJ14" s="7"/>
      <c r="CXK14" s="7"/>
      <c r="DBM14" s="7"/>
      <c r="DBN14" s="7"/>
      <c r="DBO14" s="7"/>
      <c r="DBP14" s="7"/>
      <c r="DBQ14" s="7"/>
      <c r="DBR14" s="7"/>
      <c r="DFT14" s="7"/>
      <c r="DFU14" s="7"/>
      <c r="DFV14" s="7"/>
      <c r="DFW14" s="7"/>
      <c r="DFX14" s="7"/>
      <c r="DFY14" s="7"/>
      <c r="DKA14" s="7"/>
      <c r="DKB14" s="7"/>
      <c r="DKC14" s="7"/>
      <c r="DKD14" s="7"/>
      <c r="DKE14" s="7"/>
      <c r="DKF14" s="7"/>
      <c r="DOH14" s="7"/>
      <c r="DOI14" s="7"/>
      <c r="DOJ14" s="7"/>
      <c r="DOK14" s="7"/>
      <c r="DOL14" s="7"/>
      <c r="DOM14" s="7"/>
      <c r="DSO14" s="7"/>
      <c r="DSP14" s="7"/>
      <c r="DSQ14" s="7"/>
      <c r="DSR14" s="7"/>
      <c r="DSS14" s="7"/>
      <c r="DST14" s="7"/>
      <c r="DWV14" s="7"/>
      <c r="DWW14" s="7"/>
      <c r="DWX14" s="7"/>
      <c r="DWY14" s="7"/>
      <c r="DWZ14" s="7"/>
      <c r="DXA14" s="7"/>
      <c r="EBC14" s="7"/>
      <c r="EBD14" s="7"/>
      <c r="EBE14" s="7"/>
      <c r="EBF14" s="7"/>
      <c r="EBG14" s="7"/>
      <c r="EBH14" s="7"/>
      <c r="EFJ14" s="7"/>
      <c r="EFK14" s="7"/>
      <c r="EFL14" s="7"/>
      <c r="EFM14" s="7"/>
      <c r="EFN14" s="7"/>
      <c r="EFO14" s="7"/>
      <c r="EJQ14" s="7"/>
      <c r="EJR14" s="7"/>
      <c r="EJS14" s="7"/>
      <c r="EJT14" s="7"/>
      <c r="EJU14" s="7"/>
      <c r="EJV14" s="7"/>
      <c r="ENX14" s="7"/>
      <c r="ENY14" s="7"/>
      <c r="ENZ14" s="7"/>
      <c r="EOA14" s="7"/>
      <c r="EOB14" s="7"/>
      <c r="EOC14" s="7"/>
      <c r="ESE14" s="7"/>
      <c r="ESF14" s="7"/>
      <c r="ESG14" s="7"/>
      <c r="ESH14" s="7"/>
      <c r="ESI14" s="7"/>
      <c r="ESJ14" s="7"/>
      <c r="EWL14" s="7"/>
      <c r="EWM14" s="7"/>
      <c r="EWN14" s="7"/>
      <c r="EWO14" s="7"/>
      <c r="EWP14" s="7"/>
      <c r="EWQ14" s="7"/>
      <c r="FAS14" s="7"/>
      <c r="FAT14" s="7"/>
      <c r="FAU14" s="7"/>
      <c r="FAV14" s="7"/>
      <c r="FAW14" s="7"/>
      <c r="FAX14" s="7"/>
      <c r="FEZ14" s="7"/>
      <c r="FFA14" s="7"/>
      <c r="FFB14" s="7"/>
      <c r="FFC14" s="7"/>
      <c r="FFD14" s="7"/>
      <c r="FFE14" s="7"/>
      <c r="FJG14" s="7"/>
      <c r="FJH14" s="7"/>
      <c r="FJI14" s="7"/>
      <c r="FJJ14" s="7"/>
      <c r="FJK14" s="7"/>
      <c r="FJL14" s="7"/>
      <c r="FNN14" s="7"/>
      <c r="FNO14" s="7"/>
      <c r="FNP14" s="7"/>
      <c r="FNQ14" s="7"/>
      <c r="FNR14" s="7"/>
      <c r="FNS14" s="7"/>
      <c r="FRU14" s="7"/>
      <c r="FRV14" s="7"/>
      <c r="FRW14" s="7"/>
      <c r="FRX14" s="7"/>
      <c r="FRY14" s="7"/>
      <c r="FRZ14" s="7"/>
      <c r="FWB14" s="7"/>
      <c r="FWC14" s="7"/>
      <c r="FWD14" s="7"/>
      <c r="FWE14" s="7"/>
      <c r="FWF14" s="7"/>
      <c r="FWG14" s="7"/>
      <c r="GAI14" s="7"/>
      <c r="GAJ14" s="7"/>
      <c r="GAK14" s="7"/>
      <c r="GAL14" s="7"/>
      <c r="GAM14" s="7"/>
      <c r="GAN14" s="7"/>
      <c r="GEP14" s="7"/>
      <c r="GEQ14" s="7"/>
      <c r="GER14" s="7"/>
      <c r="GES14" s="7"/>
      <c r="GET14" s="7"/>
      <c r="GEU14" s="7"/>
      <c r="GIW14" s="7"/>
      <c r="GIX14" s="7"/>
      <c r="GIY14" s="7"/>
      <c r="GIZ14" s="7"/>
      <c r="GJA14" s="7"/>
      <c r="GJB14" s="7"/>
      <c r="GND14" s="7"/>
      <c r="GNE14" s="7"/>
      <c r="GNF14" s="7"/>
      <c r="GNG14" s="7"/>
      <c r="GNH14" s="7"/>
      <c r="GNI14" s="7"/>
      <c r="GRK14" s="7"/>
      <c r="GRL14" s="7"/>
      <c r="GRM14" s="7"/>
      <c r="GRN14" s="7"/>
      <c r="GRO14" s="7"/>
      <c r="GRP14" s="7"/>
      <c r="GVR14" s="7"/>
      <c r="GVS14" s="7"/>
      <c r="GVT14" s="7"/>
      <c r="GVU14" s="7"/>
      <c r="GVV14" s="7"/>
      <c r="GVW14" s="7"/>
      <c r="GZY14" s="7"/>
      <c r="GZZ14" s="7"/>
      <c r="HAA14" s="7"/>
      <c r="HAB14" s="7"/>
      <c r="HAC14" s="7"/>
      <c r="HAD14" s="7"/>
      <c r="HEF14" s="7"/>
      <c r="HEG14" s="7"/>
      <c r="HEH14" s="7"/>
      <c r="HEI14" s="7"/>
      <c r="HEJ14" s="7"/>
      <c r="HEK14" s="7"/>
      <c r="HIM14" s="7"/>
      <c r="HIN14" s="7"/>
      <c r="HIO14" s="7"/>
      <c r="HIP14" s="7"/>
      <c r="HIQ14" s="7"/>
      <c r="HIR14" s="7"/>
      <c r="HMT14" s="7"/>
      <c r="HMU14" s="7"/>
      <c r="HMV14" s="7"/>
      <c r="HMW14" s="7"/>
      <c r="HMX14" s="7"/>
      <c r="HMY14" s="7"/>
      <c r="HRA14" s="7"/>
      <c r="HRB14" s="7"/>
      <c r="HRC14" s="7"/>
      <c r="HRD14" s="7"/>
      <c r="HRE14" s="7"/>
      <c r="HRF14" s="7"/>
      <c r="HVH14" s="7"/>
      <c r="HVI14" s="7"/>
      <c r="HVJ14" s="7"/>
      <c r="HVK14" s="7"/>
      <c r="HVL14" s="7"/>
      <c r="HVM14" s="7"/>
      <c r="HZO14" s="7"/>
      <c r="HZP14" s="7"/>
      <c r="HZQ14" s="7"/>
      <c r="HZR14" s="7"/>
      <c r="HZS14" s="7"/>
      <c r="HZT14" s="7"/>
      <c r="IDV14" s="7"/>
      <c r="IDW14" s="7"/>
      <c r="IDX14" s="7"/>
      <c r="IDY14" s="7"/>
      <c r="IDZ14" s="7"/>
      <c r="IEA14" s="7"/>
      <c r="IIC14" s="7"/>
      <c r="IID14" s="7"/>
      <c r="IIE14" s="7"/>
      <c r="IIF14" s="7"/>
      <c r="IIG14" s="7"/>
      <c r="IIH14" s="7"/>
      <c r="IMJ14" s="7"/>
      <c r="IMK14" s="7"/>
      <c r="IML14" s="7"/>
      <c r="IMM14" s="7"/>
      <c r="IMN14" s="7"/>
      <c r="IMO14" s="7"/>
      <c r="IQQ14" s="7"/>
      <c r="IQR14" s="7"/>
      <c r="IQS14" s="7"/>
      <c r="IQT14" s="7"/>
      <c r="IQU14" s="7"/>
      <c r="IQV14" s="7"/>
      <c r="IUX14" s="7"/>
      <c r="IUY14" s="7"/>
      <c r="IUZ14" s="7"/>
      <c r="IVA14" s="7"/>
      <c r="IVB14" s="7"/>
      <c r="IVC14" s="7"/>
      <c r="IZE14" s="7"/>
      <c r="IZF14" s="7"/>
      <c r="IZG14" s="7"/>
      <c r="IZH14" s="7"/>
      <c r="IZI14" s="7"/>
      <c r="IZJ14" s="7"/>
      <c r="JDL14" s="7"/>
      <c r="JDM14" s="7"/>
      <c r="JDN14" s="7"/>
      <c r="JDO14" s="7"/>
      <c r="JDP14" s="7"/>
      <c r="JDQ14" s="7"/>
      <c r="JHS14" s="7"/>
      <c r="JHT14" s="7"/>
      <c r="JHU14" s="7"/>
      <c r="JHV14" s="7"/>
      <c r="JHW14" s="7"/>
      <c r="JHX14" s="7"/>
      <c r="JLZ14" s="7"/>
      <c r="JMA14" s="7"/>
      <c r="JMB14" s="7"/>
      <c r="JMC14" s="7"/>
      <c r="JMD14" s="7"/>
      <c r="JME14" s="7"/>
      <c r="JQG14" s="7"/>
      <c r="JQH14" s="7"/>
      <c r="JQI14" s="7"/>
      <c r="JQJ14" s="7"/>
      <c r="JQK14" s="7"/>
      <c r="JQL14" s="7"/>
      <c r="JUN14" s="7"/>
      <c r="JUO14" s="7"/>
      <c r="JUP14" s="7"/>
      <c r="JUQ14" s="7"/>
      <c r="JUR14" s="7"/>
      <c r="JUS14" s="7"/>
      <c r="JYU14" s="7"/>
      <c r="JYV14" s="7"/>
      <c r="JYW14" s="7"/>
      <c r="JYX14" s="7"/>
      <c r="JYY14" s="7"/>
      <c r="JYZ14" s="7"/>
      <c r="KDB14" s="7"/>
      <c r="KDC14" s="7"/>
      <c r="KDD14" s="7"/>
      <c r="KDE14" s="7"/>
      <c r="KDF14" s="7"/>
      <c r="KDG14" s="7"/>
      <c r="KHI14" s="7"/>
      <c r="KHJ14" s="7"/>
      <c r="KHK14" s="7"/>
      <c r="KHL14" s="7"/>
      <c r="KHM14" s="7"/>
      <c r="KHN14" s="7"/>
      <c r="KLP14" s="7"/>
      <c r="KLQ14" s="7"/>
      <c r="KLR14" s="7"/>
      <c r="KLS14" s="7"/>
      <c r="KLT14" s="7"/>
      <c r="KLU14" s="7"/>
      <c r="KPW14" s="7"/>
      <c r="KPX14" s="7"/>
      <c r="KPY14" s="7"/>
      <c r="KPZ14" s="7"/>
      <c r="KQA14" s="7"/>
      <c r="KQB14" s="7"/>
      <c r="KUD14" s="7"/>
      <c r="KUE14" s="7"/>
      <c r="KUF14" s="7"/>
      <c r="KUG14" s="7"/>
      <c r="KUH14" s="7"/>
      <c r="KUI14" s="7"/>
      <c r="KYK14" s="7"/>
      <c r="KYL14" s="7"/>
      <c r="KYM14" s="7"/>
      <c r="KYN14" s="7"/>
      <c r="KYO14" s="7"/>
      <c r="KYP14" s="7"/>
      <c r="LCR14" s="7"/>
      <c r="LCS14" s="7"/>
      <c r="LCT14" s="7"/>
      <c r="LCU14" s="7"/>
      <c r="LCV14" s="7"/>
      <c r="LCW14" s="7"/>
      <c r="LGY14" s="7"/>
      <c r="LGZ14" s="7"/>
      <c r="LHA14" s="7"/>
      <c r="LHB14" s="7"/>
      <c r="LHC14" s="7"/>
      <c r="LHD14" s="7"/>
      <c r="LLF14" s="7"/>
      <c r="LLG14" s="7"/>
      <c r="LLH14" s="7"/>
      <c r="LLI14" s="7"/>
      <c r="LLJ14" s="7"/>
      <c r="LLK14" s="7"/>
      <c r="LPM14" s="7"/>
      <c r="LPN14" s="7"/>
      <c r="LPO14" s="7"/>
      <c r="LPP14" s="7"/>
      <c r="LPQ14" s="7"/>
      <c r="LPR14" s="7"/>
      <c r="LTT14" s="7"/>
      <c r="LTU14" s="7"/>
      <c r="LTV14" s="7"/>
      <c r="LTW14" s="7"/>
      <c r="LTX14" s="7"/>
      <c r="LTY14" s="7"/>
      <c r="LYA14" s="7"/>
      <c r="LYB14" s="7"/>
      <c r="LYC14" s="7"/>
      <c r="LYD14" s="7"/>
      <c r="LYE14" s="7"/>
      <c r="LYF14" s="7"/>
      <c r="MCH14" s="7"/>
      <c r="MCI14" s="7"/>
      <c r="MCJ14" s="7"/>
      <c r="MCK14" s="7"/>
      <c r="MCL14" s="7"/>
      <c r="MCM14" s="7"/>
      <c r="MGO14" s="7"/>
      <c r="MGP14" s="7"/>
      <c r="MGQ14" s="7"/>
      <c r="MGR14" s="7"/>
      <c r="MGS14" s="7"/>
      <c r="MGT14" s="7"/>
      <c r="MKV14" s="7"/>
      <c r="MKW14" s="7"/>
      <c r="MKX14" s="7"/>
      <c r="MKY14" s="7"/>
      <c r="MKZ14" s="7"/>
      <c r="MLA14" s="7"/>
      <c r="MPC14" s="7"/>
      <c r="MPD14" s="7"/>
      <c r="MPE14" s="7"/>
      <c r="MPF14" s="7"/>
      <c r="MPG14" s="7"/>
      <c r="MPH14" s="7"/>
      <c r="MTJ14" s="7"/>
      <c r="MTK14" s="7"/>
      <c r="MTL14" s="7"/>
      <c r="MTM14" s="7"/>
      <c r="MTN14" s="7"/>
      <c r="MTO14" s="7"/>
      <c r="MXQ14" s="7"/>
      <c r="MXR14" s="7"/>
      <c r="MXS14" s="7"/>
      <c r="MXT14" s="7"/>
      <c r="MXU14" s="7"/>
      <c r="MXV14" s="7"/>
      <c r="NBX14" s="7"/>
      <c r="NBY14" s="7"/>
      <c r="NBZ14" s="7"/>
      <c r="NCA14" s="7"/>
      <c r="NCB14" s="7"/>
      <c r="NCC14" s="7"/>
      <c r="NGE14" s="7"/>
      <c r="NGF14" s="7"/>
      <c r="NGG14" s="7"/>
      <c r="NGH14" s="7"/>
      <c r="NGI14" s="7"/>
      <c r="NGJ14" s="7"/>
      <c r="NKL14" s="7"/>
      <c r="NKM14" s="7"/>
      <c r="NKN14" s="7"/>
      <c r="NKO14" s="7"/>
      <c r="NKP14" s="7"/>
      <c r="NKQ14" s="7"/>
      <c r="NOS14" s="7"/>
      <c r="NOT14" s="7"/>
      <c r="NOU14" s="7"/>
      <c r="NOV14" s="7"/>
      <c r="NOW14" s="7"/>
      <c r="NOX14" s="7"/>
      <c r="NSZ14" s="7"/>
      <c r="NTA14" s="7"/>
      <c r="NTB14" s="7"/>
      <c r="NTC14" s="7"/>
      <c r="NTD14" s="7"/>
      <c r="NTE14" s="7"/>
      <c r="NXG14" s="7"/>
      <c r="NXH14" s="7"/>
      <c r="NXI14" s="7"/>
      <c r="NXJ14" s="7"/>
      <c r="NXK14" s="7"/>
      <c r="NXL14" s="7"/>
      <c r="OBN14" s="7"/>
      <c r="OBO14" s="7"/>
      <c r="OBP14" s="7"/>
      <c r="OBQ14" s="7"/>
      <c r="OBR14" s="7"/>
      <c r="OBS14" s="7"/>
      <c r="OFU14" s="7"/>
      <c r="OFV14" s="7"/>
      <c r="OFW14" s="7"/>
      <c r="OFX14" s="7"/>
      <c r="OFY14" s="7"/>
      <c r="OFZ14" s="7"/>
      <c r="OKB14" s="7"/>
      <c r="OKC14" s="7"/>
      <c r="OKD14" s="7"/>
      <c r="OKE14" s="7"/>
      <c r="OKF14" s="7"/>
      <c r="OKG14" s="7"/>
      <c r="OOI14" s="7"/>
      <c r="OOJ14" s="7"/>
      <c r="OOK14" s="7"/>
      <c r="OOL14" s="7"/>
      <c r="OOM14" s="7"/>
      <c r="OON14" s="7"/>
      <c r="OSP14" s="7"/>
      <c r="OSQ14" s="7"/>
      <c r="OSR14" s="7"/>
      <c r="OSS14" s="7"/>
      <c r="OST14" s="7"/>
      <c r="OSU14" s="7"/>
      <c r="OWW14" s="7"/>
      <c r="OWX14" s="7"/>
      <c r="OWY14" s="7"/>
      <c r="OWZ14" s="7"/>
      <c r="OXA14" s="7"/>
      <c r="OXB14" s="7"/>
      <c r="PBD14" s="7"/>
      <c r="PBE14" s="7"/>
      <c r="PBF14" s="7"/>
      <c r="PBG14" s="7"/>
      <c r="PBH14" s="7"/>
      <c r="PBI14" s="7"/>
      <c r="PFK14" s="7"/>
      <c r="PFL14" s="7"/>
      <c r="PFM14" s="7"/>
      <c r="PFN14" s="7"/>
      <c r="PFO14" s="7"/>
      <c r="PFP14" s="7"/>
      <c r="PJR14" s="7"/>
      <c r="PJS14" s="7"/>
      <c r="PJT14" s="7"/>
      <c r="PJU14" s="7"/>
      <c r="PJV14" s="7"/>
      <c r="PJW14" s="7"/>
      <c r="PNY14" s="7"/>
      <c r="PNZ14" s="7"/>
      <c r="POA14" s="7"/>
      <c r="POB14" s="7"/>
      <c r="POC14" s="7"/>
      <c r="POD14" s="7"/>
      <c r="PSF14" s="7"/>
      <c r="PSG14" s="7"/>
      <c r="PSH14" s="7"/>
      <c r="PSI14" s="7"/>
      <c r="PSJ14" s="7"/>
      <c r="PSK14" s="7"/>
    </row>
    <row r="15" spans="1:11321" x14ac:dyDescent="0.25">
      <c r="CZ15" s="3">
        <v>13</v>
      </c>
      <c r="DA15" s="7" t="str">
        <f>Voorspelling!F18</f>
        <v>Saoedi-Arabië</v>
      </c>
      <c r="DB15" s="7">
        <f>Voorspelling!G18</f>
        <v>0</v>
      </c>
      <c r="DC15" s="7">
        <f>Voorspelling!H18</f>
        <v>0</v>
      </c>
      <c r="DD15" s="7" t="str">
        <f>Voorspelling!I18</f>
        <v>Uruguay</v>
      </c>
      <c r="DE15" s="7" t="str">
        <f>IF(AND(Voorspelling!G18&lt;&gt;"",Voorspelling!H18&lt;&gt;""),IF(DB15&gt;DC15,"W",IF(DB15=DC15,"D","L")),"")</f>
        <v/>
      </c>
      <c r="DF15" s="7" t="str">
        <f t="shared" si="0"/>
        <v/>
      </c>
      <c r="HG15" s="3">
        <v>13</v>
      </c>
      <c r="HH15" s="7" t="str">
        <f t="shared" si="1"/>
        <v>Saoedi-Arabië</v>
      </c>
      <c r="HI15" s="7" t="e">
        <f ca="1">IF(OFFSET(Voorspelling!#REF!,0,HI1)&lt;&gt;"",OFFSET(Voorspelling!#REF!,0,HI1),0)</f>
        <v>#REF!</v>
      </c>
      <c r="HJ15" s="7" t="e">
        <f ca="1">IF(OFFSET(Voorspelling!#REF!,0,HI1)&lt;&gt;"",OFFSET(Voorspelling!#REF!,0,HI1),0)</f>
        <v>#REF!</v>
      </c>
      <c r="HK15" s="7" t="str">
        <f t="shared" si="2"/>
        <v>Uruguay</v>
      </c>
      <c r="HL15" s="7" t="e">
        <f ca="1">IF(AND(OFFSET(Voorspelling!#REF!,0,HI1)&lt;&gt;"",OFFSET(Voorspelling!#REF!,0,HI1)&lt;&gt;""),IF(HI15&gt;HJ15,"W",IF(HI15=HJ15,"D","L")),"")</f>
        <v>#REF!</v>
      </c>
      <c r="HM15" s="7" t="e">
        <f t="shared" ca="1" si="3"/>
        <v>#REF!</v>
      </c>
      <c r="LO15" s="7"/>
      <c r="LP15" s="7"/>
      <c r="LQ15" s="7"/>
      <c r="LR15" s="7"/>
      <c r="LS15" s="7"/>
      <c r="LT15" s="7"/>
      <c r="PV15" s="7"/>
      <c r="PW15" s="7"/>
      <c r="PX15" s="7"/>
      <c r="PY15" s="7"/>
      <c r="PZ15" s="7"/>
      <c r="QA15" s="7"/>
      <c r="UC15" s="7"/>
      <c r="UD15" s="7"/>
      <c r="UE15" s="7"/>
      <c r="UF15" s="7"/>
      <c r="UG15" s="7"/>
      <c r="UH15" s="7"/>
      <c r="YJ15" s="7"/>
      <c r="YK15" s="7"/>
      <c r="YL15" s="7"/>
      <c r="YM15" s="7"/>
      <c r="YN15" s="7"/>
      <c r="YO15" s="7"/>
      <c r="ACQ15" s="7"/>
      <c r="ACR15" s="7"/>
      <c r="ACS15" s="7"/>
      <c r="ACT15" s="7"/>
      <c r="ACU15" s="7"/>
      <c r="ACV15" s="7"/>
      <c r="AGX15" s="7"/>
      <c r="AGY15" s="7"/>
      <c r="AGZ15" s="7"/>
      <c r="AHA15" s="7"/>
      <c r="AHB15" s="7"/>
      <c r="AHC15" s="7"/>
      <c r="ALE15" s="7"/>
      <c r="ALF15" s="7"/>
      <c r="ALG15" s="7"/>
      <c r="ALH15" s="7"/>
      <c r="ALI15" s="7"/>
      <c r="ALJ15" s="7"/>
      <c r="APL15" s="7"/>
      <c r="APM15" s="7"/>
      <c r="APN15" s="7"/>
      <c r="APO15" s="7"/>
      <c r="APP15" s="7"/>
      <c r="APQ15" s="7"/>
      <c r="ATS15" s="7"/>
      <c r="ATT15" s="7"/>
      <c r="ATU15" s="7"/>
      <c r="ATV15" s="7"/>
      <c r="ATW15" s="7"/>
      <c r="ATX15" s="7"/>
      <c r="AXZ15" s="7"/>
      <c r="AYA15" s="7"/>
      <c r="AYB15" s="7"/>
      <c r="AYC15" s="7"/>
      <c r="AYD15" s="7"/>
      <c r="AYE15" s="7"/>
      <c r="BCG15" s="7"/>
      <c r="BCH15" s="7"/>
      <c r="BCI15" s="7"/>
      <c r="BCJ15" s="7"/>
      <c r="BCK15" s="7"/>
      <c r="BCL15" s="7"/>
      <c r="BGN15" s="7"/>
      <c r="BGO15" s="7"/>
      <c r="BGP15" s="7"/>
      <c r="BGQ15" s="7"/>
      <c r="BGR15" s="7"/>
      <c r="BGS15" s="7"/>
      <c r="BKU15" s="7"/>
      <c r="BKV15" s="7"/>
      <c r="BKW15" s="7"/>
      <c r="BKX15" s="7"/>
      <c r="BKY15" s="7"/>
      <c r="BKZ15" s="7"/>
      <c r="BPB15" s="7"/>
      <c r="BPC15" s="7"/>
      <c r="BPD15" s="7"/>
      <c r="BPE15" s="7"/>
      <c r="BPF15" s="7"/>
      <c r="BPG15" s="7"/>
      <c r="BTI15" s="7"/>
      <c r="BTJ15" s="7"/>
      <c r="BTK15" s="7"/>
      <c r="BTL15" s="7"/>
      <c r="BTM15" s="7"/>
      <c r="BTN15" s="7"/>
      <c r="BXP15" s="7"/>
      <c r="BXQ15" s="7"/>
      <c r="BXR15" s="7"/>
      <c r="BXS15" s="7"/>
      <c r="BXT15" s="7"/>
      <c r="BXU15" s="7"/>
      <c r="CBW15" s="7"/>
      <c r="CBX15" s="7"/>
      <c r="CBY15" s="7"/>
      <c r="CBZ15" s="7"/>
      <c r="CCA15" s="7"/>
      <c r="CCB15" s="7"/>
      <c r="CGD15" s="7"/>
      <c r="CGE15" s="7"/>
      <c r="CGF15" s="7"/>
      <c r="CGG15" s="7"/>
      <c r="CGH15" s="7"/>
      <c r="CGI15" s="7"/>
      <c r="CKK15" s="7"/>
      <c r="CKL15" s="7"/>
      <c r="CKM15" s="7"/>
      <c r="CKN15" s="7"/>
      <c r="CKO15" s="7"/>
      <c r="CKP15" s="7"/>
      <c r="COR15" s="7"/>
      <c r="COS15" s="7"/>
      <c r="COT15" s="7"/>
      <c r="COU15" s="7"/>
      <c r="COV15" s="7"/>
      <c r="COW15" s="7"/>
      <c r="CSY15" s="7"/>
      <c r="CSZ15" s="7"/>
      <c r="CTA15" s="7"/>
      <c r="CTB15" s="7"/>
      <c r="CTC15" s="7"/>
      <c r="CTD15" s="7"/>
      <c r="CXF15" s="7"/>
      <c r="CXG15" s="7"/>
      <c r="CXH15" s="7"/>
      <c r="CXI15" s="7"/>
      <c r="CXJ15" s="7"/>
      <c r="CXK15" s="7"/>
      <c r="DBM15" s="7"/>
      <c r="DBN15" s="7"/>
      <c r="DBO15" s="7"/>
      <c r="DBP15" s="7"/>
      <c r="DBQ15" s="7"/>
      <c r="DBR15" s="7"/>
      <c r="DFT15" s="7"/>
      <c r="DFU15" s="7"/>
      <c r="DFV15" s="7"/>
      <c r="DFW15" s="7"/>
      <c r="DFX15" s="7"/>
      <c r="DFY15" s="7"/>
      <c r="DKA15" s="7"/>
      <c r="DKB15" s="7"/>
      <c r="DKC15" s="7"/>
      <c r="DKD15" s="7"/>
      <c r="DKE15" s="7"/>
      <c r="DKF15" s="7"/>
      <c r="DOH15" s="7"/>
      <c r="DOI15" s="7"/>
      <c r="DOJ15" s="7"/>
      <c r="DOK15" s="7"/>
      <c r="DOL15" s="7"/>
      <c r="DOM15" s="7"/>
      <c r="DSO15" s="7"/>
      <c r="DSP15" s="7"/>
      <c r="DSQ15" s="7"/>
      <c r="DSR15" s="7"/>
      <c r="DSS15" s="7"/>
      <c r="DST15" s="7"/>
      <c r="DWV15" s="7"/>
      <c r="DWW15" s="7"/>
      <c r="DWX15" s="7"/>
      <c r="DWY15" s="7"/>
      <c r="DWZ15" s="7"/>
      <c r="DXA15" s="7"/>
      <c r="EBC15" s="7"/>
      <c r="EBD15" s="7"/>
      <c r="EBE15" s="7"/>
      <c r="EBF15" s="7"/>
      <c r="EBG15" s="7"/>
      <c r="EBH15" s="7"/>
      <c r="EFJ15" s="7"/>
      <c r="EFK15" s="7"/>
      <c r="EFL15" s="7"/>
      <c r="EFM15" s="7"/>
      <c r="EFN15" s="7"/>
      <c r="EFO15" s="7"/>
      <c r="EJQ15" s="7"/>
      <c r="EJR15" s="7"/>
      <c r="EJS15" s="7"/>
      <c r="EJT15" s="7"/>
      <c r="EJU15" s="7"/>
      <c r="EJV15" s="7"/>
      <c r="ENX15" s="7"/>
      <c r="ENY15" s="7"/>
      <c r="ENZ15" s="7"/>
      <c r="EOA15" s="7"/>
      <c r="EOB15" s="7"/>
      <c r="EOC15" s="7"/>
      <c r="ESE15" s="7"/>
      <c r="ESF15" s="7"/>
      <c r="ESG15" s="7"/>
      <c r="ESH15" s="7"/>
      <c r="ESI15" s="7"/>
      <c r="ESJ15" s="7"/>
      <c r="EWL15" s="7"/>
      <c r="EWM15" s="7"/>
      <c r="EWN15" s="7"/>
      <c r="EWO15" s="7"/>
      <c r="EWP15" s="7"/>
      <c r="EWQ15" s="7"/>
      <c r="FAS15" s="7"/>
      <c r="FAT15" s="7"/>
      <c r="FAU15" s="7"/>
      <c r="FAV15" s="7"/>
      <c r="FAW15" s="7"/>
      <c r="FAX15" s="7"/>
      <c r="FEZ15" s="7"/>
      <c r="FFA15" s="7"/>
      <c r="FFB15" s="7"/>
      <c r="FFC15" s="7"/>
      <c r="FFD15" s="7"/>
      <c r="FFE15" s="7"/>
      <c r="FJG15" s="7"/>
      <c r="FJH15" s="7"/>
      <c r="FJI15" s="7"/>
      <c r="FJJ15" s="7"/>
      <c r="FJK15" s="7"/>
      <c r="FJL15" s="7"/>
      <c r="FNN15" s="7"/>
      <c r="FNO15" s="7"/>
      <c r="FNP15" s="7"/>
      <c r="FNQ15" s="7"/>
      <c r="FNR15" s="7"/>
      <c r="FNS15" s="7"/>
      <c r="FRU15" s="7"/>
      <c r="FRV15" s="7"/>
      <c r="FRW15" s="7"/>
      <c r="FRX15" s="7"/>
      <c r="FRY15" s="7"/>
      <c r="FRZ15" s="7"/>
      <c r="FWB15" s="7"/>
      <c r="FWC15" s="7"/>
      <c r="FWD15" s="7"/>
      <c r="FWE15" s="7"/>
      <c r="FWF15" s="7"/>
      <c r="FWG15" s="7"/>
      <c r="GAI15" s="7"/>
      <c r="GAJ15" s="7"/>
      <c r="GAK15" s="7"/>
      <c r="GAL15" s="7"/>
      <c r="GAM15" s="7"/>
      <c r="GAN15" s="7"/>
      <c r="GEP15" s="7"/>
      <c r="GEQ15" s="7"/>
      <c r="GER15" s="7"/>
      <c r="GES15" s="7"/>
      <c r="GET15" s="7"/>
      <c r="GEU15" s="7"/>
      <c r="GIW15" s="7"/>
      <c r="GIX15" s="7"/>
      <c r="GIY15" s="7"/>
      <c r="GIZ15" s="7"/>
      <c r="GJA15" s="7"/>
      <c r="GJB15" s="7"/>
      <c r="GND15" s="7"/>
      <c r="GNE15" s="7"/>
      <c r="GNF15" s="7"/>
      <c r="GNG15" s="7"/>
      <c r="GNH15" s="7"/>
      <c r="GNI15" s="7"/>
      <c r="GRK15" s="7"/>
      <c r="GRL15" s="7"/>
      <c r="GRM15" s="7"/>
      <c r="GRN15" s="7"/>
      <c r="GRO15" s="7"/>
      <c r="GRP15" s="7"/>
      <c r="GVR15" s="7"/>
      <c r="GVS15" s="7"/>
      <c r="GVT15" s="7"/>
      <c r="GVU15" s="7"/>
      <c r="GVV15" s="7"/>
      <c r="GVW15" s="7"/>
      <c r="GZY15" s="7"/>
      <c r="GZZ15" s="7"/>
      <c r="HAA15" s="7"/>
      <c r="HAB15" s="7"/>
      <c r="HAC15" s="7"/>
      <c r="HAD15" s="7"/>
      <c r="HEF15" s="7"/>
      <c r="HEG15" s="7"/>
      <c r="HEH15" s="7"/>
      <c r="HEI15" s="7"/>
      <c r="HEJ15" s="7"/>
      <c r="HEK15" s="7"/>
      <c r="HIM15" s="7"/>
      <c r="HIN15" s="7"/>
      <c r="HIO15" s="7"/>
      <c r="HIP15" s="7"/>
      <c r="HIQ15" s="7"/>
      <c r="HIR15" s="7"/>
      <c r="HMT15" s="7"/>
      <c r="HMU15" s="7"/>
      <c r="HMV15" s="7"/>
      <c r="HMW15" s="7"/>
      <c r="HMX15" s="7"/>
      <c r="HMY15" s="7"/>
      <c r="HRA15" s="7"/>
      <c r="HRB15" s="7"/>
      <c r="HRC15" s="7"/>
      <c r="HRD15" s="7"/>
      <c r="HRE15" s="7"/>
      <c r="HRF15" s="7"/>
      <c r="HVH15" s="7"/>
      <c r="HVI15" s="7"/>
      <c r="HVJ15" s="7"/>
      <c r="HVK15" s="7"/>
      <c r="HVL15" s="7"/>
      <c r="HVM15" s="7"/>
      <c r="HZO15" s="7"/>
      <c r="HZP15" s="7"/>
      <c r="HZQ15" s="7"/>
      <c r="HZR15" s="7"/>
      <c r="HZS15" s="7"/>
      <c r="HZT15" s="7"/>
      <c r="IDV15" s="7"/>
      <c r="IDW15" s="7"/>
      <c r="IDX15" s="7"/>
      <c r="IDY15" s="7"/>
      <c r="IDZ15" s="7"/>
      <c r="IEA15" s="7"/>
      <c r="IIC15" s="7"/>
      <c r="IID15" s="7"/>
      <c r="IIE15" s="7"/>
      <c r="IIF15" s="7"/>
      <c r="IIG15" s="7"/>
      <c r="IIH15" s="7"/>
      <c r="IMJ15" s="7"/>
      <c r="IMK15" s="7"/>
      <c r="IML15" s="7"/>
      <c r="IMM15" s="7"/>
      <c r="IMN15" s="7"/>
      <c r="IMO15" s="7"/>
      <c r="IQQ15" s="7"/>
      <c r="IQR15" s="7"/>
      <c r="IQS15" s="7"/>
      <c r="IQT15" s="7"/>
      <c r="IQU15" s="7"/>
      <c r="IQV15" s="7"/>
      <c r="IUX15" s="7"/>
      <c r="IUY15" s="7"/>
      <c r="IUZ15" s="7"/>
      <c r="IVA15" s="7"/>
      <c r="IVB15" s="7"/>
      <c r="IVC15" s="7"/>
      <c r="IZE15" s="7"/>
      <c r="IZF15" s="7"/>
      <c r="IZG15" s="7"/>
      <c r="IZH15" s="7"/>
      <c r="IZI15" s="7"/>
      <c r="IZJ15" s="7"/>
      <c r="JDL15" s="7"/>
      <c r="JDM15" s="7"/>
      <c r="JDN15" s="7"/>
      <c r="JDO15" s="7"/>
      <c r="JDP15" s="7"/>
      <c r="JDQ15" s="7"/>
      <c r="JHS15" s="7"/>
      <c r="JHT15" s="7"/>
      <c r="JHU15" s="7"/>
      <c r="JHV15" s="7"/>
      <c r="JHW15" s="7"/>
      <c r="JHX15" s="7"/>
      <c r="JLZ15" s="7"/>
      <c r="JMA15" s="7"/>
      <c r="JMB15" s="7"/>
      <c r="JMC15" s="7"/>
      <c r="JMD15" s="7"/>
      <c r="JME15" s="7"/>
      <c r="JQG15" s="7"/>
      <c r="JQH15" s="7"/>
      <c r="JQI15" s="7"/>
      <c r="JQJ15" s="7"/>
      <c r="JQK15" s="7"/>
      <c r="JQL15" s="7"/>
      <c r="JUN15" s="7"/>
      <c r="JUO15" s="7"/>
      <c r="JUP15" s="7"/>
      <c r="JUQ15" s="7"/>
      <c r="JUR15" s="7"/>
      <c r="JUS15" s="7"/>
      <c r="JYU15" s="7"/>
      <c r="JYV15" s="7"/>
      <c r="JYW15" s="7"/>
      <c r="JYX15" s="7"/>
      <c r="JYY15" s="7"/>
      <c r="JYZ15" s="7"/>
      <c r="KDB15" s="7"/>
      <c r="KDC15" s="7"/>
      <c r="KDD15" s="7"/>
      <c r="KDE15" s="7"/>
      <c r="KDF15" s="7"/>
      <c r="KDG15" s="7"/>
      <c r="KHI15" s="7"/>
      <c r="KHJ15" s="7"/>
      <c r="KHK15" s="7"/>
      <c r="KHL15" s="7"/>
      <c r="KHM15" s="7"/>
      <c r="KHN15" s="7"/>
      <c r="KLP15" s="7"/>
      <c r="KLQ15" s="7"/>
      <c r="KLR15" s="7"/>
      <c r="KLS15" s="7"/>
      <c r="KLT15" s="7"/>
      <c r="KLU15" s="7"/>
      <c r="KPW15" s="7"/>
      <c r="KPX15" s="7"/>
      <c r="KPY15" s="7"/>
      <c r="KPZ15" s="7"/>
      <c r="KQA15" s="7"/>
      <c r="KQB15" s="7"/>
      <c r="KUD15" s="7"/>
      <c r="KUE15" s="7"/>
      <c r="KUF15" s="7"/>
      <c r="KUG15" s="7"/>
      <c r="KUH15" s="7"/>
      <c r="KUI15" s="7"/>
      <c r="KYK15" s="7"/>
      <c r="KYL15" s="7"/>
      <c r="KYM15" s="7"/>
      <c r="KYN15" s="7"/>
      <c r="KYO15" s="7"/>
      <c r="KYP15" s="7"/>
      <c r="LCR15" s="7"/>
      <c r="LCS15" s="7"/>
      <c r="LCT15" s="7"/>
      <c r="LCU15" s="7"/>
      <c r="LCV15" s="7"/>
      <c r="LCW15" s="7"/>
      <c r="LGY15" s="7"/>
      <c r="LGZ15" s="7"/>
      <c r="LHA15" s="7"/>
      <c r="LHB15" s="7"/>
      <c r="LHC15" s="7"/>
      <c r="LHD15" s="7"/>
      <c r="LLF15" s="7"/>
      <c r="LLG15" s="7"/>
      <c r="LLH15" s="7"/>
      <c r="LLI15" s="7"/>
      <c r="LLJ15" s="7"/>
      <c r="LLK15" s="7"/>
      <c r="LPM15" s="7"/>
      <c r="LPN15" s="7"/>
      <c r="LPO15" s="7"/>
      <c r="LPP15" s="7"/>
      <c r="LPQ15" s="7"/>
      <c r="LPR15" s="7"/>
      <c r="LTT15" s="7"/>
      <c r="LTU15" s="7"/>
      <c r="LTV15" s="7"/>
      <c r="LTW15" s="7"/>
      <c r="LTX15" s="7"/>
      <c r="LTY15" s="7"/>
      <c r="LYA15" s="7"/>
      <c r="LYB15" s="7"/>
      <c r="LYC15" s="7"/>
      <c r="LYD15" s="7"/>
      <c r="LYE15" s="7"/>
      <c r="LYF15" s="7"/>
      <c r="MCH15" s="7"/>
      <c r="MCI15" s="7"/>
      <c r="MCJ15" s="7"/>
      <c r="MCK15" s="7"/>
      <c r="MCL15" s="7"/>
      <c r="MCM15" s="7"/>
      <c r="MGO15" s="7"/>
      <c r="MGP15" s="7"/>
      <c r="MGQ15" s="7"/>
      <c r="MGR15" s="7"/>
      <c r="MGS15" s="7"/>
      <c r="MGT15" s="7"/>
      <c r="MKV15" s="7"/>
      <c r="MKW15" s="7"/>
      <c r="MKX15" s="7"/>
      <c r="MKY15" s="7"/>
      <c r="MKZ15" s="7"/>
      <c r="MLA15" s="7"/>
      <c r="MPC15" s="7"/>
      <c r="MPD15" s="7"/>
      <c r="MPE15" s="7"/>
      <c r="MPF15" s="7"/>
      <c r="MPG15" s="7"/>
      <c r="MPH15" s="7"/>
      <c r="MTJ15" s="7"/>
      <c r="MTK15" s="7"/>
      <c r="MTL15" s="7"/>
      <c r="MTM15" s="7"/>
      <c r="MTN15" s="7"/>
      <c r="MTO15" s="7"/>
      <c r="MXQ15" s="7"/>
      <c r="MXR15" s="7"/>
      <c r="MXS15" s="7"/>
      <c r="MXT15" s="7"/>
      <c r="MXU15" s="7"/>
      <c r="MXV15" s="7"/>
      <c r="NBX15" s="7"/>
      <c r="NBY15" s="7"/>
      <c r="NBZ15" s="7"/>
      <c r="NCA15" s="7"/>
      <c r="NCB15" s="7"/>
      <c r="NCC15" s="7"/>
      <c r="NGE15" s="7"/>
      <c r="NGF15" s="7"/>
      <c r="NGG15" s="7"/>
      <c r="NGH15" s="7"/>
      <c r="NGI15" s="7"/>
      <c r="NGJ15" s="7"/>
      <c r="NKL15" s="7"/>
      <c r="NKM15" s="7"/>
      <c r="NKN15" s="7"/>
      <c r="NKO15" s="7"/>
      <c r="NKP15" s="7"/>
      <c r="NKQ15" s="7"/>
      <c r="NOS15" s="7"/>
      <c r="NOT15" s="7"/>
      <c r="NOU15" s="7"/>
      <c r="NOV15" s="7"/>
      <c r="NOW15" s="7"/>
      <c r="NOX15" s="7"/>
      <c r="NSZ15" s="7"/>
      <c r="NTA15" s="7"/>
      <c r="NTB15" s="7"/>
      <c r="NTC15" s="7"/>
      <c r="NTD15" s="7"/>
      <c r="NTE15" s="7"/>
      <c r="NXG15" s="7"/>
      <c r="NXH15" s="7"/>
      <c r="NXI15" s="7"/>
      <c r="NXJ15" s="7"/>
      <c r="NXK15" s="7"/>
      <c r="NXL15" s="7"/>
      <c r="OBN15" s="7"/>
      <c r="OBO15" s="7"/>
      <c r="OBP15" s="7"/>
      <c r="OBQ15" s="7"/>
      <c r="OBR15" s="7"/>
      <c r="OBS15" s="7"/>
      <c r="OFU15" s="7"/>
      <c r="OFV15" s="7"/>
      <c r="OFW15" s="7"/>
      <c r="OFX15" s="7"/>
      <c r="OFY15" s="7"/>
      <c r="OFZ15" s="7"/>
      <c r="OKB15" s="7"/>
      <c r="OKC15" s="7"/>
      <c r="OKD15" s="7"/>
      <c r="OKE15" s="7"/>
      <c r="OKF15" s="7"/>
      <c r="OKG15" s="7"/>
      <c r="OOI15" s="7"/>
      <c r="OOJ15" s="7"/>
      <c r="OOK15" s="7"/>
      <c r="OOL15" s="7"/>
      <c r="OOM15" s="7"/>
      <c r="OON15" s="7"/>
      <c r="OSP15" s="7"/>
      <c r="OSQ15" s="7"/>
      <c r="OSR15" s="7"/>
      <c r="OSS15" s="7"/>
      <c r="OST15" s="7"/>
      <c r="OSU15" s="7"/>
      <c r="OWW15" s="7"/>
      <c r="OWX15" s="7"/>
      <c r="OWY15" s="7"/>
      <c r="OWZ15" s="7"/>
      <c r="OXA15" s="7"/>
      <c r="OXB15" s="7"/>
      <c r="PBD15" s="7"/>
      <c r="PBE15" s="7"/>
      <c r="PBF15" s="7"/>
      <c r="PBG15" s="7"/>
      <c r="PBH15" s="7"/>
      <c r="PBI15" s="7"/>
      <c r="PFK15" s="7"/>
      <c r="PFL15" s="7"/>
      <c r="PFM15" s="7"/>
      <c r="PFN15" s="7"/>
      <c r="PFO15" s="7"/>
      <c r="PFP15" s="7"/>
      <c r="PJR15" s="7"/>
      <c r="PJS15" s="7"/>
      <c r="PJT15" s="7"/>
      <c r="PJU15" s="7"/>
      <c r="PJV15" s="7"/>
      <c r="PJW15" s="7"/>
      <c r="PNY15" s="7"/>
      <c r="PNZ15" s="7"/>
      <c r="POA15" s="7"/>
      <c r="POB15" s="7"/>
      <c r="POC15" s="7"/>
      <c r="POD15" s="7"/>
      <c r="PSF15" s="7"/>
      <c r="PSG15" s="7"/>
      <c r="PSH15" s="7"/>
      <c r="PSI15" s="7"/>
      <c r="PSJ15" s="7"/>
      <c r="PSK15" s="7"/>
    </row>
    <row r="16" spans="1:11321" x14ac:dyDescent="0.25">
      <c r="CZ16" s="3">
        <v>14</v>
      </c>
      <c r="DA16" s="7" t="str">
        <f>Voorspelling!F19</f>
        <v>Spanje</v>
      </c>
      <c r="DB16" s="7">
        <f>Voorspelling!G19</f>
        <v>0</v>
      </c>
      <c r="DC16" s="7">
        <f>Voorspelling!H19</f>
        <v>0</v>
      </c>
      <c r="DD16" s="7" t="str">
        <f>Voorspelling!I19</f>
        <v>Kaapverdië</v>
      </c>
      <c r="DE16" s="7" t="str">
        <f>IF(AND(Voorspelling!G19&lt;&gt;"",Voorspelling!H19&lt;&gt;""),IF(DB16&gt;DC16,"W",IF(DB16=DC16,"D","L")),"")</f>
        <v/>
      </c>
      <c r="DF16" s="7" t="str">
        <f t="shared" si="0"/>
        <v/>
      </c>
      <c r="HG16" s="3">
        <v>14</v>
      </c>
      <c r="HH16" s="7" t="str">
        <f t="shared" si="1"/>
        <v>Spanje</v>
      </c>
      <c r="HI16" s="7" t="e">
        <f ca="1">IF(OFFSET(Voorspelling!#REF!,0,HI1)&lt;&gt;"",OFFSET(Voorspelling!#REF!,0,HI1),0)</f>
        <v>#REF!</v>
      </c>
      <c r="HJ16" s="7" t="e">
        <f ca="1">IF(OFFSET(Voorspelling!#REF!,0,HI1)&lt;&gt;"",OFFSET(Voorspelling!#REF!,0,HI1),0)</f>
        <v>#REF!</v>
      </c>
      <c r="HK16" s="7" t="str">
        <f t="shared" si="2"/>
        <v>Kaapverdië</v>
      </c>
      <c r="HL16" s="7" t="e">
        <f ca="1">IF(AND(OFFSET(Voorspelling!#REF!,0,HI1)&lt;&gt;"",OFFSET(Voorspelling!#REF!,0,HI1)&lt;&gt;""),IF(HI16&gt;HJ16,"W",IF(HI16=HJ16,"D","L")),"")</f>
        <v>#REF!</v>
      </c>
      <c r="HM16" s="7" t="e">
        <f t="shared" ca="1" si="3"/>
        <v>#REF!</v>
      </c>
      <c r="LO16" s="7"/>
      <c r="LP16" s="7"/>
      <c r="LQ16" s="7"/>
      <c r="LR16" s="7"/>
      <c r="LS16" s="7"/>
      <c r="LT16" s="7"/>
      <c r="PV16" s="7"/>
      <c r="PW16" s="7"/>
      <c r="PX16" s="7"/>
      <c r="PY16" s="7"/>
      <c r="PZ16" s="7"/>
      <c r="QA16" s="7"/>
      <c r="UC16" s="7"/>
      <c r="UD16" s="7"/>
      <c r="UE16" s="7"/>
      <c r="UF16" s="7"/>
      <c r="UG16" s="7"/>
      <c r="UH16" s="7"/>
      <c r="YJ16" s="7"/>
      <c r="YK16" s="7"/>
      <c r="YL16" s="7"/>
      <c r="YM16" s="7"/>
      <c r="YN16" s="7"/>
      <c r="YO16" s="7"/>
      <c r="ACQ16" s="7"/>
      <c r="ACR16" s="7"/>
      <c r="ACS16" s="7"/>
      <c r="ACT16" s="7"/>
      <c r="ACU16" s="7"/>
      <c r="ACV16" s="7"/>
      <c r="AGX16" s="7"/>
      <c r="AGY16" s="7"/>
      <c r="AGZ16" s="7"/>
      <c r="AHA16" s="7"/>
      <c r="AHB16" s="7"/>
      <c r="AHC16" s="7"/>
      <c r="ALE16" s="7"/>
      <c r="ALF16" s="7"/>
      <c r="ALG16" s="7"/>
      <c r="ALH16" s="7"/>
      <c r="ALI16" s="7"/>
      <c r="ALJ16" s="7"/>
      <c r="APL16" s="7"/>
      <c r="APM16" s="7"/>
      <c r="APN16" s="7"/>
      <c r="APO16" s="7"/>
      <c r="APP16" s="7"/>
      <c r="APQ16" s="7"/>
      <c r="ATS16" s="7"/>
      <c r="ATT16" s="7"/>
      <c r="ATU16" s="7"/>
      <c r="ATV16" s="7"/>
      <c r="ATW16" s="7"/>
      <c r="ATX16" s="7"/>
      <c r="AXZ16" s="7"/>
      <c r="AYA16" s="7"/>
      <c r="AYB16" s="7"/>
      <c r="AYC16" s="7"/>
      <c r="AYD16" s="7"/>
      <c r="AYE16" s="7"/>
      <c r="BCG16" s="7"/>
      <c r="BCH16" s="7"/>
      <c r="BCI16" s="7"/>
      <c r="BCJ16" s="7"/>
      <c r="BCK16" s="7"/>
      <c r="BCL16" s="7"/>
      <c r="BGN16" s="7"/>
      <c r="BGO16" s="7"/>
      <c r="BGP16" s="7"/>
      <c r="BGQ16" s="7"/>
      <c r="BGR16" s="7"/>
      <c r="BGS16" s="7"/>
      <c r="BKU16" s="7"/>
      <c r="BKV16" s="7"/>
      <c r="BKW16" s="7"/>
      <c r="BKX16" s="7"/>
      <c r="BKY16" s="7"/>
      <c r="BKZ16" s="7"/>
      <c r="BPB16" s="7"/>
      <c r="BPC16" s="7"/>
      <c r="BPD16" s="7"/>
      <c r="BPE16" s="7"/>
      <c r="BPF16" s="7"/>
      <c r="BPG16" s="7"/>
      <c r="BTI16" s="7"/>
      <c r="BTJ16" s="7"/>
      <c r="BTK16" s="7"/>
      <c r="BTL16" s="7"/>
      <c r="BTM16" s="7"/>
      <c r="BTN16" s="7"/>
      <c r="BXP16" s="7"/>
      <c r="BXQ16" s="7"/>
      <c r="BXR16" s="7"/>
      <c r="BXS16" s="7"/>
      <c r="BXT16" s="7"/>
      <c r="BXU16" s="7"/>
      <c r="CBW16" s="7"/>
      <c r="CBX16" s="7"/>
      <c r="CBY16" s="7"/>
      <c r="CBZ16" s="7"/>
      <c r="CCA16" s="7"/>
      <c r="CCB16" s="7"/>
      <c r="CGD16" s="7"/>
      <c r="CGE16" s="7"/>
      <c r="CGF16" s="7"/>
      <c r="CGG16" s="7"/>
      <c r="CGH16" s="7"/>
      <c r="CGI16" s="7"/>
      <c r="CKK16" s="7"/>
      <c r="CKL16" s="7"/>
      <c r="CKM16" s="7"/>
      <c r="CKN16" s="7"/>
      <c r="CKO16" s="7"/>
      <c r="CKP16" s="7"/>
      <c r="COR16" s="7"/>
      <c r="COS16" s="7"/>
      <c r="COT16" s="7"/>
      <c r="COU16" s="7"/>
      <c r="COV16" s="7"/>
      <c r="COW16" s="7"/>
      <c r="CSY16" s="7"/>
      <c r="CSZ16" s="7"/>
      <c r="CTA16" s="7"/>
      <c r="CTB16" s="7"/>
      <c r="CTC16" s="7"/>
      <c r="CTD16" s="7"/>
      <c r="CXF16" s="7"/>
      <c r="CXG16" s="7"/>
      <c r="CXH16" s="7"/>
      <c r="CXI16" s="7"/>
      <c r="CXJ16" s="7"/>
      <c r="CXK16" s="7"/>
      <c r="DBM16" s="7"/>
      <c r="DBN16" s="7"/>
      <c r="DBO16" s="7"/>
      <c r="DBP16" s="7"/>
      <c r="DBQ16" s="7"/>
      <c r="DBR16" s="7"/>
      <c r="DFT16" s="7"/>
      <c r="DFU16" s="7"/>
      <c r="DFV16" s="7"/>
      <c r="DFW16" s="7"/>
      <c r="DFX16" s="7"/>
      <c r="DFY16" s="7"/>
      <c r="DKA16" s="7"/>
      <c r="DKB16" s="7"/>
      <c r="DKC16" s="7"/>
      <c r="DKD16" s="7"/>
      <c r="DKE16" s="7"/>
      <c r="DKF16" s="7"/>
      <c r="DOH16" s="7"/>
      <c r="DOI16" s="7"/>
      <c r="DOJ16" s="7"/>
      <c r="DOK16" s="7"/>
      <c r="DOL16" s="7"/>
      <c r="DOM16" s="7"/>
      <c r="DSO16" s="7"/>
      <c r="DSP16" s="7"/>
      <c r="DSQ16" s="7"/>
      <c r="DSR16" s="7"/>
      <c r="DSS16" s="7"/>
      <c r="DST16" s="7"/>
      <c r="DWV16" s="7"/>
      <c r="DWW16" s="7"/>
      <c r="DWX16" s="7"/>
      <c r="DWY16" s="7"/>
      <c r="DWZ16" s="7"/>
      <c r="DXA16" s="7"/>
      <c r="EBC16" s="7"/>
      <c r="EBD16" s="7"/>
      <c r="EBE16" s="7"/>
      <c r="EBF16" s="7"/>
      <c r="EBG16" s="7"/>
      <c r="EBH16" s="7"/>
      <c r="EFJ16" s="7"/>
      <c r="EFK16" s="7"/>
      <c r="EFL16" s="7"/>
      <c r="EFM16" s="7"/>
      <c r="EFN16" s="7"/>
      <c r="EFO16" s="7"/>
      <c r="EJQ16" s="7"/>
      <c r="EJR16" s="7"/>
      <c r="EJS16" s="7"/>
      <c r="EJT16" s="7"/>
      <c r="EJU16" s="7"/>
      <c r="EJV16" s="7"/>
      <c r="ENX16" s="7"/>
      <c r="ENY16" s="7"/>
      <c r="ENZ16" s="7"/>
      <c r="EOA16" s="7"/>
      <c r="EOB16" s="7"/>
      <c r="EOC16" s="7"/>
      <c r="ESE16" s="7"/>
      <c r="ESF16" s="7"/>
      <c r="ESG16" s="7"/>
      <c r="ESH16" s="7"/>
      <c r="ESI16" s="7"/>
      <c r="ESJ16" s="7"/>
      <c r="EWL16" s="7"/>
      <c r="EWM16" s="7"/>
      <c r="EWN16" s="7"/>
      <c r="EWO16" s="7"/>
      <c r="EWP16" s="7"/>
      <c r="EWQ16" s="7"/>
      <c r="FAS16" s="7"/>
      <c r="FAT16" s="7"/>
      <c r="FAU16" s="7"/>
      <c r="FAV16" s="7"/>
      <c r="FAW16" s="7"/>
      <c r="FAX16" s="7"/>
      <c r="FEZ16" s="7"/>
      <c r="FFA16" s="7"/>
      <c r="FFB16" s="7"/>
      <c r="FFC16" s="7"/>
      <c r="FFD16" s="7"/>
      <c r="FFE16" s="7"/>
      <c r="FJG16" s="7"/>
      <c r="FJH16" s="7"/>
      <c r="FJI16" s="7"/>
      <c r="FJJ16" s="7"/>
      <c r="FJK16" s="7"/>
      <c r="FJL16" s="7"/>
      <c r="FNN16" s="7"/>
      <c r="FNO16" s="7"/>
      <c r="FNP16" s="7"/>
      <c r="FNQ16" s="7"/>
      <c r="FNR16" s="7"/>
      <c r="FNS16" s="7"/>
      <c r="FRU16" s="7"/>
      <c r="FRV16" s="7"/>
      <c r="FRW16" s="7"/>
      <c r="FRX16" s="7"/>
      <c r="FRY16" s="7"/>
      <c r="FRZ16" s="7"/>
      <c r="FWB16" s="7"/>
      <c r="FWC16" s="7"/>
      <c r="FWD16" s="7"/>
      <c r="FWE16" s="7"/>
      <c r="FWF16" s="7"/>
      <c r="FWG16" s="7"/>
      <c r="GAI16" s="7"/>
      <c r="GAJ16" s="7"/>
      <c r="GAK16" s="7"/>
      <c r="GAL16" s="7"/>
      <c r="GAM16" s="7"/>
      <c r="GAN16" s="7"/>
      <c r="GEP16" s="7"/>
      <c r="GEQ16" s="7"/>
      <c r="GER16" s="7"/>
      <c r="GES16" s="7"/>
      <c r="GET16" s="7"/>
      <c r="GEU16" s="7"/>
      <c r="GIW16" s="7"/>
      <c r="GIX16" s="7"/>
      <c r="GIY16" s="7"/>
      <c r="GIZ16" s="7"/>
      <c r="GJA16" s="7"/>
      <c r="GJB16" s="7"/>
      <c r="GND16" s="7"/>
      <c r="GNE16" s="7"/>
      <c r="GNF16" s="7"/>
      <c r="GNG16" s="7"/>
      <c r="GNH16" s="7"/>
      <c r="GNI16" s="7"/>
      <c r="GRK16" s="7"/>
      <c r="GRL16" s="7"/>
      <c r="GRM16" s="7"/>
      <c r="GRN16" s="7"/>
      <c r="GRO16" s="7"/>
      <c r="GRP16" s="7"/>
      <c r="GVR16" s="7"/>
      <c r="GVS16" s="7"/>
      <c r="GVT16" s="7"/>
      <c r="GVU16" s="7"/>
      <c r="GVV16" s="7"/>
      <c r="GVW16" s="7"/>
      <c r="GZY16" s="7"/>
      <c r="GZZ16" s="7"/>
      <c r="HAA16" s="7"/>
      <c r="HAB16" s="7"/>
      <c r="HAC16" s="7"/>
      <c r="HAD16" s="7"/>
      <c r="HEF16" s="7"/>
      <c r="HEG16" s="7"/>
      <c r="HEH16" s="7"/>
      <c r="HEI16" s="7"/>
      <c r="HEJ16" s="7"/>
      <c r="HEK16" s="7"/>
      <c r="HIM16" s="7"/>
      <c r="HIN16" s="7"/>
      <c r="HIO16" s="7"/>
      <c r="HIP16" s="7"/>
      <c r="HIQ16" s="7"/>
      <c r="HIR16" s="7"/>
      <c r="HMT16" s="7"/>
      <c r="HMU16" s="7"/>
      <c r="HMV16" s="7"/>
      <c r="HMW16" s="7"/>
      <c r="HMX16" s="7"/>
      <c r="HMY16" s="7"/>
      <c r="HRA16" s="7"/>
      <c r="HRB16" s="7"/>
      <c r="HRC16" s="7"/>
      <c r="HRD16" s="7"/>
      <c r="HRE16" s="7"/>
      <c r="HRF16" s="7"/>
      <c r="HVH16" s="7"/>
      <c r="HVI16" s="7"/>
      <c r="HVJ16" s="7"/>
      <c r="HVK16" s="7"/>
      <c r="HVL16" s="7"/>
      <c r="HVM16" s="7"/>
      <c r="HZO16" s="7"/>
      <c r="HZP16" s="7"/>
      <c r="HZQ16" s="7"/>
      <c r="HZR16" s="7"/>
      <c r="HZS16" s="7"/>
      <c r="HZT16" s="7"/>
      <c r="IDV16" s="7"/>
      <c r="IDW16" s="7"/>
      <c r="IDX16" s="7"/>
      <c r="IDY16" s="7"/>
      <c r="IDZ16" s="7"/>
      <c r="IEA16" s="7"/>
      <c r="IIC16" s="7"/>
      <c r="IID16" s="7"/>
      <c r="IIE16" s="7"/>
      <c r="IIF16" s="7"/>
      <c r="IIG16" s="7"/>
      <c r="IIH16" s="7"/>
      <c r="IMJ16" s="7"/>
      <c r="IMK16" s="7"/>
      <c r="IML16" s="7"/>
      <c r="IMM16" s="7"/>
      <c r="IMN16" s="7"/>
      <c r="IMO16" s="7"/>
      <c r="IQQ16" s="7"/>
      <c r="IQR16" s="7"/>
      <c r="IQS16" s="7"/>
      <c r="IQT16" s="7"/>
      <c r="IQU16" s="7"/>
      <c r="IQV16" s="7"/>
      <c r="IUX16" s="7"/>
      <c r="IUY16" s="7"/>
      <c r="IUZ16" s="7"/>
      <c r="IVA16" s="7"/>
      <c r="IVB16" s="7"/>
      <c r="IVC16" s="7"/>
      <c r="IZE16" s="7"/>
      <c r="IZF16" s="7"/>
      <c r="IZG16" s="7"/>
      <c r="IZH16" s="7"/>
      <c r="IZI16" s="7"/>
      <c r="IZJ16" s="7"/>
      <c r="JDL16" s="7"/>
      <c r="JDM16" s="7"/>
      <c r="JDN16" s="7"/>
      <c r="JDO16" s="7"/>
      <c r="JDP16" s="7"/>
      <c r="JDQ16" s="7"/>
      <c r="JHS16" s="7"/>
      <c r="JHT16" s="7"/>
      <c r="JHU16" s="7"/>
      <c r="JHV16" s="7"/>
      <c r="JHW16" s="7"/>
      <c r="JHX16" s="7"/>
      <c r="JLZ16" s="7"/>
      <c r="JMA16" s="7"/>
      <c r="JMB16" s="7"/>
      <c r="JMC16" s="7"/>
      <c r="JMD16" s="7"/>
      <c r="JME16" s="7"/>
      <c r="JQG16" s="7"/>
      <c r="JQH16" s="7"/>
      <c r="JQI16" s="7"/>
      <c r="JQJ16" s="7"/>
      <c r="JQK16" s="7"/>
      <c r="JQL16" s="7"/>
      <c r="JUN16" s="7"/>
      <c r="JUO16" s="7"/>
      <c r="JUP16" s="7"/>
      <c r="JUQ16" s="7"/>
      <c r="JUR16" s="7"/>
      <c r="JUS16" s="7"/>
      <c r="JYU16" s="7"/>
      <c r="JYV16" s="7"/>
      <c r="JYW16" s="7"/>
      <c r="JYX16" s="7"/>
      <c r="JYY16" s="7"/>
      <c r="JYZ16" s="7"/>
      <c r="KDB16" s="7"/>
      <c r="KDC16" s="7"/>
      <c r="KDD16" s="7"/>
      <c r="KDE16" s="7"/>
      <c r="KDF16" s="7"/>
      <c r="KDG16" s="7"/>
      <c r="KHI16" s="7"/>
      <c r="KHJ16" s="7"/>
      <c r="KHK16" s="7"/>
      <c r="KHL16" s="7"/>
      <c r="KHM16" s="7"/>
      <c r="KHN16" s="7"/>
      <c r="KLP16" s="7"/>
      <c r="KLQ16" s="7"/>
      <c r="KLR16" s="7"/>
      <c r="KLS16" s="7"/>
      <c r="KLT16" s="7"/>
      <c r="KLU16" s="7"/>
      <c r="KPW16" s="7"/>
      <c r="KPX16" s="7"/>
      <c r="KPY16" s="7"/>
      <c r="KPZ16" s="7"/>
      <c r="KQA16" s="7"/>
      <c r="KQB16" s="7"/>
      <c r="KUD16" s="7"/>
      <c r="KUE16" s="7"/>
      <c r="KUF16" s="7"/>
      <c r="KUG16" s="7"/>
      <c r="KUH16" s="7"/>
      <c r="KUI16" s="7"/>
      <c r="KYK16" s="7"/>
      <c r="KYL16" s="7"/>
      <c r="KYM16" s="7"/>
      <c r="KYN16" s="7"/>
      <c r="KYO16" s="7"/>
      <c r="KYP16" s="7"/>
      <c r="LCR16" s="7"/>
      <c r="LCS16" s="7"/>
      <c r="LCT16" s="7"/>
      <c r="LCU16" s="7"/>
      <c r="LCV16" s="7"/>
      <c r="LCW16" s="7"/>
      <c r="LGY16" s="7"/>
      <c r="LGZ16" s="7"/>
      <c r="LHA16" s="7"/>
      <c r="LHB16" s="7"/>
      <c r="LHC16" s="7"/>
      <c r="LHD16" s="7"/>
      <c r="LLF16" s="7"/>
      <c r="LLG16" s="7"/>
      <c r="LLH16" s="7"/>
      <c r="LLI16" s="7"/>
      <c r="LLJ16" s="7"/>
      <c r="LLK16" s="7"/>
      <c r="LPM16" s="7"/>
      <c r="LPN16" s="7"/>
      <c r="LPO16" s="7"/>
      <c r="LPP16" s="7"/>
      <c r="LPQ16" s="7"/>
      <c r="LPR16" s="7"/>
      <c r="LTT16" s="7"/>
      <c r="LTU16" s="7"/>
      <c r="LTV16" s="7"/>
      <c r="LTW16" s="7"/>
      <c r="LTX16" s="7"/>
      <c r="LTY16" s="7"/>
      <c r="LYA16" s="7"/>
      <c r="LYB16" s="7"/>
      <c r="LYC16" s="7"/>
      <c r="LYD16" s="7"/>
      <c r="LYE16" s="7"/>
      <c r="LYF16" s="7"/>
      <c r="MCH16" s="7"/>
      <c r="MCI16" s="7"/>
      <c r="MCJ16" s="7"/>
      <c r="MCK16" s="7"/>
      <c r="MCL16" s="7"/>
      <c r="MCM16" s="7"/>
      <c r="MGO16" s="7"/>
      <c r="MGP16" s="7"/>
      <c r="MGQ16" s="7"/>
      <c r="MGR16" s="7"/>
      <c r="MGS16" s="7"/>
      <c r="MGT16" s="7"/>
      <c r="MKV16" s="7"/>
      <c r="MKW16" s="7"/>
      <c r="MKX16" s="7"/>
      <c r="MKY16" s="7"/>
      <c r="MKZ16" s="7"/>
      <c r="MLA16" s="7"/>
      <c r="MPC16" s="7"/>
      <c r="MPD16" s="7"/>
      <c r="MPE16" s="7"/>
      <c r="MPF16" s="7"/>
      <c r="MPG16" s="7"/>
      <c r="MPH16" s="7"/>
      <c r="MTJ16" s="7"/>
      <c r="MTK16" s="7"/>
      <c r="MTL16" s="7"/>
      <c r="MTM16" s="7"/>
      <c r="MTN16" s="7"/>
      <c r="MTO16" s="7"/>
      <c r="MXQ16" s="7"/>
      <c r="MXR16" s="7"/>
      <c r="MXS16" s="7"/>
      <c r="MXT16" s="7"/>
      <c r="MXU16" s="7"/>
      <c r="MXV16" s="7"/>
      <c r="NBX16" s="7"/>
      <c r="NBY16" s="7"/>
      <c r="NBZ16" s="7"/>
      <c r="NCA16" s="7"/>
      <c r="NCB16" s="7"/>
      <c r="NCC16" s="7"/>
      <c r="NGE16" s="7"/>
      <c r="NGF16" s="7"/>
      <c r="NGG16" s="7"/>
      <c r="NGH16" s="7"/>
      <c r="NGI16" s="7"/>
      <c r="NGJ16" s="7"/>
      <c r="NKL16" s="7"/>
      <c r="NKM16" s="7"/>
      <c r="NKN16" s="7"/>
      <c r="NKO16" s="7"/>
      <c r="NKP16" s="7"/>
      <c r="NKQ16" s="7"/>
      <c r="NOS16" s="7"/>
      <c r="NOT16" s="7"/>
      <c r="NOU16" s="7"/>
      <c r="NOV16" s="7"/>
      <c r="NOW16" s="7"/>
      <c r="NOX16" s="7"/>
      <c r="NSZ16" s="7"/>
      <c r="NTA16" s="7"/>
      <c r="NTB16" s="7"/>
      <c r="NTC16" s="7"/>
      <c r="NTD16" s="7"/>
      <c r="NTE16" s="7"/>
      <c r="NXG16" s="7"/>
      <c r="NXH16" s="7"/>
      <c r="NXI16" s="7"/>
      <c r="NXJ16" s="7"/>
      <c r="NXK16" s="7"/>
      <c r="NXL16" s="7"/>
      <c r="OBN16" s="7"/>
      <c r="OBO16" s="7"/>
      <c r="OBP16" s="7"/>
      <c r="OBQ16" s="7"/>
      <c r="OBR16" s="7"/>
      <c r="OBS16" s="7"/>
      <c r="OFU16" s="7"/>
      <c r="OFV16" s="7"/>
      <c r="OFW16" s="7"/>
      <c r="OFX16" s="7"/>
      <c r="OFY16" s="7"/>
      <c r="OFZ16" s="7"/>
      <c r="OKB16" s="7"/>
      <c r="OKC16" s="7"/>
      <c r="OKD16" s="7"/>
      <c r="OKE16" s="7"/>
      <c r="OKF16" s="7"/>
      <c r="OKG16" s="7"/>
      <c r="OOI16" s="7"/>
      <c r="OOJ16" s="7"/>
      <c r="OOK16" s="7"/>
      <c r="OOL16" s="7"/>
      <c r="OOM16" s="7"/>
      <c r="OON16" s="7"/>
      <c r="OSP16" s="7"/>
      <c r="OSQ16" s="7"/>
      <c r="OSR16" s="7"/>
      <c r="OSS16" s="7"/>
      <c r="OST16" s="7"/>
      <c r="OSU16" s="7"/>
      <c r="OWW16" s="7"/>
      <c r="OWX16" s="7"/>
      <c r="OWY16" s="7"/>
      <c r="OWZ16" s="7"/>
      <c r="OXA16" s="7"/>
      <c r="OXB16" s="7"/>
      <c r="PBD16" s="7"/>
      <c r="PBE16" s="7"/>
      <c r="PBF16" s="7"/>
      <c r="PBG16" s="7"/>
      <c r="PBH16" s="7"/>
      <c r="PBI16" s="7"/>
      <c r="PFK16" s="7"/>
      <c r="PFL16" s="7"/>
      <c r="PFM16" s="7"/>
      <c r="PFN16" s="7"/>
      <c r="PFO16" s="7"/>
      <c r="PFP16" s="7"/>
      <c r="PJR16" s="7"/>
      <c r="PJS16" s="7"/>
      <c r="PJT16" s="7"/>
      <c r="PJU16" s="7"/>
      <c r="PJV16" s="7"/>
      <c r="PJW16" s="7"/>
      <c r="PNY16" s="7"/>
      <c r="PNZ16" s="7"/>
      <c r="POA16" s="7"/>
      <c r="POB16" s="7"/>
      <c r="POC16" s="7"/>
      <c r="POD16" s="7"/>
      <c r="PSF16" s="7"/>
      <c r="PSG16" s="7"/>
      <c r="PSH16" s="7"/>
      <c r="PSI16" s="7"/>
      <c r="PSJ16" s="7"/>
      <c r="PSK16" s="7"/>
    </row>
    <row r="17" spans="1:998 1104:1997 2103:2996 3102:3995 4101:5105 5211:6104 6210:7103 7209:8102 8208:9212 9318:10211 10317:11210 11316:11321" x14ac:dyDescent="0.25">
      <c r="W17" s="3" t="s">
        <v>1</v>
      </c>
      <c r="CZ17" s="3">
        <v>15</v>
      </c>
      <c r="DA17" s="7" t="str">
        <f>Voorspelling!F20</f>
        <v>Iran</v>
      </c>
      <c r="DB17" s="7">
        <f>Voorspelling!G20</f>
        <v>0</v>
      </c>
      <c r="DC17" s="7">
        <f>Voorspelling!H20</f>
        <v>0</v>
      </c>
      <c r="DD17" s="7" t="str">
        <f>Voorspelling!I20</f>
        <v>Nieuw-Zeeland</v>
      </c>
      <c r="DE17" s="7" t="str">
        <f>IF(AND(Voorspelling!G20&lt;&gt;"",Voorspelling!H20&lt;&gt;""),IF(DB17&gt;DC17,"W",IF(DB17=DC17,"D","L")),"")</f>
        <v/>
      </c>
      <c r="DF17" s="7" t="str">
        <f t="shared" si="0"/>
        <v/>
      </c>
      <c r="ED17" s="3" t="s">
        <v>1</v>
      </c>
      <c r="HG17" s="3">
        <v>15</v>
      </c>
      <c r="HH17" s="7" t="str">
        <f t="shared" si="1"/>
        <v>Iran</v>
      </c>
      <c r="HI17" s="7" t="e">
        <f ca="1">IF(OFFSET(Voorspelling!#REF!,0,HI1)&lt;&gt;"",OFFSET(Voorspelling!#REF!,0,HI1),0)</f>
        <v>#REF!</v>
      </c>
      <c r="HJ17" s="7" t="e">
        <f ca="1">IF(OFFSET(Voorspelling!#REF!,0,HI1)&lt;&gt;"",OFFSET(Voorspelling!#REF!,0,HI1),0)</f>
        <v>#REF!</v>
      </c>
      <c r="HK17" s="7" t="str">
        <f t="shared" si="2"/>
        <v>Nieuw-Zeeland</v>
      </c>
      <c r="HL17" s="7" t="e">
        <f ca="1">IF(AND(OFFSET(Voorspelling!#REF!,0,HI1)&lt;&gt;"",OFFSET(Voorspelling!#REF!,0,HI1)&lt;&gt;""),IF(HI17&gt;HJ17,"W",IF(HI17=HJ17,"D","L")),"")</f>
        <v>#REF!</v>
      </c>
      <c r="HM17" s="7" t="e">
        <f t="shared" ca="1" si="3"/>
        <v>#REF!</v>
      </c>
      <c r="LO17" s="7"/>
      <c r="LP17" s="7"/>
      <c r="LQ17" s="7"/>
      <c r="LR17" s="7"/>
      <c r="LS17" s="7"/>
      <c r="LT17" s="7"/>
      <c r="PV17" s="7"/>
      <c r="PW17" s="7"/>
      <c r="PX17" s="7"/>
      <c r="PY17" s="7"/>
      <c r="PZ17" s="7"/>
      <c r="QA17" s="7"/>
      <c r="UC17" s="7"/>
      <c r="UD17" s="7"/>
      <c r="UE17" s="7"/>
      <c r="UF17" s="7"/>
      <c r="UG17" s="7"/>
      <c r="UH17" s="7"/>
      <c r="YJ17" s="7"/>
      <c r="YK17" s="7"/>
      <c r="YL17" s="7"/>
      <c r="YM17" s="7"/>
      <c r="YN17" s="7"/>
      <c r="YO17" s="7"/>
      <c r="ACQ17" s="7"/>
      <c r="ACR17" s="7"/>
      <c r="ACS17" s="7"/>
      <c r="ACT17" s="7"/>
      <c r="ACU17" s="7"/>
      <c r="ACV17" s="7"/>
      <c r="AGX17" s="7"/>
      <c r="AGY17" s="7"/>
      <c r="AGZ17" s="7"/>
      <c r="AHA17" s="7"/>
      <c r="AHB17" s="7"/>
      <c r="AHC17" s="7"/>
      <c r="ALE17" s="7"/>
      <c r="ALF17" s="7"/>
      <c r="ALG17" s="7"/>
      <c r="ALH17" s="7"/>
      <c r="ALI17" s="7"/>
      <c r="ALJ17" s="7"/>
      <c r="APL17" s="7"/>
      <c r="APM17" s="7"/>
      <c r="APN17" s="7"/>
      <c r="APO17" s="7"/>
      <c r="APP17" s="7"/>
      <c r="APQ17" s="7"/>
      <c r="ATS17" s="7"/>
      <c r="ATT17" s="7"/>
      <c r="ATU17" s="7"/>
      <c r="ATV17" s="7"/>
      <c r="ATW17" s="7"/>
      <c r="ATX17" s="7"/>
      <c r="AXZ17" s="7"/>
      <c r="AYA17" s="7"/>
      <c r="AYB17" s="7"/>
      <c r="AYC17" s="7"/>
      <c r="AYD17" s="7"/>
      <c r="AYE17" s="7"/>
      <c r="BCG17" s="7"/>
      <c r="BCH17" s="7"/>
      <c r="BCI17" s="7"/>
      <c r="BCJ17" s="7"/>
      <c r="BCK17" s="7"/>
      <c r="BCL17" s="7"/>
      <c r="BGN17" s="7"/>
      <c r="BGO17" s="7"/>
      <c r="BGP17" s="7"/>
      <c r="BGQ17" s="7"/>
      <c r="BGR17" s="7"/>
      <c r="BGS17" s="7"/>
      <c r="BKU17" s="7"/>
      <c r="BKV17" s="7"/>
      <c r="BKW17" s="7"/>
      <c r="BKX17" s="7"/>
      <c r="BKY17" s="7"/>
      <c r="BKZ17" s="7"/>
      <c r="BPB17" s="7"/>
      <c r="BPC17" s="7"/>
      <c r="BPD17" s="7"/>
      <c r="BPE17" s="7"/>
      <c r="BPF17" s="7"/>
      <c r="BPG17" s="7"/>
      <c r="BTI17" s="7"/>
      <c r="BTJ17" s="7"/>
      <c r="BTK17" s="7"/>
      <c r="BTL17" s="7"/>
      <c r="BTM17" s="7"/>
      <c r="BTN17" s="7"/>
      <c r="BXP17" s="7"/>
      <c r="BXQ17" s="7"/>
      <c r="BXR17" s="7"/>
      <c r="BXS17" s="7"/>
      <c r="BXT17" s="7"/>
      <c r="BXU17" s="7"/>
      <c r="CBW17" s="7"/>
      <c r="CBX17" s="7"/>
      <c r="CBY17" s="7"/>
      <c r="CBZ17" s="7"/>
      <c r="CCA17" s="7"/>
      <c r="CCB17" s="7"/>
      <c r="CGD17" s="7"/>
      <c r="CGE17" s="7"/>
      <c r="CGF17" s="7"/>
      <c r="CGG17" s="7"/>
      <c r="CGH17" s="7"/>
      <c r="CGI17" s="7"/>
      <c r="CKK17" s="7"/>
      <c r="CKL17" s="7"/>
      <c r="CKM17" s="7"/>
      <c r="CKN17" s="7"/>
      <c r="CKO17" s="7"/>
      <c r="CKP17" s="7"/>
      <c r="COR17" s="7"/>
      <c r="COS17" s="7"/>
      <c r="COT17" s="7"/>
      <c r="COU17" s="7"/>
      <c r="COV17" s="7"/>
      <c r="COW17" s="7"/>
      <c r="CSY17" s="7"/>
      <c r="CSZ17" s="7"/>
      <c r="CTA17" s="7"/>
      <c r="CTB17" s="7"/>
      <c r="CTC17" s="7"/>
      <c r="CTD17" s="7"/>
      <c r="CXF17" s="7"/>
      <c r="CXG17" s="7"/>
      <c r="CXH17" s="7"/>
      <c r="CXI17" s="7"/>
      <c r="CXJ17" s="7"/>
      <c r="CXK17" s="7"/>
      <c r="DBM17" s="7"/>
      <c r="DBN17" s="7"/>
      <c r="DBO17" s="7"/>
      <c r="DBP17" s="7"/>
      <c r="DBQ17" s="7"/>
      <c r="DBR17" s="7"/>
      <c r="DFT17" s="7"/>
      <c r="DFU17" s="7"/>
      <c r="DFV17" s="7"/>
      <c r="DFW17" s="7"/>
      <c r="DFX17" s="7"/>
      <c r="DFY17" s="7"/>
      <c r="DKA17" s="7"/>
      <c r="DKB17" s="7"/>
      <c r="DKC17" s="7"/>
      <c r="DKD17" s="7"/>
      <c r="DKE17" s="7"/>
      <c r="DKF17" s="7"/>
      <c r="DOH17" s="7"/>
      <c r="DOI17" s="7"/>
      <c r="DOJ17" s="7"/>
      <c r="DOK17" s="7"/>
      <c r="DOL17" s="7"/>
      <c r="DOM17" s="7"/>
      <c r="DSO17" s="7"/>
      <c r="DSP17" s="7"/>
      <c r="DSQ17" s="7"/>
      <c r="DSR17" s="7"/>
      <c r="DSS17" s="7"/>
      <c r="DST17" s="7"/>
      <c r="DWV17" s="7"/>
      <c r="DWW17" s="7"/>
      <c r="DWX17" s="7"/>
      <c r="DWY17" s="7"/>
      <c r="DWZ17" s="7"/>
      <c r="DXA17" s="7"/>
      <c r="EBC17" s="7"/>
      <c r="EBD17" s="7"/>
      <c r="EBE17" s="7"/>
      <c r="EBF17" s="7"/>
      <c r="EBG17" s="7"/>
      <c r="EBH17" s="7"/>
      <c r="EFJ17" s="7"/>
      <c r="EFK17" s="7"/>
      <c r="EFL17" s="7"/>
      <c r="EFM17" s="7"/>
      <c r="EFN17" s="7"/>
      <c r="EFO17" s="7"/>
      <c r="EJQ17" s="7"/>
      <c r="EJR17" s="7"/>
      <c r="EJS17" s="7"/>
      <c r="EJT17" s="7"/>
      <c r="EJU17" s="7"/>
      <c r="EJV17" s="7"/>
      <c r="ENX17" s="7"/>
      <c r="ENY17" s="7"/>
      <c r="ENZ17" s="7"/>
      <c r="EOA17" s="7"/>
      <c r="EOB17" s="7"/>
      <c r="EOC17" s="7"/>
      <c r="ESE17" s="7"/>
      <c r="ESF17" s="7"/>
      <c r="ESG17" s="7"/>
      <c r="ESH17" s="7"/>
      <c r="ESI17" s="7"/>
      <c r="ESJ17" s="7"/>
      <c r="EWL17" s="7"/>
      <c r="EWM17" s="7"/>
      <c r="EWN17" s="7"/>
      <c r="EWO17" s="7"/>
      <c r="EWP17" s="7"/>
      <c r="EWQ17" s="7"/>
      <c r="FAS17" s="7"/>
      <c r="FAT17" s="7"/>
      <c r="FAU17" s="7"/>
      <c r="FAV17" s="7"/>
      <c r="FAW17" s="7"/>
      <c r="FAX17" s="7"/>
      <c r="FEZ17" s="7"/>
      <c r="FFA17" s="7"/>
      <c r="FFB17" s="7"/>
      <c r="FFC17" s="7"/>
      <c r="FFD17" s="7"/>
      <c r="FFE17" s="7"/>
      <c r="FJG17" s="7"/>
      <c r="FJH17" s="7"/>
      <c r="FJI17" s="7"/>
      <c r="FJJ17" s="7"/>
      <c r="FJK17" s="7"/>
      <c r="FJL17" s="7"/>
      <c r="FNN17" s="7"/>
      <c r="FNO17" s="7"/>
      <c r="FNP17" s="7"/>
      <c r="FNQ17" s="7"/>
      <c r="FNR17" s="7"/>
      <c r="FNS17" s="7"/>
      <c r="FRU17" s="7"/>
      <c r="FRV17" s="7"/>
      <c r="FRW17" s="7"/>
      <c r="FRX17" s="7"/>
      <c r="FRY17" s="7"/>
      <c r="FRZ17" s="7"/>
      <c r="FWB17" s="7"/>
      <c r="FWC17" s="7"/>
      <c r="FWD17" s="7"/>
      <c r="FWE17" s="7"/>
      <c r="FWF17" s="7"/>
      <c r="FWG17" s="7"/>
      <c r="GAI17" s="7"/>
      <c r="GAJ17" s="7"/>
      <c r="GAK17" s="7"/>
      <c r="GAL17" s="7"/>
      <c r="GAM17" s="7"/>
      <c r="GAN17" s="7"/>
      <c r="GEP17" s="7"/>
      <c r="GEQ17" s="7"/>
      <c r="GER17" s="7"/>
      <c r="GES17" s="7"/>
      <c r="GET17" s="7"/>
      <c r="GEU17" s="7"/>
      <c r="GIW17" s="7"/>
      <c r="GIX17" s="7"/>
      <c r="GIY17" s="7"/>
      <c r="GIZ17" s="7"/>
      <c r="GJA17" s="7"/>
      <c r="GJB17" s="7"/>
      <c r="GND17" s="7"/>
      <c r="GNE17" s="7"/>
      <c r="GNF17" s="7"/>
      <c r="GNG17" s="7"/>
      <c r="GNH17" s="7"/>
      <c r="GNI17" s="7"/>
      <c r="GRK17" s="7"/>
      <c r="GRL17" s="7"/>
      <c r="GRM17" s="7"/>
      <c r="GRN17" s="7"/>
      <c r="GRO17" s="7"/>
      <c r="GRP17" s="7"/>
      <c r="GVR17" s="7"/>
      <c r="GVS17" s="7"/>
      <c r="GVT17" s="7"/>
      <c r="GVU17" s="7"/>
      <c r="GVV17" s="7"/>
      <c r="GVW17" s="7"/>
      <c r="GZY17" s="7"/>
      <c r="GZZ17" s="7"/>
      <c r="HAA17" s="7"/>
      <c r="HAB17" s="7"/>
      <c r="HAC17" s="7"/>
      <c r="HAD17" s="7"/>
      <c r="HEF17" s="7"/>
      <c r="HEG17" s="7"/>
      <c r="HEH17" s="7"/>
      <c r="HEI17" s="7"/>
      <c r="HEJ17" s="7"/>
      <c r="HEK17" s="7"/>
      <c r="HIM17" s="7"/>
      <c r="HIN17" s="7"/>
      <c r="HIO17" s="7"/>
      <c r="HIP17" s="7"/>
      <c r="HIQ17" s="7"/>
      <c r="HIR17" s="7"/>
      <c r="HMT17" s="7"/>
      <c r="HMU17" s="7"/>
      <c r="HMV17" s="7"/>
      <c r="HMW17" s="7"/>
      <c r="HMX17" s="7"/>
      <c r="HMY17" s="7"/>
      <c r="HRA17" s="7"/>
      <c r="HRB17" s="7"/>
      <c r="HRC17" s="7"/>
      <c r="HRD17" s="7"/>
      <c r="HRE17" s="7"/>
      <c r="HRF17" s="7"/>
      <c r="HVH17" s="7"/>
      <c r="HVI17" s="7"/>
      <c r="HVJ17" s="7"/>
      <c r="HVK17" s="7"/>
      <c r="HVL17" s="7"/>
      <c r="HVM17" s="7"/>
      <c r="HZO17" s="7"/>
      <c r="HZP17" s="7"/>
      <c r="HZQ17" s="7"/>
      <c r="HZR17" s="7"/>
      <c r="HZS17" s="7"/>
      <c r="HZT17" s="7"/>
      <c r="IDV17" s="7"/>
      <c r="IDW17" s="7"/>
      <c r="IDX17" s="7"/>
      <c r="IDY17" s="7"/>
      <c r="IDZ17" s="7"/>
      <c r="IEA17" s="7"/>
      <c r="IIC17" s="7"/>
      <c r="IID17" s="7"/>
      <c r="IIE17" s="7"/>
      <c r="IIF17" s="7"/>
      <c r="IIG17" s="7"/>
      <c r="IIH17" s="7"/>
      <c r="IMJ17" s="7"/>
      <c r="IMK17" s="7"/>
      <c r="IML17" s="7"/>
      <c r="IMM17" s="7"/>
      <c r="IMN17" s="7"/>
      <c r="IMO17" s="7"/>
      <c r="IQQ17" s="7"/>
      <c r="IQR17" s="7"/>
      <c r="IQS17" s="7"/>
      <c r="IQT17" s="7"/>
      <c r="IQU17" s="7"/>
      <c r="IQV17" s="7"/>
      <c r="IUX17" s="7"/>
      <c r="IUY17" s="7"/>
      <c r="IUZ17" s="7"/>
      <c r="IVA17" s="7"/>
      <c r="IVB17" s="7"/>
      <c r="IVC17" s="7"/>
      <c r="IZE17" s="7"/>
      <c r="IZF17" s="7"/>
      <c r="IZG17" s="7"/>
      <c r="IZH17" s="7"/>
      <c r="IZI17" s="7"/>
      <c r="IZJ17" s="7"/>
      <c r="JDL17" s="7"/>
      <c r="JDM17" s="7"/>
      <c r="JDN17" s="7"/>
      <c r="JDO17" s="7"/>
      <c r="JDP17" s="7"/>
      <c r="JDQ17" s="7"/>
      <c r="JHS17" s="7"/>
      <c r="JHT17" s="7"/>
      <c r="JHU17" s="7"/>
      <c r="JHV17" s="7"/>
      <c r="JHW17" s="7"/>
      <c r="JHX17" s="7"/>
      <c r="JLZ17" s="7"/>
      <c r="JMA17" s="7"/>
      <c r="JMB17" s="7"/>
      <c r="JMC17" s="7"/>
      <c r="JMD17" s="7"/>
      <c r="JME17" s="7"/>
      <c r="JQG17" s="7"/>
      <c r="JQH17" s="7"/>
      <c r="JQI17" s="7"/>
      <c r="JQJ17" s="7"/>
      <c r="JQK17" s="7"/>
      <c r="JQL17" s="7"/>
      <c r="JUN17" s="7"/>
      <c r="JUO17" s="7"/>
      <c r="JUP17" s="7"/>
      <c r="JUQ17" s="7"/>
      <c r="JUR17" s="7"/>
      <c r="JUS17" s="7"/>
      <c r="JYU17" s="7"/>
      <c r="JYV17" s="7"/>
      <c r="JYW17" s="7"/>
      <c r="JYX17" s="7"/>
      <c r="JYY17" s="7"/>
      <c r="JYZ17" s="7"/>
      <c r="KDB17" s="7"/>
      <c r="KDC17" s="7"/>
      <c r="KDD17" s="7"/>
      <c r="KDE17" s="7"/>
      <c r="KDF17" s="7"/>
      <c r="KDG17" s="7"/>
      <c r="KHI17" s="7"/>
      <c r="KHJ17" s="7"/>
      <c r="KHK17" s="7"/>
      <c r="KHL17" s="7"/>
      <c r="KHM17" s="7"/>
      <c r="KHN17" s="7"/>
      <c r="KLP17" s="7"/>
      <c r="KLQ17" s="7"/>
      <c r="KLR17" s="7"/>
      <c r="KLS17" s="7"/>
      <c r="KLT17" s="7"/>
      <c r="KLU17" s="7"/>
      <c r="KPW17" s="7"/>
      <c r="KPX17" s="7"/>
      <c r="KPY17" s="7"/>
      <c r="KPZ17" s="7"/>
      <c r="KQA17" s="7"/>
      <c r="KQB17" s="7"/>
      <c r="KUD17" s="7"/>
      <c r="KUE17" s="7"/>
      <c r="KUF17" s="7"/>
      <c r="KUG17" s="7"/>
      <c r="KUH17" s="7"/>
      <c r="KUI17" s="7"/>
      <c r="KYK17" s="7"/>
      <c r="KYL17" s="7"/>
      <c r="KYM17" s="7"/>
      <c r="KYN17" s="7"/>
      <c r="KYO17" s="7"/>
      <c r="KYP17" s="7"/>
      <c r="LCR17" s="7"/>
      <c r="LCS17" s="7"/>
      <c r="LCT17" s="7"/>
      <c r="LCU17" s="7"/>
      <c r="LCV17" s="7"/>
      <c r="LCW17" s="7"/>
      <c r="LGY17" s="7"/>
      <c r="LGZ17" s="7"/>
      <c r="LHA17" s="7"/>
      <c r="LHB17" s="7"/>
      <c r="LHC17" s="7"/>
      <c r="LHD17" s="7"/>
      <c r="LLF17" s="7"/>
      <c r="LLG17" s="7"/>
      <c r="LLH17" s="7"/>
      <c r="LLI17" s="7"/>
      <c r="LLJ17" s="7"/>
      <c r="LLK17" s="7"/>
      <c r="LPM17" s="7"/>
      <c r="LPN17" s="7"/>
      <c r="LPO17" s="7"/>
      <c r="LPP17" s="7"/>
      <c r="LPQ17" s="7"/>
      <c r="LPR17" s="7"/>
      <c r="LTT17" s="7"/>
      <c r="LTU17" s="7"/>
      <c r="LTV17" s="7"/>
      <c r="LTW17" s="7"/>
      <c r="LTX17" s="7"/>
      <c r="LTY17" s="7"/>
      <c r="LYA17" s="7"/>
      <c r="LYB17" s="7"/>
      <c r="LYC17" s="7"/>
      <c r="LYD17" s="7"/>
      <c r="LYE17" s="7"/>
      <c r="LYF17" s="7"/>
      <c r="MCH17" s="7"/>
      <c r="MCI17" s="7"/>
      <c r="MCJ17" s="7"/>
      <c r="MCK17" s="7"/>
      <c r="MCL17" s="7"/>
      <c r="MCM17" s="7"/>
      <c r="MGO17" s="7"/>
      <c r="MGP17" s="7"/>
      <c r="MGQ17" s="7"/>
      <c r="MGR17" s="7"/>
      <c r="MGS17" s="7"/>
      <c r="MGT17" s="7"/>
      <c r="MKV17" s="7"/>
      <c r="MKW17" s="7"/>
      <c r="MKX17" s="7"/>
      <c r="MKY17" s="7"/>
      <c r="MKZ17" s="7"/>
      <c r="MLA17" s="7"/>
      <c r="MPC17" s="7"/>
      <c r="MPD17" s="7"/>
      <c r="MPE17" s="7"/>
      <c r="MPF17" s="7"/>
      <c r="MPG17" s="7"/>
      <c r="MPH17" s="7"/>
      <c r="MTJ17" s="7"/>
      <c r="MTK17" s="7"/>
      <c r="MTL17" s="7"/>
      <c r="MTM17" s="7"/>
      <c r="MTN17" s="7"/>
      <c r="MTO17" s="7"/>
      <c r="MXQ17" s="7"/>
      <c r="MXR17" s="7"/>
      <c r="MXS17" s="7"/>
      <c r="MXT17" s="7"/>
      <c r="MXU17" s="7"/>
      <c r="MXV17" s="7"/>
      <c r="NBX17" s="7"/>
      <c r="NBY17" s="7"/>
      <c r="NBZ17" s="7"/>
      <c r="NCA17" s="7"/>
      <c r="NCB17" s="7"/>
      <c r="NCC17" s="7"/>
      <c r="NGE17" s="7"/>
      <c r="NGF17" s="7"/>
      <c r="NGG17" s="7"/>
      <c r="NGH17" s="7"/>
      <c r="NGI17" s="7"/>
      <c r="NGJ17" s="7"/>
      <c r="NKL17" s="7"/>
      <c r="NKM17" s="7"/>
      <c r="NKN17" s="7"/>
      <c r="NKO17" s="7"/>
      <c r="NKP17" s="7"/>
      <c r="NKQ17" s="7"/>
      <c r="NOS17" s="7"/>
      <c r="NOT17" s="7"/>
      <c r="NOU17" s="7"/>
      <c r="NOV17" s="7"/>
      <c r="NOW17" s="7"/>
      <c r="NOX17" s="7"/>
      <c r="NSZ17" s="7"/>
      <c r="NTA17" s="7"/>
      <c r="NTB17" s="7"/>
      <c r="NTC17" s="7"/>
      <c r="NTD17" s="7"/>
      <c r="NTE17" s="7"/>
      <c r="NXG17" s="7"/>
      <c r="NXH17" s="7"/>
      <c r="NXI17" s="7"/>
      <c r="NXJ17" s="7"/>
      <c r="NXK17" s="7"/>
      <c r="NXL17" s="7"/>
      <c r="OBN17" s="7"/>
      <c r="OBO17" s="7"/>
      <c r="OBP17" s="7"/>
      <c r="OBQ17" s="7"/>
      <c r="OBR17" s="7"/>
      <c r="OBS17" s="7"/>
      <c r="OFU17" s="7"/>
      <c r="OFV17" s="7"/>
      <c r="OFW17" s="7"/>
      <c r="OFX17" s="7"/>
      <c r="OFY17" s="7"/>
      <c r="OFZ17" s="7"/>
      <c r="OKB17" s="7"/>
      <c r="OKC17" s="7"/>
      <c r="OKD17" s="7"/>
      <c r="OKE17" s="7"/>
      <c r="OKF17" s="7"/>
      <c r="OKG17" s="7"/>
      <c r="OOI17" s="7"/>
      <c r="OOJ17" s="7"/>
      <c r="OOK17" s="7"/>
      <c r="OOL17" s="7"/>
      <c r="OOM17" s="7"/>
      <c r="OON17" s="7"/>
      <c r="OSP17" s="7"/>
      <c r="OSQ17" s="7"/>
      <c r="OSR17" s="7"/>
      <c r="OSS17" s="7"/>
      <c r="OST17" s="7"/>
      <c r="OSU17" s="7"/>
      <c r="OWW17" s="7"/>
      <c r="OWX17" s="7"/>
      <c r="OWY17" s="7"/>
      <c r="OWZ17" s="7"/>
      <c r="OXA17" s="7"/>
      <c r="OXB17" s="7"/>
      <c r="PBD17" s="7"/>
      <c r="PBE17" s="7"/>
      <c r="PBF17" s="7"/>
      <c r="PBG17" s="7"/>
      <c r="PBH17" s="7"/>
      <c r="PBI17" s="7"/>
      <c r="PFK17" s="7"/>
      <c r="PFL17" s="7"/>
      <c r="PFM17" s="7"/>
      <c r="PFN17" s="7"/>
      <c r="PFO17" s="7"/>
      <c r="PFP17" s="7"/>
      <c r="PJR17" s="7"/>
      <c r="PJS17" s="7"/>
      <c r="PJT17" s="7"/>
      <c r="PJU17" s="7"/>
      <c r="PJV17" s="7"/>
      <c r="PJW17" s="7"/>
      <c r="PNY17" s="7"/>
      <c r="PNZ17" s="7"/>
      <c r="POA17" s="7"/>
      <c r="POB17" s="7"/>
      <c r="POC17" s="7"/>
      <c r="POD17" s="7"/>
      <c r="PSF17" s="7"/>
      <c r="PSG17" s="7"/>
      <c r="PSH17" s="7"/>
      <c r="PSI17" s="7"/>
      <c r="PSJ17" s="7"/>
      <c r="PSK17" s="7"/>
    </row>
    <row r="18" spans="1:998 1104:1997 2103:2996 3102:3995 4101:5105 5211:6104 6210:7103 7209:8102 8208:9212 9318:10211 10317:11210 11316:11321" x14ac:dyDescent="0.25">
      <c r="A18" s="9">
        <f>Landen!E14+100</f>
        <v>105</v>
      </c>
      <c r="B18" s="3">
        <f>VLOOKUP(C18,CX18:CY22,2,FALSE)</f>
        <v>1</v>
      </c>
      <c r="C18" s="5" t="str">
        <f>Landen!D14</f>
        <v>Brazilië</v>
      </c>
      <c r="D18" s="3">
        <f>SUMPRODUCT((DA3:DA105=C18)*(DE3:DE105="W"))+SUMPRODUCT((DD3:DD105=C18)*(DF3:DF105="W"))</f>
        <v>0</v>
      </c>
      <c r="E18" s="3">
        <f>SUMPRODUCT((DA3:DA105=C18)*(DE3:DE105="D"))+SUMPRODUCT((DD3:DD105=C18)*(DF3:DF105="D"))</f>
        <v>0</v>
      </c>
      <c r="F18" s="3">
        <f>SUMPRODUCT((DA3:DA105=C18)*(DE3:DE105="L"))+SUMPRODUCT((DD3:DD105=C18)*(DF3:DF105="L"))</f>
        <v>0</v>
      </c>
      <c r="G18" s="3">
        <f>SUMIF(DA3:DA123,C18,DB3:DB123)+SUMIF(DD3:DD123,C18,DC3:DC123)</f>
        <v>0</v>
      </c>
      <c r="H18" s="3">
        <f>SUMIF(DD3:DD123,C18,DB3:DB123)+SUMIF(DA3:DA123,C18,DC3:DC123)</f>
        <v>0</v>
      </c>
      <c r="I18" s="3">
        <f t="shared" ref="I18:I21" si="52">G18-H18+1000</f>
        <v>1000</v>
      </c>
      <c r="J18" s="3">
        <f t="shared" ref="J18:J21" si="53">D18*3+E18*1</f>
        <v>0</v>
      </c>
      <c r="K18" s="3">
        <f>IF(Landen!F14&lt;&gt;"",Landen!F14,-A18)</f>
        <v>-105</v>
      </c>
      <c r="L18" s="3">
        <f>IF(COUNTIF(J18:J22,4)&lt;&gt;4,RANK(J18,J18:J22),J97)</f>
        <v>1</v>
      </c>
      <c r="N18" s="3">
        <f>SUMPRODUCT((L18:L21=L18)*(K18:K21&lt;K18))+L18</f>
        <v>4</v>
      </c>
      <c r="O18" s="5" t="str">
        <f>INDEX(C18:C22,MATCH(1,N18:N22,0),0)</f>
        <v>Haïti</v>
      </c>
      <c r="P18" s="3">
        <f>INDEX(L18:L22,MATCH(O18,C18:C22,0),0)</f>
        <v>1</v>
      </c>
      <c r="Q18" s="3" t="str">
        <f>IF(P19=1,O18,"")</f>
        <v>Haïti</v>
      </c>
      <c r="R18" s="3" t="str">
        <f>IF(P20=2,O19,"")</f>
        <v/>
      </c>
      <c r="S18" s="3" t="str">
        <f>IF(P21=3,O20,"")</f>
        <v/>
      </c>
      <c r="T18" s="3" t="str">
        <f>IF(P22=4,O21,"")</f>
        <v/>
      </c>
      <c r="V18" s="3" t="str">
        <f>IF(Q18&lt;&gt;"",Q18,"")</f>
        <v>Haïti</v>
      </c>
      <c r="W18" s="3">
        <f>SUMPRODUCT((DA3:DA105=V18)*(DD3:DD105=V19)*(DE3:DE105="W"))+SUMPRODUCT((DA3:DA105=V18)*(DD3:DD105=V20)*(DE3:DE105="W"))+SUMPRODUCT((DA3:DA105=V18)*(DD3:DD105=V21)*(DE3:DE105="W"))+SUMPRODUCT((DA3:DA105=V18)*(DD3:DD105=V22)*(DE3:DE105="W"))+SUMPRODUCT((DA3:DA105=V19)*(DD3:DD105=V18)*(DF3:DF105="W"))+SUMPRODUCT((DA3:DA105=V20)*(DD3:DD105=V18)*(DF3:DF105="W"))+SUMPRODUCT((DA3:DA105=V21)*(DD3:DD105=V18)*(DF3:DF105="W"))+SUMPRODUCT((DA3:DA105=V22)*(DD3:DD105=V18)*(DF3:DF105="W"))</f>
        <v>0</v>
      </c>
      <c r="X18" s="3">
        <f>SUMPRODUCT((DA3:DA105=V18)*(DD3:DD105=V19)*(DE3:DE105="D"))+SUMPRODUCT((DA3:DA105=V18)*(DD3:DD105=V20)*(DE3:DE105="D"))+SUMPRODUCT((DA3:DA105=V18)*(DD3:DD105=V21)*(DE3:DE105="D"))+SUMPRODUCT((DA3:DA105=V18)*(DD3:DD105=V22)*(DE3:DE105="D"))+SUMPRODUCT((DA3:DA105=V19)*(DD3:DD105=V18)*(DE3:DE105="D"))+SUMPRODUCT((DA3:DA105=V20)*(DD3:DD105=V18)*(DE3:DE105="D"))+SUMPRODUCT((DA3:DA105=V21)*(DD3:DD105=V18)*(DE3:DE105="D"))+SUMPRODUCT((DA3:DA105=V22)*(DD3:DD105=V18)*(DE3:DE105="D"))</f>
        <v>0</v>
      </c>
      <c r="Y18" s="3">
        <f>SUMPRODUCT((DA3:DA105=V18)*(DD3:DD105=V19)*(DE3:DE105="L"))+SUMPRODUCT((DA3:DA105=V18)*(DD3:DD105=V20)*(DE3:DE105="L"))+SUMPRODUCT((DA3:DA105=V18)*(DD3:DD105=V21)*(DE3:DE105="L"))+SUMPRODUCT((DA3:DA105=V18)*(DD3:DD105=V22)*(DE3:DE105="L"))+SUMPRODUCT((DA3:DA105=V19)*(DD3:DD105=V18)*(DF3:DF105="L"))+SUMPRODUCT((DA3:DA105=V20)*(DD3:DD105=V18)*(DF3:DF105="L"))+SUMPRODUCT((DA3:DA105=V21)*(DD3:DD105=V18)*(DF3:DF105="L"))+SUMPRODUCT((DA3:DA105=V22)*(DD3:DD105=V18)*(DF3:DF105="L"))</f>
        <v>0</v>
      </c>
      <c r="Z18" s="3">
        <f>SUMPRODUCT((DA3:DA105=V18)*(DD3:DD105=V19)*DB3:DB105)+SUMPRODUCT((DA3:DA105=V18)*(DD3:DD105=V20)*DB3:DB105)+SUMPRODUCT((DA3:DA105=V18)*(DD3:DD105=V21)*DB3:DB105)+SUMPRODUCT((DA3:DA105=V18)*(DD3:DD105=V22)*DB3:DB105)+SUMPRODUCT((DA3:DA105=V19)*(DD3:DD105=V18)*DC3:DC105)+SUMPRODUCT((DA3:DA105=V20)*(DD3:DD105=V18)*DC3:DC105)+SUMPRODUCT((DA3:DA105=V21)*(DD3:DD105=V18)*DC3:DC105)+SUMPRODUCT((DA3:DA105=V22)*(DD3:DD105=V18)*DC3:DC105)</f>
        <v>0</v>
      </c>
      <c r="AA18" s="3">
        <f>SUMPRODUCT((DA3:DA105=V18)*(DD3:DD105=V19)*DC3:DC105)+SUMPRODUCT((DA3:DA105=V18)*(DD3:DD105=V20)*DC3:DC105)+SUMPRODUCT((DA3:DA105=V18)*(DD3:DD105=V21)*DC3:DC105)+SUMPRODUCT((DA3:DA105=V18)*(DD3:DD105=V22)*DC3:DC105)+SUMPRODUCT((DA3:DA105=V19)*(DD3:DD105=V18)*DB3:DB105)+SUMPRODUCT((DA3:DA105=V20)*(DD3:DD105=V18)*DB3:DB105)+SUMPRODUCT((DA3:DA105=V21)*(DD3:DD105=V18)*DB3:DB105)+SUMPRODUCT((DA3:DA105=V22)*(DD3:DD105=V18)*DB3:DB105)</f>
        <v>0</v>
      </c>
      <c r="AB18" s="3">
        <f>Z18-AA18+1000</f>
        <v>1000</v>
      </c>
      <c r="AC18" s="3">
        <f t="shared" ref="AC18:AC21" si="54">IF(V18&lt;&gt;"",W18*3+X18*1,"")</f>
        <v>0</v>
      </c>
      <c r="AD18" s="3">
        <f>IF(V18&lt;&gt;"",VLOOKUP(V18,C4:I52,7,FALSE),"")</f>
        <v>1000</v>
      </c>
      <c r="AE18" s="3">
        <f>IF(V18&lt;&gt;"",VLOOKUP(V18,C4:I52,5,FALSE),"")</f>
        <v>0</v>
      </c>
      <c r="AF18" s="3">
        <f>IF(V18&lt;&gt;"",VLOOKUP(V18,C4:K52,9,FALSE),"")</f>
        <v>-183</v>
      </c>
      <c r="AG18" s="3">
        <f t="shared" ref="AG18:AG21" si="55">AC18</f>
        <v>0</v>
      </c>
      <c r="AH18" s="3">
        <f>IF(V18&lt;&gt;"",RANK(AG18,AG18:AG22),"")</f>
        <v>1</v>
      </c>
      <c r="AI18" s="3">
        <f>IF(V18&lt;&gt;"",SUMPRODUCT((AG18:AG22=AG18)*(AB18:AB22&gt;AB18)),"")</f>
        <v>0</v>
      </c>
      <c r="AJ18" s="3">
        <f>IF(V18&lt;&gt;"",SUMPRODUCT((AG18:AG22=AG18)*(AB18:AB22=AB18)*(Z18:Z22&gt;Z18)),"")</f>
        <v>0</v>
      </c>
      <c r="AK18" s="3">
        <f>IF(V18&lt;&gt;"",SUMPRODUCT((AG18:AG22=AG18)*(AB18:AB22=AB18)*(Z18:Z22=Z18)*(AD18:AD22&gt;AD18)),"")</f>
        <v>0</v>
      </c>
      <c r="AL18" s="3">
        <f>IF(V18&lt;&gt;"",SUMPRODUCT((AG18:AG22=AG18)*(AB18:AB22=AB18)*(Z18:Z22=Z18)*(AD18:AD22=AD18)*(AE18:AE22&gt;AE18)),"")</f>
        <v>0</v>
      </c>
      <c r="AM18" s="3">
        <f>IF(V18&lt;&gt;"",SUMPRODUCT((AG18:AG22=AG18)*(AB18:AB22=AB18)*(Z18:Z22=Z18)*(AD18:AD22=AD18)*(AE18:AE22=AE18)*(AF18:AF22&gt;AF18)),"")</f>
        <v>3</v>
      </c>
      <c r="AN18" s="3">
        <f>IF(V18&lt;&gt;"",IF(AN97&lt;&gt;"",IF(U96=3,AN97,AN97+U96),SUM(AH18:AM18)),"")</f>
        <v>4</v>
      </c>
      <c r="AO18" s="3" t="str">
        <f>IF(V18&lt;&gt;"",INDEX(V18:V22,MATCH(1,AN18:AN22,0),0),"")</f>
        <v>Brazilië</v>
      </c>
      <c r="CX18" s="3" t="str">
        <f>IF(AO18&lt;&gt;"",AO18,O18)</f>
        <v>Brazilië</v>
      </c>
      <c r="CY18" s="3">
        <v>1</v>
      </c>
      <c r="CZ18" s="3">
        <v>16</v>
      </c>
      <c r="DA18" s="7" t="str">
        <f>Voorspelling!F21</f>
        <v>België</v>
      </c>
      <c r="DB18" s="7">
        <f>Voorspelling!G21</f>
        <v>0</v>
      </c>
      <c r="DC18" s="7">
        <f>Voorspelling!H21</f>
        <v>0</v>
      </c>
      <c r="DD18" s="7" t="str">
        <f>Voorspelling!I21</f>
        <v>Egypte</v>
      </c>
      <c r="DE18" s="7" t="str">
        <f>IF(AND(Voorspelling!G21&lt;&gt;"",Voorspelling!H21&lt;&gt;""),IF(DB18&gt;DC18,"W",IF(DB18=DC18,"D","L")),"")</f>
        <v/>
      </c>
      <c r="DF18" s="7" t="str">
        <f t="shared" si="0"/>
        <v/>
      </c>
      <c r="DI18" s="3" t="e">
        <f ca="1">VLOOKUP(DJ18,HE18:HF22,2,FALSE)</f>
        <v>#N/A</v>
      </c>
      <c r="DJ18" s="5" t="str">
        <f>C18</f>
        <v>Brazilië</v>
      </c>
      <c r="DK18" s="3" t="e">
        <f ca="1">SUMPRODUCT((HH3:HH105=DJ18)*(HL3:HL105="W"))+SUMPRODUCT((HK3:HK105=DJ18)*(HM3:HM105="W"))</f>
        <v>#REF!</v>
      </c>
      <c r="DL18" s="3" t="e">
        <f ca="1">SUMPRODUCT((HH3:HH105=DJ18)*(HL3:HL105="D"))+SUMPRODUCT((HK3:HK105=DJ18)*(HM3:HM105="D"))</f>
        <v>#REF!</v>
      </c>
      <c r="DM18" s="3" t="e">
        <f ca="1">SUMPRODUCT((HH3:HH105=DJ18)*(HL3:HL105="L"))+SUMPRODUCT((HK3:HK105=DJ18)*(HM3:HM105="L"))</f>
        <v>#REF!</v>
      </c>
      <c r="DN18" s="3" t="e">
        <f ca="1">SUMIF(HH3:HH123,DJ18,HI3:HI123)+SUMIF(HK3:HK123,DJ18,HJ3:HJ123)</f>
        <v>#REF!</v>
      </c>
      <c r="DO18" s="3" t="e">
        <f ca="1">SUMIF(HK3:HK123,DJ18,HI3:HI123)+SUMIF(HH3:HH123,DJ18,HJ3:HJ123)</f>
        <v>#REF!</v>
      </c>
      <c r="DP18" s="3" t="e">
        <f t="shared" ref="DP18:DP21" ca="1" si="56">DN18-DO18+1000</f>
        <v>#REF!</v>
      </c>
      <c r="DQ18" s="3" t="e">
        <f t="shared" ref="DQ18:DQ21" ca="1" si="57">DK18*3+DL18*1</f>
        <v>#REF!</v>
      </c>
      <c r="DR18" s="3">
        <f t="shared" ref="DR18:DR21" si="58">K18</f>
        <v>-105</v>
      </c>
      <c r="DS18" s="3" t="e">
        <f ca="1">IF(COUNTIF(DQ18:DQ22,4)&lt;&gt;4,RANK(DQ18,DQ18:DQ22),DQ97)</f>
        <v>#REF!</v>
      </c>
      <c r="DU18" s="3" t="e">
        <f ca="1">SUMPRODUCT((DS18:DS21=DS18)*(DR18:DR21&lt;DR18))+DS18</f>
        <v>#REF!</v>
      </c>
      <c r="DV18" s="5" t="e">
        <f ca="1">INDEX(DJ18:DJ22,MATCH(1,DU18:DU22,0),0)</f>
        <v>#N/A</v>
      </c>
      <c r="DW18" s="3" t="e">
        <f ca="1">INDEX(DS18:DS22,MATCH(DV18,DJ18:DJ22,0),0)</f>
        <v>#N/A</v>
      </c>
      <c r="DX18" s="3" t="e">
        <f ca="1">IF(DW19=1,DV18,"")</f>
        <v>#N/A</v>
      </c>
      <c r="DY18" s="3" t="e">
        <f ca="1">IF(DW20=2,DV19,"")</f>
        <v>#N/A</v>
      </c>
      <c r="DZ18" s="3" t="e">
        <f ca="1">IF(DW21=3,DV20,"")</f>
        <v>#N/A</v>
      </c>
      <c r="EA18" s="3" t="str">
        <f>IF(DW22=4,DV21,"")</f>
        <v/>
      </c>
      <c r="EC18" s="3" t="e">
        <f ca="1">IF(DX18&lt;&gt;"",DX18,"")</f>
        <v>#N/A</v>
      </c>
      <c r="ED18" s="3" t="e">
        <f ca="1">SUMPRODUCT((HH3:HH105=EC18)*(HK3:HK105=EC19)*(HL3:HL105="W"))+SUMPRODUCT((HH3:HH105=EC18)*(HK3:HK105=EC20)*(HL3:HL105="W"))+SUMPRODUCT((HH3:HH105=EC18)*(HK3:HK105=EC21)*(HL3:HL105="W"))+SUMPRODUCT((HH3:HH105=EC18)*(HK3:HK105=EC22)*(HL3:HL105="W"))+SUMPRODUCT((HH3:HH105=EC19)*(HK3:HK105=EC18)*(HM3:HM105="W"))+SUMPRODUCT((HH3:HH105=EC20)*(HK3:HK105=EC18)*(HM3:HM105="W"))+SUMPRODUCT((HH3:HH105=EC21)*(HK3:HK105=EC18)*(HM3:HM105="W"))+SUMPRODUCT((HH3:HH105=EC22)*(HK3:HK105=EC18)*(HM3:HM105="W"))</f>
        <v>#N/A</v>
      </c>
      <c r="EE18" s="3" t="e">
        <f ca="1">SUMPRODUCT((HH3:HH105=EC18)*(HK3:HK105=EC19)*(HL3:HL105="D"))+SUMPRODUCT((HH3:HH105=EC18)*(HK3:HK105=EC20)*(HL3:HL105="D"))+SUMPRODUCT((HH3:HH105=EC18)*(HK3:HK105=EC21)*(HL3:HL105="D"))+SUMPRODUCT((HH3:HH105=EC18)*(HK3:HK105=EC22)*(HL3:HL105="D"))+SUMPRODUCT((HH3:HH105=EC19)*(HK3:HK105=EC18)*(HL3:HL105="D"))+SUMPRODUCT((HH3:HH105=EC20)*(HK3:HK105=EC18)*(HL3:HL105="D"))+SUMPRODUCT((HH3:HH105=EC21)*(HK3:HK105=EC18)*(HL3:HL105="D"))+SUMPRODUCT((HH3:HH105=EC22)*(HK3:HK105=EC18)*(HL3:HL105="D"))</f>
        <v>#N/A</v>
      </c>
      <c r="EF18" s="3" t="e">
        <f ca="1">SUMPRODUCT((HH3:HH105=EC18)*(HK3:HK105=EC19)*(HL3:HL105="L"))+SUMPRODUCT((HH3:HH105=EC18)*(HK3:HK105=EC20)*(HL3:HL105="L"))+SUMPRODUCT((HH3:HH105=EC18)*(HK3:HK105=EC21)*(HL3:HL105="L"))+SUMPRODUCT((HH3:HH105=EC18)*(HK3:HK105=EC22)*(HL3:HL105="L"))+SUMPRODUCT((HH3:HH105=EC19)*(HK3:HK105=EC18)*(HM3:HM105="L"))+SUMPRODUCT((HH3:HH105=EC20)*(HK3:HK105=EC18)*(HM3:HM105="L"))+SUMPRODUCT((HH3:HH105=EC21)*(HK3:HK105=EC18)*(HM3:HM105="L"))+SUMPRODUCT((HH3:HH105=EC22)*(HK3:HK105=EC18)*(HM3:HM105="L"))</f>
        <v>#N/A</v>
      </c>
      <c r="EG18" s="3" t="e">
        <f ca="1">SUMPRODUCT((HH3:HH105=EC18)*(HK3:HK105=EC19)*HI3:HI105)+SUMPRODUCT((HH3:HH105=EC18)*(HK3:HK105=EC20)*HI3:HI105)+SUMPRODUCT((HH3:HH105=EC18)*(HK3:HK105=EC21)*HI3:HI105)+SUMPRODUCT((HH3:HH105=EC18)*(HK3:HK105=EC22)*HI3:HI105)+SUMPRODUCT((HH3:HH105=EC19)*(HK3:HK105=EC18)*HJ3:HJ105)+SUMPRODUCT((HH3:HH105=EC20)*(HK3:HK105=EC18)*HJ3:HJ105)+SUMPRODUCT((HH3:HH105=EC21)*(HK3:HK105=EC18)*HJ3:HJ105)+SUMPRODUCT((HH3:HH105=EC22)*(HK3:HK105=EC18)*HJ3:HJ105)</f>
        <v>#N/A</v>
      </c>
      <c r="EH18" s="3" t="e">
        <f ca="1">SUMPRODUCT((HH3:HH105=EC18)*(HK3:HK105=EC19)*HJ3:HJ105)+SUMPRODUCT((HH3:HH105=EC18)*(HK3:HK105=EC20)*HJ3:HJ105)+SUMPRODUCT((HH3:HH105=EC18)*(HK3:HK105=EC21)*HJ3:HJ105)+SUMPRODUCT((HH3:HH105=EC18)*(HK3:HK105=EC22)*HJ3:HJ105)+SUMPRODUCT((HH3:HH105=EC19)*(HK3:HK105=EC18)*HI3:HI105)+SUMPRODUCT((HH3:HH105=EC20)*(HK3:HK105=EC18)*HI3:HI105)+SUMPRODUCT((HH3:HH105=EC21)*(HK3:HK105=EC18)*HI3:HI105)+SUMPRODUCT((HH3:HH105=EC22)*(HK3:HK105=EC18)*HI3:HI105)</f>
        <v>#N/A</v>
      </c>
      <c r="EI18" s="3" t="e">
        <f ca="1">EG18-EH18+1000</f>
        <v>#N/A</v>
      </c>
      <c r="EJ18" s="3" t="e">
        <f t="shared" ref="EJ18:EJ21" ca="1" si="59">IF(EC18&lt;&gt;"",ED18*3+EE18*1,"")</f>
        <v>#N/A</v>
      </c>
      <c r="EK18" s="3" t="e">
        <f ca="1">IF(EC18&lt;&gt;"",VLOOKUP(EC18,DJ4:DP52,7,FALSE),"")</f>
        <v>#N/A</v>
      </c>
      <c r="EL18" s="3" t="e">
        <f ca="1">IF(EC18&lt;&gt;"",VLOOKUP(EC18,DJ4:DP52,5,FALSE),"")</f>
        <v>#N/A</v>
      </c>
      <c r="EM18" s="3" t="e">
        <f ca="1">IF(EC18&lt;&gt;"",VLOOKUP(EC18,DJ4:DR52,9,FALSE),"")</f>
        <v>#N/A</v>
      </c>
      <c r="EN18" s="3" t="e">
        <f t="shared" ref="EN18:EN21" ca="1" si="60">EJ18</f>
        <v>#N/A</v>
      </c>
      <c r="EO18" s="3" t="e">
        <f ca="1">IF(EC18&lt;&gt;"",RANK(EN18,EN18:EN22),"")</f>
        <v>#N/A</v>
      </c>
      <c r="EP18" s="3" t="e">
        <f ca="1">IF(EC18&lt;&gt;"",SUMPRODUCT((EN18:EN22=EN18)*(EI18:EI22&gt;EI18)),"")</f>
        <v>#N/A</v>
      </c>
      <c r="EQ18" s="3" t="e">
        <f ca="1">IF(EC18&lt;&gt;"",SUMPRODUCT((EN18:EN22=EN18)*(EI18:EI22=EI18)*(EG18:EG22&gt;EG18)),"")</f>
        <v>#N/A</v>
      </c>
      <c r="ER18" s="3" t="e">
        <f ca="1">IF(EC18&lt;&gt;"",SUMPRODUCT((EN18:EN22=EN18)*(EI18:EI22=EI18)*(EG18:EG22=EG18)*(EK18:EK22&gt;EK18)),"")</f>
        <v>#N/A</v>
      </c>
      <c r="ES18" s="3" t="e">
        <f ca="1">IF(EC18&lt;&gt;"",SUMPRODUCT((EN18:EN22=EN18)*(EI18:EI22=EI18)*(EG18:EG22=EG18)*(EK18:EK22=EK18)*(EL18:EL22&gt;EL18)),"")</f>
        <v>#N/A</v>
      </c>
      <c r="ET18" s="3" t="e">
        <f ca="1">IF(EC18&lt;&gt;"",SUMPRODUCT((EN18:EN22=EN18)*(EI18:EI22=EI18)*(EG18:EG22=EG18)*(EK18:EK22=EK18)*(EL18:EL22=EL18)*(EM18:EM22&gt;EM18)),"")</f>
        <v>#N/A</v>
      </c>
      <c r="EU18" s="3" t="e">
        <f ca="1">IF(EC18&lt;&gt;"",IF(EU97&lt;&gt;"",IF(EB96=3,EU97,EU97+EB96),SUM(EO18:ET18)),"")</f>
        <v>#N/A</v>
      </c>
      <c r="EV18" s="3" t="e">
        <f ca="1">IF(EC18&lt;&gt;"",INDEX(EC18:EC22,MATCH(1,EU18:EU22,0),0),"")</f>
        <v>#N/A</v>
      </c>
      <c r="HE18" s="3" t="e">
        <f ca="1">IF(EV18&lt;&gt;"",EV18,DV18)</f>
        <v>#N/A</v>
      </c>
      <c r="HF18" s="3">
        <v>1</v>
      </c>
      <c r="HG18" s="3">
        <v>16</v>
      </c>
      <c r="HH18" s="7" t="str">
        <f t="shared" si="1"/>
        <v>België</v>
      </c>
      <c r="HI18" s="7" t="e">
        <f ca="1">IF(OFFSET(Voorspelling!#REF!,0,HI1)&lt;&gt;"",OFFSET(Voorspelling!#REF!,0,HI1),0)</f>
        <v>#REF!</v>
      </c>
      <c r="HJ18" s="7" t="e">
        <f ca="1">IF(OFFSET(Voorspelling!#REF!,0,HI1)&lt;&gt;"",OFFSET(Voorspelling!#REF!,0,HI1),0)</f>
        <v>#REF!</v>
      </c>
      <c r="HK18" s="7" t="str">
        <f t="shared" si="2"/>
        <v>Egypte</v>
      </c>
      <c r="HL18" s="7" t="e">
        <f ca="1">IF(AND(OFFSET(Voorspelling!#REF!,0,HI1)&lt;&gt;"",OFFSET(Voorspelling!#REF!,0,HI1)&lt;&gt;""),IF(HI18&gt;HJ18,"W",IF(HI18=HJ18,"D","L")),"")</f>
        <v>#REF!</v>
      </c>
      <c r="HM18" s="7" t="e">
        <f t="shared" ca="1" si="3"/>
        <v>#REF!</v>
      </c>
      <c r="LO18" s="7"/>
      <c r="LP18" s="7"/>
      <c r="LQ18" s="7"/>
      <c r="LR18" s="7"/>
      <c r="LS18" s="7"/>
      <c r="LT18" s="7"/>
      <c r="PV18" s="7"/>
      <c r="PW18" s="7"/>
      <c r="PX18" s="7"/>
      <c r="PY18" s="7"/>
      <c r="PZ18" s="7"/>
      <c r="QA18" s="7"/>
      <c r="UC18" s="7"/>
      <c r="UD18" s="7"/>
      <c r="UE18" s="7"/>
      <c r="UF18" s="7"/>
      <c r="UG18" s="7"/>
      <c r="UH18" s="7"/>
      <c r="YJ18" s="7"/>
      <c r="YK18" s="7"/>
      <c r="YL18" s="7"/>
      <c r="YM18" s="7"/>
      <c r="YN18" s="7"/>
      <c r="YO18" s="7"/>
      <c r="ACQ18" s="7"/>
      <c r="ACR18" s="7"/>
      <c r="ACS18" s="7"/>
      <c r="ACT18" s="7"/>
      <c r="ACU18" s="7"/>
      <c r="ACV18" s="7"/>
      <c r="AGX18" s="7"/>
      <c r="AGY18" s="7"/>
      <c r="AGZ18" s="7"/>
      <c r="AHA18" s="7"/>
      <c r="AHB18" s="7"/>
      <c r="AHC18" s="7"/>
      <c r="ALE18" s="7"/>
      <c r="ALF18" s="7"/>
      <c r="ALG18" s="7"/>
      <c r="ALH18" s="7"/>
      <c r="ALI18" s="7"/>
      <c r="ALJ18" s="7"/>
      <c r="APL18" s="7"/>
      <c r="APM18" s="7"/>
      <c r="APN18" s="7"/>
      <c r="APO18" s="7"/>
      <c r="APP18" s="7"/>
      <c r="APQ18" s="7"/>
      <c r="ATS18" s="7"/>
      <c r="ATT18" s="7"/>
      <c r="ATU18" s="7"/>
      <c r="ATV18" s="7"/>
      <c r="ATW18" s="7"/>
      <c r="ATX18" s="7"/>
      <c r="AXZ18" s="7"/>
      <c r="AYA18" s="7"/>
      <c r="AYB18" s="7"/>
      <c r="AYC18" s="7"/>
      <c r="AYD18" s="7"/>
      <c r="AYE18" s="7"/>
      <c r="BCG18" s="7"/>
      <c r="BCH18" s="7"/>
      <c r="BCI18" s="7"/>
      <c r="BCJ18" s="7"/>
      <c r="BCK18" s="7"/>
      <c r="BCL18" s="7"/>
      <c r="BGN18" s="7"/>
      <c r="BGO18" s="7"/>
      <c r="BGP18" s="7"/>
      <c r="BGQ18" s="7"/>
      <c r="BGR18" s="7"/>
      <c r="BGS18" s="7"/>
      <c r="BKU18" s="7"/>
      <c r="BKV18" s="7"/>
      <c r="BKW18" s="7"/>
      <c r="BKX18" s="7"/>
      <c r="BKY18" s="7"/>
      <c r="BKZ18" s="7"/>
      <c r="BPB18" s="7"/>
      <c r="BPC18" s="7"/>
      <c r="BPD18" s="7"/>
      <c r="BPE18" s="7"/>
      <c r="BPF18" s="7"/>
      <c r="BPG18" s="7"/>
      <c r="BTI18" s="7"/>
      <c r="BTJ18" s="7"/>
      <c r="BTK18" s="7"/>
      <c r="BTL18" s="7"/>
      <c r="BTM18" s="7"/>
      <c r="BTN18" s="7"/>
      <c r="BXP18" s="7"/>
      <c r="BXQ18" s="7"/>
      <c r="BXR18" s="7"/>
      <c r="BXS18" s="7"/>
      <c r="BXT18" s="7"/>
      <c r="BXU18" s="7"/>
      <c r="CBW18" s="7"/>
      <c r="CBX18" s="7"/>
      <c r="CBY18" s="7"/>
      <c r="CBZ18" s="7"/>
      <c r="CCA18" s="7"/>
      <c r="CCB18" s="7"/>
      <c r="CGD18" s="7"/>
      <c r="CGE18" s="7"/>
      <c r="CGF18" s="7"/>
      <c r="CGG18" s="7"/>
      <c r="CGH18" s="7"/>
      <c r="CGI18" s="7"/>
      <c r="CKK18" s="7"/>
      <c r="CKL18" s="7"/>
      <c r="CKM18" s="7"/>
      <c r="CKN18" s="7"/>
      <c r="CKO18" s="7"/>
      <c r="CKP18" s="7"/>
      <c r="COR18" s="7"/>
      <c r="COS18" s="7"/>
      <c r="COT18" s="7"/>
      <c r="COU18" s="7"/>
      <c r="COV18" s="7"/>
      <c r="COW18" s="7"/>
      <c r="CSY18" s="7"/>
      <c r="CSZ18" s="7"/>
      <c r="CTA18" s="7"/>
      <c r="CTB18" s="7"/>
      <c r="CTC18" s="7"/>
      <c r="CTD18" s="7"/>
      <c r="CXF18" s="7"/>
      <c r="CXG18" s="7"/>
      <c r="CXH18" s="7"/>
      <c r="CXI18" s="7"/>
      <c r="CXJ18" s="7"/>
      <c r="CXK18" s="7"/>
      <c r="DBM18" s="7"/>
      <c r="DBN18" s="7"/>
      <c r="DBO18" s="7"/>
      <c r="DBP18" s="7"/>
      <c r="DBQ18" s="7"/>
      <c r="DBR18" s="7"/>
      <c r="DFT18" s="7"/>
      <c r="DFU18" s="7"/>
      <c r="DFV18" s="7"/>
      <c r="DFW18" s="7"/>
      <c r="DFX18" s="7"/>
      <c r="DFY18" s="7"/>
      <c r="DKA18" s="7"/>
      <c r="DKB18" s="7"/>
      <c r="DKC18" s="7"/>
      <c r="DKD18" s="7"/>
      <c r="DKE18" s="7"/>
      <c r="DKF18" s="7"/>
      <c r="DOH18" s="7"/>
      <c r="DOI18" s="7"/>
      <c r="DOJ18" s="7"/>
      <c r="DOK18" s="7"/>
      <c r="DOL18" s="7"/>
      <c r="DOM18" s="7"/>
      <c r="DSO18" s="7"/>
      <c r="DSP18" s="7"/>
      <c r="DSQ18" s="7"/>
      <c r="DSR18" s="7"/>
      <c r="DSS18" s="7"/>
      <c r="DST18" s="7"/>
      <c r="DWV18" s="7"/>
      <c r="DWW18" s="7"/>
      <c r="DWX18" s="7"/>
      <c r="DWY18" s="7"/>
      <c r="DWZ18" s="7"/>
      <c r="DXA18" s="7"/>
      <c r="EBC18" s="7"/>
      <c r="EBD18" s="7"/>
      <c r="EBE18" s="7"/>
      <c r="EBF18" s="7"/>
      <c r="EBG18" s="7"/>
      <c r="EBH18" s="7"/>
      <c r="EFJ18" s="7"/>
      <c r="EFK18" s="7"/>
      <c r="EFL18" s="7"/>
      <c r="EFM18" s="7"/>
      <c r="EFN18" s="7"/>
      <c r="EFO18" s="7"/>
      <c r="EJQ18" s="7"/>
      <c r="EJR18" s="7"/>
      <c r="EJS18" s="7"/>
      <c r="EJT18" s="7"/>
      <c r="EJU18" s="7"/>
      <c r="EJV18" s="7"/>
      <c r="ENX18" s="7"/>
      <c r="ENY18" s="7"/>
      <c r="ENZ18" s="7"/>
      <c r="EOA18" s="7"/>
      <c r="EOB18" s="7"/>
      <c r="EOC18" s="7"/>
      <c r="ESE18" s="7"/>
      <c r="ESF18" s="7"/>
      <c r="ESG18" s="7"/>
      <c r="ESH18" s="7"/>
      <c r="ESI18" s="7"/>
      <c r="ESJ18" s="7"/>
      <c r="EWL18" s="7"/>
      <c r="EWM18" s="7"/>
      <c r="EWN18" s="7"/>
      <c r="EWO18" s="7"/>
      <c r="EWP18" s="7"/>
      <c r="EWQ18" s="7"/>
      <c r="FAS18" s="7"/>
      <c r="FAT18" s="7"/>
      <c r="FAU18" s="7"/>
      <c r="FAV18" s="7"/>
      <c r="FAW18" s="7"/>
      <c r="FAX18" s="7"/>
      <c r="FEZ18" s="7"/>
      <c r="FFA18" s="7"/>
      <c r="FFB18" s="7"/>
      <c r="FFC18" s="7"/>
      <c r="FFD18" s="7"/>
      <c r="FFE18" s="7"/>
      <c r="FJG18" s="7"/>
      <c r="FJH18" s="7"/>
      <c r="FJI18" s="7"/>
      <c r="FJJ18" s="7"/>
      <c r="FJK18" s="7"/>
      <c r="FJL18" s="7"/>
      <c r="FNN18" s="7"/>
      <c r="FNO18" s="7"/>
      <c r="FNP18" s="7"/>
      <c r="FNQ18" s="7"/>
      <c r="FNR18" s="7"/>
      <c r="FNS18" s="7"/>
      <c r="FRU18" s="7"/>
      <c r="FRV18" s="7"/>
      <c r="FRW18" s="7"/>
      <c r="FRX18" s="7"/>
      <c r="FRY18" s="7"/>
      <c r="FRZ18" s="7"/>
      <c r="FWB18" s="7"/>
      <c r="FWC18" s="7"/>
      <c r="FWD18" s="7"/>
      <c r="FWE18" s="7"/>
      <c r="FWF18" s="7"/>
      <c r="FWG18" s="7"/>
      <c r="GAI18" s="7"/>
      <c r="GAJ18" s="7"/>
      <c r="GAK18" s="7"/>
      <c r="GAL18" s="7"/>
      <c r="GAM18" s="7"/>
      <c r="GAN18" s="7"/>
      <c r="GEP18" s="7"/>
      <c r="GEQ18" s="7"/>
      <c r="GER18" s="7"/>
      <c r="GES18" s="7"/>
      <c r="GET18" s="7"/>
      <c r="GEU18" s="7"/>
      <c r="GIW18" s="7"/>
      <c r="GIX18" s="7"/>
      <c r="GIY18" s="7"/>
      <c r="GIZ18" s="7"/>
      <c r="GJA18" s="7"/>
      <c r="GJB18" s="7"/>
      <c r="GND18" s="7"/>
      <c r="GNE18" s="7"/>
      <c r="GNF18" s="7"/>
      <c r="GNG18" s="7"/>
      <c r="GNH18" s="7"/>
      <c r="GNI18" s="7"/>
      <c r="GRK18" s="7"/>
      <c r="GRL18" s="7"/>
      <c r="GRM18" s="7"/>
      <c r="GRN18" s="7"/>
      <c r="GRO18" s="7"/>
      <c r="GRP18" s="7"/>
      <c r="GVR18" s="7"/>
      <c r="GVS18" s="7"/>
      <c r="GVT18" s="7"/>
      <c r="GVU18" s="7"/>
      <c r="GVV18" s="7"/>
      <c r="GVW18" s="7"/>
      <c r="GZY18" s="7"/>
      <c r="GZZ18" s="7"/>
      <c r="HAA18" s="7"/>
      <c r="HAB18" s="7"/>
      <c r="HAC18" s="7"/>
      <c r="HAD18" s="7"/>
      <c r="HEF18" s="7"/>
      <c r="HEG18" s="7"/>
      <c r="HEH18" s="7"/>
      <c r="HEI18" s="7"/>
      <c r="HEJ18" s="7"/>
      <c r="HEK18" s="7"/>
      <c r="HIM18" s="7"/>
      <c r="HIN18" s="7"/>
      <c r="HIO18" s="7"/>
      <c r="HIP18" s="7"/>
      <c r="HIQ18" s="7"/>
      <c r="HIR18" s="7"/>
      <c r="HMT18" s="7"/>
      <c r="HMU18" s="7"/>
      <c r="HMV18" s="7"/>
      <c r="HMW18" s="7"/>
      <c r="HMX18" s="7"/>
      <c r="HMY18" s="7"/>
      <c r="HRA18" s="7"/>
      <c r="HRB18" s="7"/>
      <c r="HRC18" s="7"/>
      <c r="HRD18" s="7"/>
      <c r="HRE18" s="7"/>
      <c r="HRF18" s="7"/>
      <c r="HVH18" s="7"/>
      <c r="HVI18" s="7"/>
      <c r="HVJ18" s="7"/>
      <c r="HVK18" s="7"/>
      <c r="HVL18" s="7"/>
      <c r="HVM18" s="7"/>
      <c r="HZO18" s="7"/>
      <c r="HZP18" s="7"/>
      <c r="HZQ18" s="7"/>
      <c r="HZR18" s="7"/>
      <c r="HZS18" s="7"/>
      <c r="HZT18" s="7"/>
      <c r="IDV18" s="7"/>
      <c r="IDW18" s="7"/>
      <c r="IDX18" s="7"/>
      <c r="IDY18" s="7"/>
      <c r="IDZ18" s="7"/>
      <c r="IEA18" s="7"/>
      <c r="IIC18" s="7"/>
      <c r="IID18" s="7"/>
      <c r="IIE18" s="7"/>
      <c r="IIF18" s="7"/>
      <c r="IIG18" s="7"/>
      <c r="IIH18" s="7"/>
      <c r="IMJ18" s="7"/>
      <c r="IMK18" s="7"/>
      <c r="IML18" s="7"/>
      <c r="IMM18" s="7"/>
      <c r="IMN18" s="7"/>
      <c r="IMO18" s="7"/>
      <c r="IQQ18" s="7"/>
      <c r="IQR18" s="7"/>
      <c r="IQS18" s="7"/>
      <c r="IQT18" s="7"/>
      <c r="IQU18" s="7"/>
      <c r="IQV18" s="7"/>
      <c r="IUX18" s="7"/>
      <c r="IUY18" s="7"/>
      <c r="IUZ18" s="7"/>
      <c r="IVA18" s="7"/>
      <c r="IVB18" s="7"/>
      <c r="IVC18" s="7"/>
      <c r="IZE18" s="7"/>
      <c r="IZF18" s="7"/>
      <c r="IZG18" s="7"/>
      <c r="IZH18" s="7"/>
      <c r="IZI18" s="7"/>
      <c r="IZJ18" s="7"/>
      <c r="JDL18" s="7"/>
      <c r="JDM18" s="7"/>
      <c r="JDN18" s="7"/>
      <c r="JDO18" s="7"/>
      <c r="JDP18" s="7"/>
      <c r="JDQ18" s="7"/>
      <c r="JHS18" s="7"/>
      <c r="JHT18" s="7"/>
      <c r="JHU18" s="7"/>
      <c r="JHV18" s="7"/>
      <c r="JHW18" s="7"/>
      <c r="JHX18" s="7"/>
      <c r="JLZ18" s="7"/>
      <c r="JMA18" s="7"/>
      <c r="JMB18" s="7"/>
      <c r="JMC18" s="7"/>
      <c r="JMD18" s="7"/>
      <c r="JME18" s="7"/>
      <c r="JQG18" s="7"/>
      <c r="JQH18" s="7"/>
      <c r="JQI18" s="7"/>
      <c r="JQJ18" s="7"/>
      <c r="JQK18" s="7"/>
      <c r="JQL18" s="7"/>
      <c r="JUN18" s="7"/>
      <c r="JUO18" s="7"/>
      <c r="JUP18" s="7"/>
      <c r="JUQ18" s="7"/>
      <c r="JUR18" s="7"/>
      <c r="JUS18" s="7"/>
      <c r="JYU18" s="7"/>
      <c r="JYV18" s="7"/>
      <c r="JYW18" s="7"/>
      <c r="JYX18" s="7"/>
      <c r="JYY18" s="7"/>
      <c r="JYZ18" s="7"/>
      <c r="KDB18" s="7"/>
      <c r="KDC18" s="7"/>
      <c r="KDD18" s="7"/>
      <c r="KDE18" s="7"/>
      <c r="KDF18" s="7"/>
      <c r="KDG18" s="7"/>
      <c r="KHI18" s="7"/>
      <c r="KHJ18" s="7"/>
      <c r="KHK18" s="7"/>
      <c r="KHL18" s="7"/>
      <c r="KHM18" s="7"/>
      <c r="KHN18" s="7"/>
      <c r="KLP18" s="7"/>
      <c r="KLQ18" s="7"/>
      <c r="KLR18" s="7"/>
      <c r="KLS18" s="7"/>
      <c r="KLT18" s="7"/>
      <c r="KLU18" s="7"/>
      <c r="KPW18" s="7"/>
      <c r="KPX18" s="7"/>
      <c r="KPY18" s="7"/>
      <c r="KPZ18" s="7"/>
      <c r="KQA18" s="7"/>
      <c r="KQB18" s="7"/>
      <c r="KUD18" s="7"/>
      <c r="KUE18" s="7"/>
      <c r="KUF18" s="7"/>
      <c r="KUG18" s="7"/>
      <c r="KUH18" s="7"/>
      <c r="KUI18" s="7"/>
      <c r="KYK18" s="7"/>
      <c r="KYL18" s="7"/>
      <c r="KYM18" s="7"/>
      <c r="KYN18" s="7"/>
      <c r="KYO18" s="7"/>
      <c r="KYP18" s="7"/>
      <c r="LCR18" s="7"/>
      <c r="LCS18" s="7"/>
      <c r="LCT18" s="7"/>
      <c r="LCU18" s="7"/>
      <c r="LCV18" s="7"/>
      <c r="LCW18" s="7"/>
      <c r="LGY18" s="7"/>
      <c r="LGZ18" s="7"/>
      <c r="LHA18" s="7"/>
      <c r="LHB18" s="7"/>
      <c r="LHC18" s="7"/>
      <c r="LHD18" s="7"/>
      <c r="LLF18" s="7"/>
      <c r="LLG18" s="7"/>
      <c r="LLH18" s="7"/>
      <c r="LLI18" s="7"/>
      <c r="LLJ18" s="7"/>
      <c r="LLK18" s="7"/>
      <c r="LPM18" s="7"/>
      <c r="LPN18" s="7"/>
      <c r="LPO18" s="7"/>
      <c r="LPP18" s="7"/>
      <c r="LPQ18" s="7"/>
      <c r="LPR18" s="7"/>
      <c r="LTT18" s="7"/>
      <c r="LTU18" s="7"/>
      <c r="LTV18" s="7"/>
      <c r="LTW18" s="7"/>
      <c r="LTX18" s="7"/>
      <c r="LTY18" s="7"/>
      <c r="LYA18" s="7"/>
      <c r="LYB18" s="7"/>
      <c r="LYC18" s="7"/>
      <c r="LYD18" s="7"/>
      <c r="LYE18" s="7"/>
      <c r="LYF18" s="7"/>
      <c r="MCH18" s="7"/>
      <c r="MCI18" s="7"/>
      <c r="MCJ18" s="7"/>
      <c r="MCK18" s="7"/>
      <c r="MCL18" s="7"/>
      <c r="MCM18" s="7"/>
      <c r="MGO18" s="7"/>
      <c r="MGP18" s="7"/>
      <c r="MGQ18" s="7"/>
      <c r="MGR18" s="7"/>
      <c r="MGS18" s="7"/>
      <c r="MGT18" s="7"/>
      <c r="MKV18" s="7"/>
      <c r="MKW18" s="7"/>
      <c r="MKX18" s="7"/>
      <c r="MKY18" s="7"/>
      <c r="MKZ18" s="7"/>
      <c r="MLA18" s="7"/>
      <c r="MPC18" s="7"/>
      <c r="MPD18" s="7"/>
      <c r="MPE18" s="7"/>
      <c r="MPF18" s="7"/>
      <c r="MPG18" s="7"/>
      <c r="MPH18" s="7"/>
      <c r="MTJ18" s="7"/>
      <c r="MTK18" s="7"/>
      <c r="MTL18" s="7"/>
      <c r="MTM18" s="7"/>
      <c r="MTN18" s="7"/>
      <c r="MTO18" s="7"/>
      <c r="MXQ18" s="7"/>
      <c r="MXR18" s="7"/>
      <c r="MXS18" s="7"/>
      <c r="MXT18" s="7"/>
      <c r="MXU18" s="7"/>
      <c r="MXV18" s="7"/>
      <c r="NBX18" s="7"/>
      <c r="NBY18" s="7"/>
      <c r="NBZ18" s="7"/>
      <c r="NCA18" s="7"/>
      <c r="NCB18" s="7"/>
      <c r="NCC18" s="7"/>
      <c r="NGE18" s="7"/>
      <c r="NGF18" s="7"/>
      <c r="NGG18" s="7"/>
      <c r="NGH18" s="7"/>
      <c r="NGI18" s="7"/>
      <c r="NGJ18" s="7"/>
      <c r="NKL18" s="7"/>
      <c r="NKM18" s="7"/>
      <c r="NKN18" s="7"/>
      <c r="NKO18" s="7"/>
      <c r="NKP18" s="7"/>
      <c r="NKQ18" s="7"/>
      <c r="NOS18" s="7"/>
      <c r="NOT18" s="7"/>
      <c r="NOU18" s="7"/>
      <c r="NOV18" s="7"/>
      <c r="NOW18" s="7"/>
      <c r="NOX18" s="7"/>
      <c r="NSZ18" s="7"/>
      <c r="NTA18" s="7"/>
      <c r="NTB18" s="7"/>
      <c r="NTC18" s="7"/>
      <c r="NTD18" s="7"/>
      <c r="NTE18" s="7"/>
      <c r="NXG18" s="7"/>
      <c r="NXH18" s="7"/>
      <c r="NXI18" s="7"/>
      <c r="NXJ18" s="7"/>
      <c r="NXK18" s="7"/>
      <c r="NXL18" s="7"/>
      <c r="OBN18" s="7"/>
      <c r="OBO18" s="7"/>
      <c r="OBP18" s="7"/>
      <c r="OBQ18" s="7"/>
      <c r="OBR18" s="7"/>
      <c r="OBS18" s="7"/>
      <c r="OFU18" s="7"/>
      <c r="OFV18" s="7"/>
      <c r="OFW18" s="7"/>
      <c r="OFX18" s="7"/>
      <c r="OFY18" s="7"/>
      <c r="OFZ18" s="7"/>
      <c r="OKB18" s="7"/>
      <c r="OKC18" s="7"/>
      <c r="OKD18" s="7"/>
      <c r="OKE18" s="7"/>
      <c r="OKF18" s="7"/>
      <c r="OKG18" s="7"/>
      <c r="OOI18" s="7"/>
      <c r="OOJ18" s="7"/>
      <c r="OOK18" s="7"/>
      <c r="OOL18" s="7"/>
      <c r="OOM18" s="7"/>
      <c r="OON18" s="7"/>
      <c r="OSP18" s="7"/>
      <c r="OSQ18" s="7"/>
      <c r="OSR18" s="7"/>
      <c r="OSS18" s="7"/>
      <c r="OST18" s="7"/>
      <c r="OSU18" s="7"/>
      <c r="OWW18" s="7"/>
      <c r="OWX18" s="7"/>
      <c r="OWY18" s="7"/>
      <c r="OWZ18" s="7"/>
      <c r="OXA18" s="7"/>
      <c r="OXB18" s="7"/>
      <c r="PBD18" s="7"/>
      <c r="PBE18" s="7"/>
      <c r="PBF18" s="7"/>
      <c r="PBG18" s="7"/>
      <c r="PBH18" s="7"/>
      <c r="PBI18" s="7"/>
      <c r="PFK18" s="7"/>
      <c r="PFL18" s="7"/>
      <c r="PFM18" s="7"/>
      <c r="PFN18" s="7"/>
      <c r="PFO18" s="7"/>
      <c r="PFP18" s="7"/>
      <c r="PJR18" s="7"/>
      <c r="PJS18" s="7"/>
      <c r="PJT18" s="7"/>
      <c r="PJU18" s="7"/>
      <c r="PJV18" s="7"/>
      <c r="PJW18" s="7"/>
      <c r="PNY18" s="7"/>
      <c r="PNZ18" s="7"/>
      <c r="POA18" s="7"/>
      <c r="POB18" s="7"/>
      <c r="POC18" s="7"/>
      <c r="POD18" s="7"/>
      <c r="PSF18" s="7"/>
      <c r="PSG18" s="7"/>
      <c r="PSH18" s="7"/>
      <c r="PSI18" s="7"/>
      <c r="PSJ18" s="7"/>
      <c r="PSK18" s="7"/>
    </row>
    <row r="19" spans="1:998 1104:1997 2103:2996 3102:3995 4101:5105 5211:6104 6210:7103 7209:8102 8208:9212 9318:10211 10317:11210 11316:11321" x14ac:dyDescent="0.25">
      <c r="A19" s="9">
        <f>Landen!E15+100</f>
        <v>108</v>
      </c>
      <c r="B19" s="3">
        <f>VLOOKUP(C19,CX18:CY22,2,FALSE)</f>
        <v>2</v>
      </c>
      <c r="C19" s="5" t="str">
        <f>Landen!D15</f>
        <v>Marokko</v>
      </c>
      <c r="D19" s="3">
        <f>SUMPRODUCT((DA3:DA105=C19)*(DE3:DE105="W"))+SUMPRODUCT((DD3:DD105=C19)*(DF3:DF105="W"))</f>
        <v>0</v>
      </c>
      <c r="E19" s="3">
        <f>SUMPRODUCT((DA3:DA105=C19)*(DE3:DE105="D"))+SUMPRODUCT((DD3:DD105=C19)*(DF3:DF105="D"))</f>
        <v>0</v>
      </c>
      <c r="F19" s="3">
        <f>SUMPRODUCT((DA3:DA105=C19)*(DE3:DE105="L"))+SUMPRODUCT((DD3:DD105=C19)*(DF3:DF105="L"))</f>
        <v>0</v>
      </c>
      <c r="G19" s="3">
        <f>SUMIF(DA3:DA123,C19,DB3:DB123)+SUMIF(DD3:DD123,C19,DC3:DC123)</f>
        <v>0</v>
      </c>
      <c r="H19" s="3">
        <f>SUMIF(DD3:DD123,C19,DB3:DB123)+SUMIF(DA3:DA123,C19,DC3:DC123)</f>
        <v>0</v>
      </c>
      <c r="I19" s="3">
        <f t="shared" si="52"/>
        <v>1000</v>
      </c>
      <c r="J19" s="3">
        <f t="shared" si="53"/>
        <v>0</v>
      </c>
      <c r="K19" s="3">
        <f>IF(Landen!F15&lt;&gt;"",Landen!F15,-A19)</f>
        <v>-108</v>
      </c>
      <c r="L19" s="3">
        <f>IF(COUNTIF(J18:J22,4)&lt;&gt;4,RANK(J19,J18:J22),J98)</f>
        <v>1</v>
      </c>
      <c r="N19" s="3">
        <f>SUMPRODUCT((L18:L21=L19)*(K18:K21&lt;K19))+L19</f>
        <v>3</v>
      </c>
      <c r="O19" s="5" t="str">
        <f>INDEX(C18:C22,MATCH(2,N18:N22,0),0)</f>
        <v>Schotland</v>
      </c>
      <c r="P19" s="3">
        <f>INDEX(L18:L22,MATCH(O19,C18:C22,0),0)</f>
        <v>1</v>
      </c>
      <c r="Q19" s="3" t="str">
        <f>IF(Q18&lt;&gt;"",O19,"")</f>
        <v>Schotland</v>
      </c>
      <c r="R19" s="3" t="str">
        <f>IF(R18&lt;&gt;"",O20,"")</f>
        <v/>
      </c>
      <c r="S19" s="3" t="str">
        <f>IF(S18&lt;&gt;"",O21,"")</f>
        <v/>
      </c>
      <c r="T19" s="3" t="str">
        <f>IF(T18&lt;&gt;"",O22,"")</f>
        <v/>
      </c>
      <c r="V19" s="3" t="str">
        <f t="shared" ref="V19:V21" si="61">IF(Q19&lt;&gt;"",Q19,"")</f>
        <v>Schotland</v>
      </c>
      <c r="W19" s="3">
        <f>SUMPRODUCT((DA3:DA105=V19)*(DD3:DD105=V20)*(DE3:DE105="W"))+SUMPRODUCT((DA3:DA105=V19)*(DD3:DD105=V21)*(DE3:DE105="W"))+SUMPRODUCT((DA3:DA105=V19)*(DD3:DD105=V22)*(DE3:DE105="W"))+SUMPRODUCT((DA3:DA105=V19)*(DD3:DD105=V18)*(DE3:DE105="W"))+SUMPRODUCT((DA3:DA105=V20)*(DD3:DD105=V19)*(DF3:DF105="W"))+SUMPRODUCT((DA3:DA105=V21)*(DD3:DD105=V19)*(DF3:DF105="W"))+SUMPRODUCT((DA3:DA105=V22)*(DD3:DD105=V19)*(DF3:DF105="W"))+SUMPRODUCT((DA3:DA105=V18)*(DD3:DD105=V19)*(DF3:DF105="W"))</f>
        <v>0</v>
      </c>
      <c r="X19" s="3">
        <f>SUMPRODUCT((DA3:DA105=V19)*(DD3:DD105=V20)*(DE3:DE105="D"))+SUMPRODUCT((DA3:DA105=V19)*(DD3:DD105=V21)*(DE3:DE105="D"))+SUMPRODUCT((DA3:DA105=V19)*(DD3:DD105=V22)*(DE3:DE105="D"))+SUMPRODUCT((DA3:DA105=V19)*(DD3:DD105=V18)*(DE3:DE105="D"))+SUMPRODUCT((DA3:DA105=V20)*(DD3:DD105=V19)*(DE3:DE105="D"))+SUMPRODUCT((DA3:DA105=V21)*(DD3:DD105=V19)*(DE3:DE105="D"))+SUMPRODUCT((DA3:DA105=V22)*(DD3:DD105=V19)*(DE3:DE105="D"))+SUMPRODUCT((DA3:DA105=V18)*(DD3:DD105=V19)*(DE3:DE105="D"))</f>
        <v>0</v>
      </c>
      <c r="Y19" s="3">
        <f>SUMPRODUCT((DA3:DA105=V19)*(DD3:DD105=V20)*(DE3:DE105="L"))+SUMPRODUCT((DA3:DA105=V19)*(DD3:DD105=V21)*(DE3:DE105="L"))+SUMPRODUCT((DA3:DA105=V19)*(DD3:DD105=V22)*(DE3:DE105="L"))+SUMPRODUCT((DA3:DA105=V19)*(DD3:DD105=V18)*(DE3:DE105="L"))+SUMPRODUCT((DA3:DA105=V20)*(DD3:DD105=V19)*(DF3:DF105="L"))+SUMPRODUCT((DA3:DA105=V21)*(DD3:DD105=V19)*(DF3:DF105="L"))+SUMPRODUCT((DA3:DA105=V22)*(DD3:DD105=V19)*(DF3:DF105="L"))+SUMPRODUCT((DA3:DA105=V18)*(DD3:DD105=V19)*(DF3:DF105="L"))</f>
        <v>0</v>
      </c>
      <c r="Z19" s="3">
        <f>SUMPRODUCT((DA3:DA105=V19)*(DD3:DD105=V20)*DB3:DB105)+SUMPRODUCT((DA3:DA105=V19)*(DD3:DD105=V21)*DB3:DB105)+SUMPRODUCT((DA3:DA105=V19)*(DD3:DD105=V22)*DB3:DB105)+SUMPRODUCT((DA3:DA105=V19)*(DD3:DD105=V18)*DB3:DB105)+SUMPRODUCT((DA3:DA105=V20)*(DD3:DD105=V19)*DC3:DC105)+SUMPRODUCT((DA3:DA105=V21)*(DD3:DD105=V19)*DC3:DC105)+SUMPRODUCT((DA3:DA105=V22)*(DD3:DD105=V19)*DC3:DC105)+SUMPRODUCT((DA3:DA105=V18)*(DD3:DD105=V19)*DC3:DC105)</f>
        <v>0</v>
      </c>
      <c r="AA19" s="3">
        <f>SUMPRODUCT((DA3:DA105=V19)*(DD3:DD105=V20)*DC3:DC105)+SUMPRODUCT((DA3:DA105=V19)*(DD3:DD105=V21)*DC3:DC105)+SUMPRODUCT((DA3:DA105=V19)*(DD3:DD105=V22)*DC3:DC105)+SUMPRODUCT((DA3:DA105=V19)*(DD3:DD105=V18)*DC3:DC105)+SUMPRODUCT((DA3:DA105=V20)*(DD3:DD105=V19)*DB3:DB105)+SUMPRODUCT((DA3:DA105=V21)*(DD3:DD105=V19)*DB3:DB105)+SUMPRODUCT((DA3:DA105=V22)*(DD3:DD105=V19)*DB3:DB105)+SUMPRODUCT((DA3:DA105=V18)*(DD3:DD105=V19)*DB3:DB105)</f>
        <v>0</v>
      </c>
      <c r="AB19" s="3">
        <f>Z19-AA19+1000</f>
        <v>1000</v>
      </c>
      <c r="AC19" s="3">
        <f t="shared" si="54"/>
        <v>0</v>
      </c>
      <c r="AD19" s="3">
        <f>IF(V19&lt;&gt;"",VLOOKUP(V19,C4:I52,7,FALSE),"")</f>
        <v>1000</v>
      </c>
      <c r="AE19" s="3">
        <f>IF(V19&lt;&gt;"",VLOOKUP(V19,C4:I52,5,FALSE),"")</f>
        <v>0</v>
      </c>
      <c r="AF19" s="3">
        <f>IF(V19&lt;&gt;"",VLOOKUP(V19,C4:K52,9,FALSE),"")</f>
        <v>-138</v>
      </c>
      <c r="AG19" s="3">
        <f t="shared" si="55"/>
        <v>0</v>
      </c>
      <c r="AH19" s="3">
        <f>IF(V19&lt;&gt;"",RANK(AG19,AG18:AG22),"")</f>
        <v>1</v>
      </c>
      <c r="AI19" s="3">
        <f>IF(V19&lt;&gt;"",SUMPRODUCT((AG18:AG22=AG19)*(AB18:AB22&gt;AB19)),"")</f>
        <v>0</v>
      </c>
      <c r="AJ19" s="3">
        <f>IF(V19&lt;&gt;"",SUMPRODUCT((AG18:AG22=AG19)*(AB18:AB22=AB19)*(Z18:Z22&gt;Z19)),"")</f>
        <v>0</v>
      </c>
      <c r="AK19" s="3">
        <f>IF(V19&lt;&gt;"",SUMPRODUCT((AG18:AG22=AG19)*(AB18:AB22=AB19)*(Z18:Z22=Z19)*(AD18:AD22&gt;AD19)),"")</f>
        <v>0</v>
      </c>
      <c r="AL19" s="3">
        <f>IF(V19&lt;&gt;"",SUMPRODUCT((AG18:AG22=AG19)*(AB18:AB22=AB19)*(Z18:Z22=Z19)*(AD18:AD22=AD19)*(AE18:AE22&gt;AE19)),"")</f>
        <v>0</v>
      </c>
      <c r="AM19" s="3">
        <f>IF(V19&lt;&gt;"",SUMPRODUCT((AG18:AG22=AG19)*(AB18:AB22=AB19)*(Z18:Z22=Z19)*(AD18:AD22=AD19)*(AE18:AE22=AE19)*(AF18:AF22&gt;AF19)),"")</f>
        <v>2</v>
      </c>
      <c r="AN19" s="3">
        <f>IF(V19&lt;&gt;"",IF(AN98&lt;&gt;"",IF(U96=3,AN98,AN98+U96),SUM(AH19:AM19)),"")</f>
        <v>3</v>
      </c>
      <c r="AO19" s="3" t="str">
        <f>IF(V19&lt;&gt;"",INDEX(V18:V22,MATCH(2,AN18:AN22,0),0),"")</f>
        <v>Marokko</v>
      </c>
      <c r="AP19" s="3" t="str">
        <f>IF(R18&lt;&gt;"",R18,"")</f>
        <v/>
      </c>
      <c r="AQ19" s="3">
        <f>SUMPRODUCT((DA3:DA105=AP19)*(DD3:DD105=AP20)*(DE3:DE105="W"))+SUMPRODUCT((DA3:DA105=AP19)*(DD3:DD105=AP21)*(DE3:DE105="W"))+SUMPRODUCT((DA3:DA105=AP19)*(DD3:DD105=AP22)*(DE3:DE105="W"))+SUMPRODUCT((DA3:DA105=AP20)*(DD3:DD105=AP19)*(DF3:DF105="W"))+SUMPRODUCT((DA3:DA105=AP21)*(DD3:DD105=AP19)*(DF3:DF105="W"))+SUMPRODUCT((DA3:DA105=AP22)*(DD3:DD105=AP19)*(DF3:DF105="W"))</f>
        <v>0</v>
      </c>
      <c r="AR19" s="3">
        <f>SUMPRODUCT((DA3:DA105=AP19)*(DD3:DD105=AP20)*(DE3:DE105="D"))+SUMPRODUCT((DA3:DA105=AP19)*(DD3:DD105=AP21)*(DE3:DE105="D"))+SUMPRODUCT((DA3:DA105=AP19)*(DD3:DD105=AP22)*(DE3:DE105="D"))+SUMPRODUCT((DA3:DA105=AP20)*(DD3:DD105=AP19)*(DE3:DE105="D"))+SUMPRODUCT((DA3:DA105=AP21)*(DD3:DD105=AP19)*(DE3:DE105="D"))+SUMPRODUCT((DA3:DA105=AP22)*(DD3:DD105=AP19)*(DE3:DE105="D"))</f>
        <v>0</v>
      </c>
      <c r="AS19" s="3">
        <f>SUMPRODUCT((DA3:DA105=AP19)*(DD3:DD105=AP20)*(DE3:DE105="L"))+SUMPRODUCT((DA3:DA105=AP19)*(DD3:DD105=AP21)*(DE3:DE105="L"))+SUMPRODUCT((DA3:DA105=AP19)*(DD3:DD105=AP22)*(DE3:DE105="L"))+SUMPRODUCT((DA3:DA105=AP20)*(DD3:DD105=AP19)*(DF3:DF105="L"))+SUMPRODUCT((DA3:DA105=AP21)*(DD3:DD105=AP19)*(DF3:DF105="L"))+SUMPRODUCT((DA3:DA105=AP22)*(DD3:DD105=AP19)*(DF3:DF105="L"))</f>
        <v>0</v>
      </c>
      <c r="AT19" s="3">
        <f>SUMPRODUCT((DA3:DA105=AP19)*(DD3:DD105=AP20)*DB3:DB105)+SUMPRODUCT((DA3:DA105=AP19)*(DD3:DD105=AP21)*DB3:DB105)+SUMPRODUCT((DA3:DA105=AP19)*(DD3:DD105=AP22)*DB3:DB105)+SUMPRODUCT((DA3:DA105=AP19)*(DD3:DD105=AP18)*DB3:DB105)+SUMPRODUCT((DA3:DA105=AP20)*(DD3:DD105=AP19)*DC3:DC105)+SUMPRODUCT((DA3:DA105=AP21)*(DD3:DD105=AP19)*DC3:DC105)+SUMPRODUCT((DA3:DA105=AP22)*(DD3:DD105=AP19)*DC3:DC105)+SUMPRODUCT((DA3:DA105=AP18)*(DD3:DD105=AP19)*DC3:DC105)</f>
        <v>0</v>
      </c>
      <c r="AU19" s="3">
        <f>SUMPRODUCT((DA3:DA105=AP19)*(DD3:DD105=AP20)*DC3:DC105)+SUMPRODUCT((DA3:DA105=AP19)*(DD3:DD105=AP21)*DC3:DC105)+SUMPRODUCT((DA3:DA105=AP19)*(DD3:DD105=AP22)*DC3:DC105)+SUMPRODUCT((DA3:DA105=AP19)*(DD3:DD105=AP18)*DC3:DC105)+SUMPRODUCT((DA3:DA105=AP20)*(DD3:DD105=AP19)*DB3:DB105)+SUMPRODUCT((DA3:DA105=AP21)*(DD3:DD105=AP19)*DB3:DB105)+SUMPRODUCT((DA3:DA105=AP22)*(DD3:DD105=AP19)*DB3:DB105)+SUMPRODUCT((DA3:DA105=AP18)*(DD3:DD105=AP19)*DB3:DB105)</f>
        <v>0</v>
      </c>
      <c r="AV19" s="3">
        <f>AT19-AU19+1000</f>
        <v>1000</v>
      </c>
      <c r="AW19" s="3" t="str">
        <f t="shared" ref="AW19:AW21" si="62">IF(AP19&lt;&gt;"",AQ19*3+AR19*1,"")</f>
        <v/>
      </c>
      <c r="AX19" s="3" t="str">
        <f>IF(AP19&lt;&gt;"",VLOOKUP(AP19,C4:I52,7,FALSE),"")</f>
        <v/>
      </c>
      <c r="AY19" s="3" t="str">
        <f>IF(AP19&lt;&gt;"",VLOOKUP(AP19,C4:I52,5,FALSE),"")</f>
        <v/>
      </c>
      <c r="AZ19" s="3" t="str">
        <f>IF(AP19&lt;&gt;"",VLOOKUP(AP19,C4:K52,9,FALSE),"")</f>
        <v/>
      </c>
      <c r="BA19" s="3" t="str">
        <f t="shared" ref="BA19:BA21" si="63">AW19</f>
        <v/>
      </c>
      <c r="BB19" s="3" t="str">
        <f>IF(AP19&lt;&gt;"",RANK(BA19,BA18:BA22),"")</f>
        <v/>
      </c>
      <c r="BC19" s="3" t="str">
        <f>IF(AP19&lt;&gt;"",SUMPRODUCT((BA18:BA22=BA19)*(AV18:AV22&gt;AV19)),"")</f>
        <v/>
      </c>
      <c r="BD19" s="3" t="str">
        <f>IF(AP19&lt;&gt;"",SUMPRODUCT((BA18:BA22=BA19)*(AV18:AV22=AV19)*(AT18:AT22&gt;AT19)),"")</f>
        <v/>
      </c>
      <c r="BE19" s="3" t="str">
        <f>IF(AP19&lt;&gt;"",SUMPRODUCT((BA18:BA22=BA19)*(AV18:AV22=AV19)*(AT18:AT22=AT19)*(AX18:AX22&gt;AX19)),"")</f>
        <v/>
      </c>
      <c r="BF19" s="3" t="str">
        <f>IF(AP19&lt;&gt;"",SUMPRODUCT((BA18:BA22=BA19)*(AV18:AV22=AV19)*(AT18:AT22=AT19)*(AX18:AX22=AX19)*(AY18:AY22&gt;AY19)),"")</f>
        <v/>
      </c>
      <c r="BG19" s="3" t="str">
        <f>IF(AP19&lt;&gt;"",SUMPRODUCT((BA18:BA22=BA19)*(AV18:AV22=AV19)*(AT18:AT22=AT19)*(AX18:AX22=AX19)*(AY18:AY22=AY19)*(AZ18:AZ22&gt;AZ19)),"")</f>
        <v/>
      </c>
      <c r="BH19" s="3" t="str">
        <f>IF(AP19&lt;&gt;"",IF(BH98&lt;&gt;"",IF(AO96=3,BH98,BH98+AO96),SUM(BB19:BG19)+1),"")</f>
        <v/>
      </c>
      <c r="BI19" s="3" t="str">
        <f>IF(AP19&lt;&gt;"",INDEX(AP19:AP22,MATCH(2,BH19:BH22,0),0),"")</f>
        <v/>
      </c>
      <c r="CX19" s="3" t="str">
        <f>IF(BI19&lt;&gt;"",BI19,IF(AO19&lt;&gt;"",AO19,O19))</f>
        <v>Marokko</v>
      </c>
      <c r="CY19" s="3">
        <v>2</v>
      </c>
      <c r="CZ19" s="3">
        <v>17</v>
      </c>
      <c r="DA19" s="7" t="str">
        <f>Voorspelling!F22</f>
        <v>Frankrijk</v>
      </c>
      <c r="DB19" s="7">
        <f>Voorspelling!G22</f>
        <v>0</v>
      </c>
      <c r="DC19" s="7">
        <f>Voorspelling!H22</f>
        <v>0</v>
      </c>
      <c r="DD19" s="7" t="str">
        <f>Voorspelling!I22</f>
        <v>Senegal</v>
      </c>
      <c r="DE19" s="7" t="str">
        <f>IF(AND(Voorspelling!G22&lt;&gt;"",Voorspelling!H22&lt;&gt;""),IF(DB19&gt;DC19,"W",IF(DB19=DC19,"D","L")),"")</f>
        <v/>
      </c>
      <c r="DF19" s="7" t="str">
        <f t="shared" si="0"/>
        <v/>
      </c>
      <c r="DI19" s="3" t="e">
        <f ca="1">VLOOKUP(DJ19,HE18:HF22,2,FALSE)</f>
        <v>#N/A</v>
      </c>
      <c r="DJ19" s="5" t="str">
        <f t="shared" ref="DJ19:DJ21" si="64">C19</f>
        <v>Marokko</v>
      </c>
      <c r="DK19" s="3" t="e">
        <f ca="1">SUMPRODUCT((HH3:HH105=DJ19)*(HL3:HL105="W"))+SUMPRODUCT((HK3:HK105=DJ19)*(HM3:HM105="W"))</f>
        <v>#REF!</v>
      </c>
      <c r="DL19" s="3" t="e">
        <f ca="1">SUMPRODUCT((HH3:HH105=DJ19)*(HL3:HL105="D"))+SUMPRODUCT((HK3:HK105=DJ19)*(HM3:HM105="D"))</f>
        <v>#REF!</v>
      </c>
      <c r="DM19" s="3" t="e">
        <f ca="1">SUMPRODUCT((HH3:HH105=DJ19)*(HL3:HL105="L"))+SUMPRODUCT((HK3:HK105=DJ19)*(HM3:HM105="L"))</f>
        <v>#REF!</v>
      </c>
      <c r="DN19" s="3" t="e">
        <f ca="1">SUMIF(HH3:HH123,DJ19,HI3:HI123)+SUMIF(HK3:HK123,DJ19,HJ3:HJ123)</f>
        <v>#REF!</v>
      </c>
      <c r="DO19" s="3" t="e">
        <f ca="1">SUMIF(HK3:HK123,DJ19,HI3:HI123)+SUMIF(HH3:HH123,DJ19,HJ3:HJ123)</f>
        <v>#REF!</v>
      </c>
      <c r="DP19" s="3" t="e">
        <f t="shared" ca="1" si="56"/>
        <v>#REF!</v>
      </c>
      <c r="DQ19" s="3" t="e">
        <f t="shared" ca="1" si="57"/>
        <v>#REF!</v>
      </c>
      <c r="DR19" s="3">
        <f t="shared" si="58"/>
        <v>-108</v>
      </c>
      <c r="DS19" s="3" t="e">
        <f ca="1">IF(COUNTIF(DQ18:DQ22,4)&lt;&gt;4,RANK(DQ19,DQ18:DQ22),DQ98)</f>
        <v>#REF!</v>
      </c>
      <c r="DU19" s="3" t="e">
        <f ca="1">SUMPRODUCT((DS18:DS21=DS19)*(DR18:DR21&lt;DR19))+DS19</f>
        <v>#REF!</v>
      </c>
      <c r="DV19" s="5" t="e">
        <f ca="1">INDEX(DJ18:DJ22,MATCH(2,DU18:DU22,0),0)</f>
        <v>#N/A</v>
      </c>
      <c r="DW19" s="3" t="e">
        <f ca="1">INDEX(DS18:DS22,MATCH(DV19,DJ18:DJ22,0),0)</f>
        <v>#N/A</v>
      </c>
      <c r="DX19" s="3" t="e">
        <f ca="1">IF(DX18&lt;&gt;"",DV19,"")</f>
        <v>#N/A</v>
      </c>
      <c r="DY19" s="3" t="e">
        <f ca="1">IF(DY18&lt;&gt;"",DV20,"")</f>
        <v>#N/A</v>
      </c>
      <c r="DZ19" s="3" t="e">
        <f ca="1">IF(DZ18&lt;&gt;"",DV21,"")</f>
        <v>#N/A</v>
      </c>
      <c r="EA19" s="3" t="str">
        <f>IF(EA18&lt;&gt;"",DV22,"")</f>
        <v/>
      </c>
      <c r="EC19" s="3" t="e">
        <f t="shared" ref="EC19:EC21" ca="1" si="65">IF(DX19&lt;&gt;"",DX19,"")</f>
        <v>#N/A</v>
      </c>
      <c r="ED19" s="3" t="e">
        <f ca="1">SUMPRODUCT((HH3:HH105=EC19)*(HK3:HK105=EC20)*(HL3:HL105="W"))+SUMPRODUCT((HH3:HH105=EC19)*(HK3:HK105=EC21)*(HL3:HL105="W"))+SUMPRODUCT((HH3:HH105=EC19)*(HK3:HK105=EC22)*(HL3:HL105="W"))+SUMPRODUCT((HH3:HH105=EC19)*(HK3:HK105=EC18)*(HL3:HL105="W"))+SUMPRODUCT((HH3:HH105=EC20)*(HK3:HK105=EC19)*(HM3:HM105="W"))+SUMPRODUCT((HH3:HH105=EC21)*(HK3:HK105=EC19)*(HM3:HM105="W"))+SUMPRODUCT((HH3:HH105=EC22)*(HK3:HK105=EC19)*(HM3:HM105="W"))+SUMPRODUCT((HH3:HH105=EC18)*(HK3:HK105=EC19)*(HM3:HM105="W"))</f>
        <v>#N/A</v>
      </c>
      <c r="EE19" s="3" t="e">
        <f ca="1">SUMPRODUCT((HH3:HH105=EC19)*(HK3:HK105=EC20)*(HL3:HL105="D"))+SUMPRODUCT((HH3:HH105=EC19)*(HK3:HK105=EC21)*(HL3:HL105="D"))+SUMPRODUCT((HH3:HH105=EC19)*(HK3:HK105=EC22)*(HL3:HL105="D"))+SUMPRODUCT((HH3:HH105=EC19)*(HK3:HK105=EC18)*(HL3:HL105="D"))+SUMPRODUCT((HH3:HH105=EC20)*(HK3:HK105=EC19)*(HL3:HL105="D"))+SUMPRODUCT((HH3:HH105=EC21)*(HK3:HK105=EC19)*(HL3:HL105="D"))+SUMPRODUCT((HH3:HH105=EC22)*(HK3:HK105=EC19)*(HL3:HL105="D"))+SUMPRODUCT((HH3:HH105=EC18)*(HK3:HK105=EC19)*(HL3:HL105="D"))</f>
        <v>#N/A</v>
      </c>
      <c r="EF19" s="3" t="e">
        <f ca="1">SUMPRODUCT((HH3:HH105=EC19)*(HK3:HK105=EC20)*(HL3:HL105="L"))+SUMPRODUCT((HH3:HH105=EC19)*(HK3:HK105=EC21)*(HL3:HL105="L"))+SUMPRODUCT((HH3:HH105=EC19)*(HK3:HK105=EC22)*(HL3:HL105="L"))+SUMPRODUCT((HH3:HH105=EC19)*(HK3:HK105=EC18)*(HL3:HL105="L"))+SUMPRODUCT((HH3:HH105=EC20)*(HK3:HK105=EC19)*(HM3:HM105="L"))+SUMPRODUCT((HH3:HH105=EC21)*(HK3:HK105=EC19)*(HM3:HM105="L"))+SUMPRODUCT((HH3:HH105=EC22)*(HK3:HK105=EC19)*(HM3:HM105="L"))+SUMPRODUCT((HH3:HH105=EC18)*(HK3:HK105=EC19)*(HM3:HM105="L"))</f>
        <v>#N/A</v>
      </c>
      <c r="EG19" s="3" t="e">
        <f ca="1">SUMPRODUCT((HH3:HH105=EC19)*(HK3:HK105=EC20)*HI3:HI105)+SUMPRODUCT((HH3:HH105=EC19)*(HK3:HK105=EC21)*HI3:HI105)+SUMPRODUCT((HH3:HH105=EC19)*(HK3:HK105=EC22)*HI3:HI105)+SUMPRODUCT((HH3:HH105=EC19)*(HK3:HK105=EC18)*HI3:HI105)+SUMPRODUCT((HH3:HH105=EC20)*(HK3:HK105=EC19)*HJ3:HJ105)+SUMPRODUCT((HH3:HH105=EC21)*(HK3:HK105=EC19)*HJ3:HJ105)+SUMPRODUCT((HH3:HH105=EC22)*(HK3:HK105=EC19)*HJ3:HJ105)+SUMPRODUCT((HH3:HH105=EC18)*(HK3:HK105=EC19)*HJ3:HJ105)</f>
        <v>#N/A</v>
      </c>
      <c r="EH19" s="3" t="e">
        <f ca="1">SUMPRODUCT((HH3:HH105=EC19)*(HK3:HK105=EC20)*HJ3:HJ105)+SUMPRODUCT((HH3:HH105=EC19)*(HK3:HK105=EC21)*HJ3:HJ105)+SUMPRODUCT((HH3:HH105=EC19)*(HK3:HK105=EC22)*HJ3:HJ105)+SUMPRODUCT((HH3:HH105=EC19)*(HK3:HK105=EC18)*HJ3:HJ105)+SUMPRODUCT((HH3:HH105=EC20)*(HK3:HK105=EC19)*HI3:HI105)+SUMPRODUCT((HH3:HH105=EC21)*(HK3:HK105=EC19)*HI3:HI105)+SUMPRODUCT((HH3:HH105=EC22)*(HK3:HK105=EC19)*HI3:HI105)+SUMPRODUCT((HH3:HH105=EC18)*(HK3:HK105=EC19)*HI3:HI105)</f>
        <v>#N/A</v>
      </c>
      <c r="EI19" s="3" t="e">
        <f ca="1">EG19-EH19+1000</f>
        <v>#N/A</v>
      </c>
      <c r="EJ19" s="3" t="e">
        <f t="shared" ca="1" si="59"/>
        <v>#N/A</v>
      </c>
      <c r="EK19" s="3" t="e">
        <f ca="1">IF(EC19&lt;&gt;"",VLOOKUP(EC19,DJ4:DP52,7,FALSE),"")</f>
        <v>#N/A</v>
      </c>
      <c r="EL19" s="3" t="e">
        <f ca="1">IF(EC19&lt;&gt;"",VLOOKUP(EC19,DJ4:DP52,5,FALSE),"")</f>
        <v>#N/A</v>
      </c>
      <c r="EM19" s="3" t="e">
        <f ca="1">IF(EC19&lt;&gt;"",VLOOKUP(EC19,DJ4:DR52,9,FALSE),"")</f>
        <v>#N/A</v>
      </c>
      <c r="EN19" s="3" t="e">
        <f t="shared" ca="1" si="60"/>
        <v>#N/A</v>
      </c>
      <c r="EO19" s="3" t="e">
        <f ca="1">IF(EC19&lt;&gt;"",RANK(EN19,EN18:EN22),"")</f>
        <v>#N/A</v>
      </c>
      <c r="EP19" s="3" t="e">
        <f ca="1">IF(EC19&lt;&gt;"",SUMPRODUCT((EN18:EN22=EN19)*(EI18:EI22&gt;EI19)),"")</f>
        <v>#N/A</v>
      </c>
      <c r="EQ19" s="3" t="e">
        <f ca="1">IF(EC19&lt;&gt;"",SUMPRODUCT((EN18:EN22=EN19)*(EI18:EI22=EI19)*(EG18:EG22&gt;EG19)),"")</f>
        <v>#N/A</v>
      </c>
      <c r="ER19" s="3" t="e">
        <f ca="1">IF(EC19&lt;&gt;"",SUMPRODUCT((EN18:EN22=EN19)*(EI18:EI22=EI19)*(EG18:EG22=EG19)*(EK18:EK22&gt;EK19)),"")</f>
        <v>#N/A</v>
      </c>
      <c r="ES19" s="3" t="e">
        <f ca="1">IF(EC19&lt;&gt;"",SUMPRODUCT((EN18:EN22=EN19)*(EI18:EI22=EI19)*(EG18:EG22=EG19)*(EK18:EK22=EK19)*(EL18:EL22&gt;EL19)),"")</f>
        <v>#N/A</v>
      </c>
      <c r="ET19" s="3" t="e">
        <f ca="1">IF(EC19&lt;&gt;"",SUMPRODUCT((EN18:EN22=EN19)*(EI18:EI22=EI19)*(EG18:EG22=EG19)*(EK18:EK22=EK19)*(EL18:EL22=EL19)*(EM18:EM22&gt;EM19)),"")</f>
        <v>#N/A</v>
      </c>
      <c r="EU19" s="3" t="e">
        <f ca="1">IF(EC19&lt;&gt;"",IF(EU98&lt;&gt;"",IF(EB96=3,EU98,EU98+EB96),SUM(EO19:ET19)),"")</f>
        <v>#N/A</v>
      </c>
      <c r="EV19" s="3" t="e">
        <f ca="1">IF(EC19&lt;&gt;"",INDEX(EC18:EC22,MATCH(2,EU18:EU22,0),0),"")</f>
        <v>#N/A</v>
      </c>
      <c r="EW19" s="3" t="e">
        <f ca="1">IF(DY18&lt;&gt;"",DY18,"")</f>
        <v>#N/A</v>
      </c>
      <c r="EX19" s="3" t="e">
        <f ca="1">SUMPRODUCT((HH3:HH105=EW19)*(HK3:HK105=EW20)*(HL3:HL105="W"))+SUMPRODUCT((HH3:HH105=EW19)*(HK3:HK105=EW21)*(HL3:HL105="W"))+SUMPRODUCT((HH3:HH105=EW19)*(HK3:HK105=EW22)*(HL3:HL105="W"))+SUMPRODUCT((HH3:HH105=EW20)*(HK3:HK105=EW19)*(HM3:HM105="W"))+SUMPRODUCT((HH3:HH105=EW21)*(HK3:HK105=EW19)*(HM3:HM105="W"))+SUMPRODUCT((HH3:HH105=EW22)*(HK3:HK105=EW19)*(HM3:HM105="W"))</f>
        <v>#N/A</v>
      </c>
      <c r="EY19" s="3" t="e">
        <f ca="1">SUMPRODUCT((HH3:HH105=EW19)*(HK3:HK105=EW20)*(HL3:HL105="D"))+SUMPRODUCT((HH3:HH105=EW19)*(HK3:HK105=EW21)*(HL3:HL105="D"))+SUMPRODUCT((HH3:HH105=EW19)*(HK3:HK105=EW22)*(HL3:HL105="D"))+SUMPRODUCT((HH3:HH105=EW20)*(HK3:HK105=EW19)*(HL3:HL105="D"))+SUMPRODUCT((HH3:HH105=EW21)*(HK3:HK105=EW19)*(HL3:HL105="D"))+SUMPRODUCT((HH3:HH105=EW22)*(HK3:HK105=EW19)*(HL3:HL105="D"))</f>
        <v>#N/A</v>
      </c>
      <c r="EZ19" s="3" t="e">
        <f ca="1">SUMPRODUCT((HH3:HH105=EW19)*(HK3:HK105=EW20)*(HL3:HL105="L"))+SUMPRODUCT((HH3:HH105=EW19)*(HK3:HK105=EW21)*(HL3:HL105="L"))+SUMPRODUCT((HH3:HH105=EW19)*(HK3:HK105=EW22)*(HL3:HL105="L"))+SUMPRODUCT((HH3:HH105=EW20)*(HK3:HK105=EW19)*(HM3:HM105="L"))+SUMPRODUCT((HH3:HH105=EW21)*(HK3:HK105=EW19)*(HM3:HM105="L"))+SUMPRODUCT((HH3:HH105=EW22)*(HK3:HK105=EW19)*(HM3:HM105="L"))</f>
        <v>#N/A</v>
      </c>
      <c r="FA19" s="3" t="e">
        <f ca="1">SUMPRODUCT((HH3:HH105=EW19)*(HK3:HK105=EW20)*HI3:HI105)+SUMPRODUCT((HH3:HH105=EW19)*(HK3:HK105=EW21)*HI3:HI105)+SUMPRODUCT((HH3:HH105=EW19)*(HK3:HK105=EW22)*HI3:HI105)+SUMPRODUCT((HH3:HH105=EW19)*(HK3:HK105=EW18)*HI3:HI105)+SUMPRODUCT((HH3:HH105=EW20)*(HK3:HK105=EW19)*HJ3:HJ105)+SUMPRODUCT((HH3:HH105=EW21)*(HK3:HK105=EW19)*HJ3:HJ105)+SUMPRODUCT((HH3:HH105=EW22)*(HK3:HK105=EW19)*HJ3:HJ105)+SUMPRODUCT((HH3:HH105=EW18)*(HK3:HK105=EW19)*HJ3:HJ105)</f>
        <v>#N/A</v>
      </c>
      <c r="FB19" s="3" t="e">
        <f ca="1">SUMPRODUCT((HH3:HH105=EW19)*(HK3:HK105=EW20)*HJ3:HJ105)+SUMPRODUCT((HH3:HH105=EW19)*(HK3:HK105=EW21)*HJ3:HJ105)+SUMPRODUCT((HH3:HH105=EW19)*(HK3:HK105=EW22)*HJ3:HJ105)+SUMPRODUCT((HH3:HH105=EW19)*(HK3:HK105=EW18)*HJ3:HJ105)+SUMPRODUCT((HH3:HH105=EW20)*(HK3:HK105=EW19)*HI3:HI105)+SUMPRODUCT((HH3:HH105=EW21)*(HK3:HK105=EW19)*HI3:HI105)+SUMPRODUCT((HH3:HH105=EW22)*(HK3:HK105=EW19)*HI3:HI105)+SUMPRODUCT((HH3:HH105=EW18)*(HK3:HK105=EW19)*HI3:HI105)</f>
        <v>#N/A</v>
      </c>
      <c r="FC19" s="3" t="e">
        <f ca="1">FA19-FB19+1000</f>
        <v>#N/A</v>
      </c>
      <c r="FD19" s="3" t="e">
        <f t="shared" ref="FD19:FD21" ca="1" si="66">IF(EW19&lt;&gt;"",EX19*3+EY19*1,"")</f>
        <v>#N/A</v>
      </c>
      <c r="FE19" s="3" t="e">
        <f ca="1">IF(EW19&lt;&gt;"",VLOOKUP(EW19,DJ4:DP52,7,FALSE),"")</f>
        <v>#N/A</v>
      </c>
      <c r="FF19" s="3" t="e">
        <f ca="1">IF(EW19&lt;&gt;"",VLOOKUP(EW19,DJ4:DP52,5,FALSE),"")</f>
        <v>#N/A</v>
      </c>
      <c r="FG19" s="3" t="e">
        <f ca="1">IF(EW19&lt;&gt;"",VLOOKUP(EW19,DJ4:DR52,9,FALSE),"")</f>
        <v>#N/A</v>
      </c>
      <c r="FH19" s="3" t="e">
        <f t="shared" ref="FH19:FH21" ca="1" si="67">FD19</f>
        <v>#N/A</v>
      </c>
      <c r="FI19" s="3" t="e">
        <f ca="1">IF(EW19&lt;&gt;"",RANK(FH19,FH18:FH22),"")</f>
        <v>#N/A</v>
      </c>
      <c r="FJ19" s="3" t="e">
        <f ca="1">IF(EW19&lt;&gt;"",SUMPRODUCT((FH18:FH22=FH19)*(FC18:FC22&gt;FC19)),"")</f>
        <v>#N/A</v>
      </c>
      <c r="FK19" s="3" t="e">
        <f ca="1">IF(EW19&lt;&gt;"",SUMPRODUCT((FH18:FH22=FH19)*(FC18:FC22=FC19)*(FA18:FA22&gt;FA19)),"")</f>
        <v>#N/A</v>
      </c>
      <c r="FL19" s="3" t="e">
        <f ca="1">IF(EW19&lt;&gt;"",SUMPRODUCT((FH18:FH22=FH19)*(FC18:FC22=FC19)*(FA18:FA22=FA19)*(FE18:FE22&gt;FE19)),"")</f>
        <v>#N/A</v>
      </c>
      <c r="FM19" s="3" t="e">
        <f ca="1">IF(EW19&lt;&gt;"",SUMPRODUCT((FH18:FH22=FH19)*(FC18:FC22=FC19)*(FA18:FA22=FA19)*(FE18:FE22=FE19)*(FF18:FF22&gt;FF19)),"")</f>
        <v>#N/A</v>
      </c>
      <c r="FN19" s="3" t="e">
        <f ca="1">IF(EW19&lt;&gt;"",SUMPRODUCT((FH18:FH22=FH19)*(FC18:FC22=FC19)*(FA18:FA22=FA19)*(FE18:FE22=FE19)*(FF18:FF22=FF19)*(FG18:FG22&gt;FG19)),"")</f>
        <v>#N/A</v>
      </c>
      <c r="FO19" s="3" t="e">
        <f ca="1">IF(EW19&lt;&gt;"",IF(FO98&lt;&gt;"",IF(EV96=3,FO98,FO98+EV96),SUM(FI19:FN19)+1),"")</f>
        <v>#N/A</v>
      </c>
      <c r="FP19" s="3" t="e">
        <f ca="1">IF(EW19&lt;&gt;"",INDEX(EW19:EW22,MATCH(2,FO19:FO22,0),0),"")</f>
        <v>#N/A</v>
      </c>
      <c r="HE19" s="3" t="e">
        <f ca="1">IF(FP19&lt;&gt;"",FP19,IF(EV19&lt;&gt;"",EV19,DV19))</f>
        <v>#N/A</v>
      </c>
      <c r="HF19" s="3">
        <v>2</v>
      </c>
      <c r="HG19" s="3">
        <v>17</v>
      </c>
      <c r="HH19" s="7" t="str">
        <f t="shared" si="1"/>
        <v>Frankrijk</v>
      </c>
      <c r="HI19" s="7" t="e">
        <f ca="1">IF(OFFSET(Voorspelling!#REF!,0,HI1)&lt;&gt;"",OFFSET(Voorspelling!#REF!,0,HI1),0)</f>
        <v>#REF!</v>
      </c>
      <c r="HJ19" s="7" t="e">
        <f ca="1">IF(OFFSET(Voorspelling!#REF!,0,HI1)&lt;&gt;"",OFFSET(Voorspelling!#REF!,0,HI1),0)</f>
        <v>#REF!</v>
      </c>
      <c r="HK19" s="7" t="str">
        <f t="shared" si="2"/>
        <v>Senegal</v>
      </c>
      <c r="HL19" s="7" t="e">
        <f ca="1">IF(AND(OFFSET(Voorspelling!#REF!,0,HI1)&lt;&gt;"",OFFSET(Voorspelling!#REF!,0,HI1)&lt;&gt;""),IF(HI19&gt;HJ19,"W",IF(HI19=HJ19,"D","L")),"")</f>
        <v>#REF!</v>
      </c>
      <c r="HM19" s="7" t="e">
        <f t="shared" ca="1" si="3"/>
        <v>#REF!</v>
      </c>
      <c r="LO19" s="7"/>
      <c r="LP19" s="7"/>
      <c r="LQ19" s="7"/>
      <c r="LR19" s="7"/>
      <c r="LS19" s="7"/>
      <c r="LT19" s="7"/>
      <c r="PV19" s="7"/>
      <c r="PW19" s="7"/>
      <c r="PX19" s="7"/>
      <c r="PY19" s="7"/>
      <c r="PZ19" s="7"/>
      <c r="QA19" s="7"/>
      <c r="UC19" s="7"/>
      <c r="UD19" s="7"/>
      <c r="UE19" s="7"/>
      <c r="UF19" s="7"/>
      <c r="UG19" s="7"/>
      <c r="UH19" s="7"/>
      <c r="YJ19" s="7"/>
      <c r="YK19" s="7"/>
      <c r="YL19" s="7"/>
      <c r="YM19" s="7"/>
      <c r="YN19" s="7"/>
      <c r="YO19" s="7"/>
      <c r="ACQ19" s="7"/>
      <c r="ACR19" s="7"/>
      <c r="ACS19" s="7"/>
      <c r="ACT19" s="7"/>
      <c r="ACU19" s="7"/>
      <c r="ACV19" s="7"/>
      <c r="AGX19" s="7"/>
      <c r="AGY19" s="7"/>
      <c r="AGZ19" s="7"/>
      <c r="AHA19" s="7"/>
      <c r="AHB19" s="7"/>
      <c r="AHC19" s="7"/>
      <c r="ALE19" s="7"/>
      <c r="ALF19" s="7"/>
      <c r="ALG19" s="7"/>
      <c r="ALH19" s="7"/>
      <c r="ALI19" s="7"/>
      <c r="ALJ19" s="7"/>
      <c r="APL19" s="7"/>
      <c r="APM19" s="7"/>
      <c r="APN19" s="7"/>
      <c r="APO19" s="7"/>
      <c r="APP19" s="7"/>
      <c r="APQ19" s="7"/>
      <c r="ATS19" s="7"/>
      <c r="ATT19" s="7"/>
      <c r="ATU19" s="7"/>
      <c r="ATV19" s="7"/>
      <c r="ATW19" s="7"/>
      <c r="ATX19" s="7"/>
      <c r="AXZ19" s="7"/>
      <c r="AYA19" s="7"/>
      <c r="AYB19" s="7"/>
      <c r="AYC19" s="7"/>
      <c r="AYD19" s="7"/>
      <c r="AYE19" s="7"/>
      <c r="BCG19" s="7"/>
      <c r="BCH19" s="7"/>
      <c r="BCI19" s="7"/>
      <c r="BCJ19" s="7"/>
      <c r="BCK19" s="7"/>
      <c r="BCL19" s="7"/>
      <c r="BGN19" s="7"/>
      <c r="BGO19" s="7"/>
      <c r="BGP19" s="7"/>
      <c r="BGQ19" s="7"/>
      <c r="BGR19" s="7"/>
      <c r="BGS19" s="7"/>
      <c r="BKU19" s="7"/>
      <c r="BKV19" s="7"/>
      <c r="BKW19" s="7"/>
      <c r="BKX19" s="7"/>
      <c r="BKY19" s="7"/>
      <c r="BKZ19" s="7"/>
      <c r="BPB19" s="7"/>
      <c r="BPC19" s="7"/>
      <c r="BPD19" s="7"/>
      <c r="BPE19" s="7"/>
      <c r="BPF19" s="7"/>
      <c r="BPG19" s="7"/>
      <c r="BTI19" s="7"/>
      <c r="BTJ19" s="7"/>
      <c r="BTK19" s="7"/>
      <c r="BTL19" s="7"/>
      <c r="BTM19" s="7"/>
      <c r="BTN19" s="7"/>
      <c r="BXP19" s="7"/>
      <c r="BXQ19" s="7"/>
      <c r="BXR19" s="7"/>
      <c r="BXS19" s="7"/>
      <c r="BXT19" s="7"/>
      <c r="BXU19" s="7"/>
      <c r="CBW19" s="7"/>
      <c r="CBX19" s="7"/>
      <c r="CBY19" s="7"/>
      <c r="CBZ19" s="7"/>
      <c r="CCA19" s="7"/>
      <c r="CCB19" s="7"/>
      <c r="CGD19" s="7"/>
      <c r="CGE19" s="7"/>
      <c r="CGF19" s="7"/>
      <c r="CGG19" s="7"/>
      <c r="CGH19" s="7"/>
      <c r="CGI19" s="7"/>
      <c r="CKK19" s="7"/>
      <c r="CKL19" s="7"/>
      <c r="CKM19" s="7"/>
      <c r="CKN19" s="7"/>
      <c r="CKO19" s="7"/>
      <c r="CKP19" s="7"/>
      <c r="COR19" s="7"/>
      <c r="COS19" s="7"/>
      <c r="COT19" s="7"/>
      <c r="COU19" s="7"/>
      <c r="COV19" s="7"/>
      <c r="COW19" s="7"/>
      <c r="CSY19" s="7"/>
      <c r="CSZ19" s="7"/>
      <c r="CTA19" s="7"/>
      <c r="CTB19" s="7"/>
      <c r="CTC19" s="7"/>
      <c r="CTD19" s="7"/>
      <c r="CXF19" s="7"/>
      <c r="CXG19" s="7"/>
      <c r="CXH19" s="7"/>
      <c r="CXI19" s="7"/>
      <c r="CXJ19" s="7"/>
      <c r="CXK19" s="7"/>
      <c r="DBM19" s="7"/>
      <c r="DBN19" s="7"/>
      <c r="DBO19" s="7"/>
      <c r="DBP19" s="7"/>
      <c r="DBQ19" s="7"/>
      <c r="DBR19" s="7"/>
      <c r="DFT19" s="7"/>
      <c r="DFU19" s="7"/>
      <c r="DFV19" s="7"/>
      <c r="DFW19" s="7"/>
      <c r="DFX19" s="7"/>
      <c r="DFY19" s="7"/>
      <c r="DKA19" s="7"/>
      <c r="DKB19" s="7"/>
      <c r="DKC19" s="7"/>
      <c r="DKD19" s="7"/>
      <c r="DKE19" s="7"/>
      <c r="DKF19" s="7"/>
      <c r="DOH19" s="7"/>
      <c r="DOI19" s="7"/>
      <c r="DOJ19" s="7"/>
      <c r="DOK19" s="7"/>
      <c r="DOL19" s="7"/>
      <c r="DOM19" s="7"/>
      <c r="DSO19" s="7"/>
      <c r="DSP19" s="7"/>
      <c r="DSQ19" s="7"/>
      <c r="DSR19" s="7"/>
      <c r="DSS19" s="7"/>
      <c r="DST19" s="7"/>
      <c r="DWV19" s="7"/>
      <c r="DWW19" s="7"/>
      <c r="DWX19" s="7"/>
      <c r="DWY19" s="7"/>
      <c r="DWZ19" s="7"/>
      <c r="DXA19" s="7"/>
      <c r="EBC19" s="7"/>
      <c r="EBD19" s="7"/>
      <c r="EBE19" s="7"/>
      <c r="EBF19" s="7"/>
      <c r="EBG19" s="7"/>
      <c r="EBH19" s="7"/>
      <c r="EFJ19" s="7"/>
      <c r="EFK19" s="7"/>
      <c r="EFL19" s="7"/>
      <c r="EFM19" s="7"/>
      <c r="EFN19" s="7"/>
      <c r="EFO19" s="7"/>
      <c r="EJQ19" s="7"/>
      <c r="EJR19" s="7"/>
      <c r="EJS19" s="7"/>
      <c r="EJT19" s="7"/>
      <c r="EJU19" s="7"/>
      <c r="EJV19" s="7"/>
      <c r="ENX19" s="7"/>
      <c r="ENY19" s="7"/>
      <c r="ENZ19" s="7"/>
      <c r="EOA19" s="7"/>
      <c r="EOB19" s="7"/>
      <c r="EOC19" s="7"/>
      <c r="ESE19" s="7"/>
      <c r="ESF19" s="7"/>
      <c r="ESG19" s="7"/>
      <c r="ESH19" s="7"/>
      <c r="ESI19" s="7"/>
      <c r="ESJ19" s="7"/>
      <c r="EWL19" s="7"/>
      <c r="EWM19" s="7"/>
      <c r="EWN19" s="7"/>
      <c r="EWO19" s="7"/>
      <c r="EWP19" s="7"/>
      <c r="EWQ19" s="7"/>
      <c r="FAS19" s="7"/>
      <c r="FAT19" s="7"/>
      <c r="FAU19" s="7"/>
      <c r="FAV19" s="7"/>
      <c r="FAW19" s="7"/>
      <c r="FAX19" s="7"/>
      <c r="FEZ19" s="7"/>
      <c r="FFA19" s="7"/>
      <c r="FFB19" s="7"/>
      <c r="FFC19" s="7"/>
      <c r="FFD19" s="7"/>
      <c r="FFE19" s="7"/>
      <c r="FJG19" s="7"/>
      <c r="FJH19" s="7"/>
      <c r="FJI19" s="7"/>
      <c r="FJJ19" s="7"/>
      <c r="FJK19" s="7"/>
      <c r="FJL19" s="7"/>
      <c r="FNN19" s="7"/>
      <c r="FNO19" s="7"/>
      <c r="FNP19" s="7"/>
      <c r="FNQ19" s="7"/>
      <c r="FNR19" s="7"/>
      <c r="FNS19" s="7"/>
      <c r="FRU19" s="7"/>
      <c r="FRV19" s="7"/>
      <c r="FRW19" s="7"/>
      <c r="FRX19" s="7"/>
      <c r="FRY19" s="7"/>
      <c r="FRZ19" s="7"/>
      <c r="FWB19" s="7"/>
      <c r="FWC19" s="7"/>
      <c r="FWD19" s="7"/>
      <c r="FWE19" s="7"/>
      <c r="FWF19" s="7"/>
      <c r="FWG19" s="7"/>
      <c r="GAI19" s="7"/>
      <c r="GAJ19" s="7"/>
      <c r="GAK19" s="7"/>
      <c r="GAL19" s="7"/>
      <c r="GAM19" s="7"/>
      <c r="GAN19" s="7"/>
      <c r="GEP19" s="7"/>
      <c r="GEQ19" s="7"/>
      <c r="GER19" s="7"/>
      <c r="GES19" s="7"/>
      <c r="GET19" s="7"/>
      <c r="GEU19" s="7"/>
      <c r="GIW19" s="7"/>
      <c r="GIX19" s="7"/>
      <c r="GIY19" s="7"/>
      <c r="GIZ19" s="7"/>
      <c r="GJA19" s="7"/>
      <c r="GJB19" s="7"/>
      <c r="GND19" s="7"/>
      <c r="GNE19" s="7"/>
      <c r="GNF19" s="7"/>
      <c r="GNG19" s="7"/>
      <c r="GNH19" s="7"/>
      <c r="GNI19" s="7"/>
      <c r="GRK19" s="7"/>
      <c r="GRL19" s="7"/>
      <c r="GRM19" s="7"/>
      <c r="GRN19" s="7"/>
      <c r="GRO19" s="7"/>
      <c r="GRP19" s="7"/>
      <c r="GVR19" s="7"/>
      <c r="GVS19" s="7"/>
      <c r="GVT19" s="7"/>
      <c r="GVU19" s="7"/>
      <c r="GVV19" s="7"/>
      <c r="GVW19" s="7"/>
      <c r="GZY19" s="7"/>
      <c r="GZZ19" s="7"/>
      <c r="HAA19" s="7"/>
      <c r="HAB19" s="7"/>
      <c r="HAC19" s="7"/>
      <c r="HAD19" s="7"/>
      <c r="HEF19" s="7"/>
      <c r="HEG19" s="7"/>
      <c r="HEH19" s="7"/>
      <c r="HEI19" s="7"/>
      <c r="HEJ19" s="7"/>
      <c r="HEK19" s="7"/>
      <c r="HIM19" s="7"/>
      <c r="HIN19" s="7"/>
      <c r="HIO19" s="7"/>
      <c r="HIP19" s="7"/>
      <c r="HIQ19" s="7"/>
      <c r="HIR19" s="7"/>
      <c r="HMT19" s="7"/>
      <c r="HMU19" s="7"/>
      <c r="HMV19" s="7"/>
      <c r="HMW19" s="7"/>
      <c r="HMX19" s="7"/>
      <c r="HMY19" s="7"/>
      <c r="HRA19" s="7"/>
      <c r="HRB19" s="7"/>
      <c r="HRC19" s="7"/>
      <c r="HRD19" s="7"/>
      <c r="HRE19" s="7"/>
      <c r="HRF19" s="7"/>
      <c r="HVH19" s="7"/>
      <c r="HVI19" s="7"/>
      <c r="HVJ19" s="7"/>
      <c r="HVK19" s="7"/>
      <c r="HVL19" s="7"/>
      <c r="HVM19" s="7"/>
      <c r="HZO19" s="7"/>
      <c r="HZP19" s="7"/>
      <c r="HZQ19" s="7"/>
      <c r="HZR19" s="7"/>
      <c r="HZS19" s="7"/>
      <c r="HZT19" s="7"/>
      <c r="IDV19" s="7"/>
      <c r="IDW19" s="7"/>
      <c r="IDX19" s="7"/>
      <c r="IDY19" s="7"/>
      <c r="IDZ19" s="7"/>
      <c r="IEA19" s="7"/>
      <c r="IIC19" s="7"/>
      <c r="IID19" s="7"/>
      <c r="IIE19" s="7"/>
      <c r="IIF19" s="7"/>
      <c r="IIG19" s="7"/>
      <c r="IIH19" s="7"/>
      <c r="IMJ19" s="7"/>
      <c r="IMK19" s="7"/>
      <c r="IML19" s="7"/>
      <c r="IMM19" s="7"/>
      <c r="IMN19" s="7"/>
      <c r="IMO19" s="7"/>
      <c r="IQQ19" s="7"/>
      <c r="IQR19" s="7"/>
      <c r="IQS19" s="7"/>
      <c r="IQT19" s="7"/>
      <c r="IQU19" s="7"/>
      <c r="IQV19" s="7"/>
      <c r="IUX19" s="7"/>
      <c r="IUY19" s="7"/>
      <c r="IUZ19" s="7"/>
      <c r="IVA19" s="7"/>
      <c r="IVB19" s="7"/>
      <c r="IVC19" s="7"/>
      <c r="IZE19" s="7"/>
      <c r="IZF19" s="7"/>
      <c r="IZG19" s="7"/>
      <c r="IZH19" s="7"/>
      <c r="IZI19" s="7"/>
      <c r="IZJ19" s="7"/>
      <c r="JDL19" s="7"/>
      <c r="JDM19" s="7"/>
      <c r="JDN19" s="7"/>
      <c r="JDO19" s="7"/>
      <c r="JDP19" s="7"/>
      <c r="JDQ19" s="7"/>
      <c r="JHS19" s="7"/>
      <c r="JHT19" s="7"/>
      <c r="JHU19" s="7"/>
      <c r="JHV19" s="7"/>
      <c r="JHW19" s="7"/>
      <c r="JHX19" s="7"/>
      <c r="JLZ19" s="7"/>
      <c r="JMA19" s="7"/>
      <c r="JMB19" s="7"/>
      <c r="JMC19" s="7"/>
      <c r="JMD19" s="7"/>
      <c r="JME19" s="7"/>
      <c r="JQG19" s="7"/>
      <c r="JQH19" s="7"/>
      <c r="JQI19" s="7"/>
      <c r="JQJ19" s="7"/>
      <c r="JQK19" s="7"/>
      <c r="JQL19" s="7"/>
      <c r="JUN19" s="7"/>
      <c r="JUO19" s="7"/>
      <c r="JUP19" s="7"/>
      <c r="JUQ19" s="7"/>
      <c r="JUR19" s="7"/>
      <c r="JUS19" s="7"/>
      <c r="JYU19" s="7"/>
      <c r="JYV19" s="7"/>
      <c r="JYW19" s="7"/>
      <c r="JYX19" s="7"/>
      <c r="JYY19" s="7"/>
      <c r="JYZ19" s="7"/>
      <c r="KDB19" s="7"/>
      <c r="KDC19" s="7"/>
      <c r="KDD19" s="7"/>
      <c r="KDE19" s="7"/>
      <c r="KDF19" s="7"/>
      <c r="KDG19" s="7"/>
      <c r="KHI19" s="7"/>
      <c r="KHJ19" s="7"/>
      <c r="KHK19" s="7"/>
      <c r="KHL19" s="7"/>
      <c r="KHM19" s="7"/>
      <c r="KHN19" s="7"/>
      <c r="KLP19" s="7"/>
      <c r="KLQ19" s="7"/>
      <c r="KLR19" s="7"/>
      <c r="KLS19" s="7"/>
      <c r="KLT19" s="7"/>
      <c r="KLU19" s="7"/>
      <c r="KPW19" s="7"/>
      <c r="KPX19" s="7"/>
      <c r="KPY19" s="7"/>
      <c r="KPZ19" s="7"/>
      <c r="KQA19" s="7"/>
      <c r="KQB19" s="7"/>
      <c r="KUD19" s="7"/>
      <c r="KUE19" s="7"/>
      <c r="KUF19" s="7"/>
      <c r="KUG19" s="7"/>
      <c r="KUH19" s="7"/>
      <c r="KUI19" s="7"/>
      <c r="KYK19" s="7"/>
      <c r="KYL19" s="7"/>
      <c r="KYM19" s="7"/>
      <c r="KYN19" s="7"/>
      <c r="KYO19" s="7"/>
      <c r="KYP19" s="7"/>
      <c r="LCR19" s="7"/>
      <c r="LCS19" s="7"/>
      <c r="LCT19" s="7"/>
      <c r="LCU19" s="7"/>
      <c r="LCV19" s="7"/>
      <c r="LCW19" s="7"/>
      <c r="LGY19" s="7"/>
      <c r="LGZ19" s="7"/>
      <c r="LHA19" s="7"/>
      <c r="LHB19" s="7"/>
      <c r="LHC19" s="7"/>
      <c r="LHD19" s="7"/>
      <c r="LLF19" s="7"/>
      <c r="LLG19" s="7"/>
      <c r="LLH19" s="7"/>
      <c r="LLI19" s="7"/>
      <c r="LLJ19" s="7"/>
      <c r="LLK19" s="7"/>
      <c r="LPM19" s="7"/>
      <c r="LPN19" s="7"/>
      <c r="LPO19" s="7"/>
      <c r="LPP19" s="7"/>
      <c r="LPQ19" s="7"/>
      <c r="LPR19" s="7"/>
      <c r="LTT19" s="7"/>
      <c r="LTU19" s="7"/>
      <c r="LTV19" s="7"/>
      <c r="LTW19" s="7"/>
      <c r="LTX19" s="7"/>
      <c r="LTY19" s="7"/>
      <c r="LYA19" s="7"/>
      <c r="LYB19" s="7"/>
      <c r="LYC19" s="7"/>
      <c r="LYD19" s="7"/>
      <c r="LYE19" s="7"/>
      <c r="LYF19" s="7"/>
      <c r="MCH19" s="7"/>
      <c r="MCI19" s="7"/>
      <c r="MCJ19" s="7"/>
      <c r="MCK19" s="7"/>
      <c r="MCL19" s="7"/>
      <c r="MCM19" s="7"/>
      <c r="MGO19" s="7"/>
      <c r="MGP19" s="7"/>
      <c r="MGQ19" s="7"/>
      <c r="MGR19" s="7"/>
      <c r="MGS19" s="7"/>
      <c r="MGT19" s="7"/>
      <c r="MKV19" s="7"/>
      <c r="MKW19" s="7"/>
      <c r="MKX19" s="7"/>
      <c r="MKY19" s="7"/>
      <c r="MKZ19" s="7"/>
      <c r="MLA19" s="7"/>
      <c r="MPC19" s="7"/>
      <c r="MPD19" s="7"/>
      <c r="MPE19" s="7"/>
      <c r="MPF19" s="7"/>
      <c r="MPG19" s="7"/>
      <c r="MPH19" s="7"/>
      <c r="MTJ19" s="7"/>
      <c r="MTK19" s="7"/>
      <c r="MTL19" s="7"/>
      <c r="MTM19" s="7"/>
      <c r="MTN19" s="7"/>
      <c r="MTO19" s="7"/>
      <c r="MXQ19" s="7"/>
      <c r="MXR19" s="7"/>
      <c r="MXS19" s="7"/>
      <c r="MXT19" s="7"/>
      <c r="MXU19" s="7"/>
      <c r="MXV19" s="7"/>
      <c r="NBX19" s="7"/>
      <c r="NBY19" s="7"/>
      <c r="NBZ19" s="7"/>
      <c r="NCA19" s="7"/>
      <c r="NCB19" s="7"/>
      <c r="NCC19" s="7"/>
      <c r="NGE19" s="7"/>
      <c r="NGF19" s="7"/>
      <c r="NGG19" s="7"/>
      <c r="NGH19" s="7"/>
      <c r="NGI19" s="7"/>
      <c r="NGJ19" s="7"/>
      <c r="NKL19" s="7"/>
      <c r="NKM19" s="7"/>
      <c r="NKN19" s="7"/>
      <c r="NKO19" s="7"/>
      <c r="NKP19" s="7"/>
      <c r="NKQ19" s="7"/>
      <c r="NOS19" s="7"/>
      <c r="NOT19" s="7"/>
      <c r="NOU19" s="7"/>
      <c r="NOV19" s="7"/>
      <c r="NOW19" s="7"/>
      <c r="NOX19" s="7"/>
      <c r="NSZ19" s="7"/>
      <c r="NTA19" s="7"/>
      <c r="NTB19" s="7"/>
      <c r="NTC19" s="7"/>
      <c r="NTD19" s="7"/>
      <c r="NTE19" s="7"/>
      <c r="NXG19" s="7"/>
      <c r="NXH19" s="7"/>
      <c r="NXI19" s="7"/>
      <c r="NXJ19" s="7"/>
      <c r="NXK19" s="7"/>
      <c r="NXL19" s="7"/>
      <c r="OBN19" s="7"/>
      <c r="OBO19" s="7"/>
      <c r="OBP19" s="7"/>
      <c r="OBQ19" s="7"/>
      <c r="OBR19" s="7"/>
      <c r="OBS19" s="7"/>
      <c r="OFU19" s="7"/>
      <c r="OFV19" s="7"/>
      <c r="OFW19" s="7"/>
      <c r="OFX19" s="7"/>
      <c r="OFY19" s="7"/>
      <c r="OFZ19" s="7"/>
      <c r="OKB19" s="7"/>
      <c r="OKC19" s="7"/>
      <c r="OKD19" s="7"/>
      <c r="OKE19" s="7"/>
      <c r="OKF19" s="7"/>
      <c r="OKG19" s="7"/>
      <c r="OOI19" s="7"/>
      <c r="OOJ19" s="7"/>
      <c r="OOK19" s="7"/>
      <c r="OOL19" s="7"/>
      <c r="OOM19" s="7"/>
      <c r="OON19" s="7"/>
      <c r="OSP19" s="7"/>
      <c r="OSQ19" s="7"/>
      <c r="OSR19" s="7"/>
      <c r="OSS19" s="7"/>
      <c r="OST19" s="7"/>
      <c r="OSU19" s="7"/>
      <c r="OWW19" s="7"/>
      <c r="OWX19" s="7"/>
      <c r="OWY19" s="7"/>
      <c r="OWZ19" s="7"/>
      <c r="OXA19" s="7"/>
      <c r="OXB19" s="7"/>
      <c r="PBD19" s="7"/>
      <c r="PBE19" s="7"/>
      <c r="PBF19" s="7"/>
      <c r="PBG19" s="7"/>
      <c r="PBH19" s="7"/>
      <c r="PBI19" s="7"/>
      <c r="PFK19" s="7"/>
      <c r="PFL19" s="7"/>
      <c r="PFM19" s="7"/>
      <c r="PFN19" s="7"/>
      <c r="PFO19" s="7"/>
      <c r="PFP19" s="7"/>
      <c r="PJR19" s="7"/>
      <c r="PJS19" s="7"/>
      <c r="PJT19" s="7"/>
      <c r="PJU19" s="7"/>
      <c r="PJV19" s="7"/>
      <c r="PJW19" s="7"/>
      <c r="PNY19" s="7"/>
      <c r="PNZ19" s="7"/>
      <c r="POA19" s="7"/>
      <c r="POB19" s="7"/>
      <c r="POC19" s="7"/>
      <c r="POD19" s="7"/>
      <c r="PSF19" s="7"/>
      <c r="PSG19" s="7"/>
      <c r="PSH19" s="7"/>
      <c r="PSI19" s="7"/>
      <c r="PSJ19" s="7"/>
      <c r="PSK19" s="7"/>
    </row>
    <row r="20" spans="1:998 1104:1997 2103:2996 3102:3995 4101:5105 5211:6104 6210:7103 7209:8102 8208:9212 9318:10211 10317:11210 11316:11321" x14ac:dyDescent="0.25">
      <c r="A20" s="9">
        <f>Landen!E16+100</f>
        <v>183</v>
      </c>
      <c r="B20" s="3">
        <f>VLOOKUP(C20,CX18:CY22,2,FALSE)</f>
        <v>4</v>
      </c>
      <c r="C20" s="5" t="str">
        <f>Landen!D16</f>
        <v>Haïti</v>
      </c>
      <c r="D20" s="3">
        <f>SUMPRODUCT((DA3:DA105=C20)*(DE3:DE105="W"))+SUMPRODUCT((DD3:DD105=C20)*(DF3:DF105="W"))</f>
        <v>0</v>
      </c>
      <c r="E20" s="3">
        <f>SUMPRODUCT((DA3:DA105=C20)*(DE3:DE105="D"))+SUMPRODUCT((DD3:DD105=C20)*(DF3:DF105="D"))</f>
        <v>0</v>
      </c>
      <c r="F20" s="3">
        <f>SUMPRODUCT((DA3:DA105=C20)*(DE3:DE105="L"))+SUMPRODUCT((DD3:DD105=C20)*(DF3:DF105="L"))</f>
        <v>0</v>
      </c>
      <c r="G20" s="3">
        <f>SUMIF(DA3:DA123,C20,DB3:DB123)+SUMIF(DD3:DD123,C20,DC3:DC123)</f>
        <v>0</v>
      </c>
      <c r="H20" s="3">
        <f>SUMIF(DD3:DD123,C20,DB3:DB123)+SUMIF(DA3:DA123,C20,DC3:DC123)</f>
        <v>0</v>
      </c>
      <c r="I20" s="3">
        <f t="shared" si="52"/>
        <v>1000</v>
      </c>
      <c r="J20" s="3">
        <f t="shared" si="53"/>
        <v>0</v>
      </c>
      <c r="K20" s="3">
        <f>IF(Landen!F16&lt;&gt;"",Landen!F16,-A20)</f>
        <v>-183</v>
      </c>
      <c r="L20" s="3">
        <f>IF(COUNTIF(J18:J22,4)&lt;&gt;4,RANK(J20,J18:J22),J99)</f>
        <v>1</v>
      </c>
      <c r="N20" s="3">
        <f>SUMPRODUCT((L18:L21=L20)*(K18:K21&lt;K20))+L20</f>
        <v>1</v>
      </c>
      <c r="O20" s="5" t="str">
        <f>INDEX(C18:C22,MATCH(3,N18:N22,0),0)</f>
        <v>Marokko</v>
      </c>
      <c r="P20" s="3">
        <f>INDEX(L18:L22,MATCH(O20,C18:C22,0),0)</f>
        <v>1</v>
      </c>
      <c r="Q20" s="3" t="str">
        <f>IF(AND(Q19&lt;&gt;"",P20=1),O20,"")</f>
        <v>Marokko</v>
      </c>
      <c r="R20" s="3" t="str">
        <f>IF(AND(R19&lt;&gt;"",P21=2),O21,"")</f>
        <v/>
      </c>
      <c r="S20" s="3" t="str">
        <f>IF(AND(S19&lt;&gt;"",P22=3),O22,"")</f>
        <v/>
      </c>
      <c r="V20" s="3" t="str">
        <f t="shared" si="61"/>
        <v>Marokko</v>
      </c>
      <c r="W20" s="3">
        <f>SUMPRODUCT((DA3:DA105=V20)*(DD3:DD105=V21)*(DE3:DE105="W"))+SUMPRODUCT((DA3:DA105=V20)*(DD3:DD105=V22)*(DE3:DE105="W"))+SUMPRODUCT((DA3:DA105=V20)*(DD3:DD105=V18)*(DE3:DE105="W"))+SUMPRODUCT((DA3:DA105=V20)*(DD3:DD105=V19)*(DE3:DE105="W"))+SUMPRODUCT((DA3:DA105=V21)*(DD3:DD105=V20)*(DF3:DF105="W"))+SUMPRODUCT((DA3:DA105=V22)*(DD3:DD105=V20)*(DF3:DF105="W"))+SUMPRODUCT((DA3:DA105=V18)*(DD3:DD105=V20)*(DF3:DF105="W"))+SUMPRODUCT((DA3:DA105=V19)*(DD3:DD105=V20)*(DF3:DF105="W"))</f>
        <v>0</v>
      </c>
      <c r="X20" s="3">
        <f>SUMPRODUCT((DA3:DA105=V20)*(DD3:DD105=V21)*(DE3:DE105="D"))+SUMPRODUCT((DA3:DA105=V20)*(DD3:DD105=V22)*(DE3:DE105="D"))+SUMPRODUCT((DA3:DA105=V20)*(DD3:DD105=V18)*(DE3:DE105="D"))+SUMPRODUCT((DA3:DA105=V20)*(DD3:DD105=V19)*(DE3:DE105="D"))+SUMPRODUCT((DA3:DA105=V21)*(DD3:DD105=V20)*(DE3:DE105="D"))+SUMPRODUCT((DA3:DA105=V22)*(DD3:DD105=V20)*(DE3:DE105="D"))+SUMPRODUCT((DA3:DA105=V18)*(DD3:DD105=V20)*(DE3:DE105="D"))+SUMPRODUCT((DA3:DA105=V19)*(DD3:DD105=V20)*(DE3:DE105="D"))</f>
        <v>0</v>
      </c>
      <c r="Y20" s="3">
        <f>SUMPRODUCT((DA3:DA105=V20)*(DD3:DD105=V21)*(DE3:DE105="L"))+SUMPRODUCT((DA3:DA105=V20)*(DD3:DD105=V22)*(DE3:DE105="L"))+SUMPRODUCT((DA3:DA105=V20)*(DD3:DD105=V18)*(DE3:DE105="L"))+SUMPRODUCT((DA3:DA105=V20)*(DD3:DD105=V19)*(DE3:DE105="L"))+SUMPRODUCT((DA3:DA105=V21)*(DD3:DD105=V20)*(DF3:DF105="L"))+SUMPRODUCT((DA3:DA105=V22)*(DD3:DD105=V20)*(DF3:DF105="L"))+SUMPRODUCT((DA3:DA105=V18)*(DD3:DD105=V20)*(DF3:DF105="L"))+SUMPRODUCT((DA3:DA105=V19)*(DD3:DD105=V20)*(DF3:DF105="L"))</f>
        <v>0</v>
      </c>
      <c r="Z20" s="3">
        <f>SUMPRODUCT((DA3:DA105=V20)*(DD3:DD105=V21)*DB3:DB105)+SUMPRODUCT((DA3:DA105=V20)*(DD3:DD105=V22)*DB3:DB105)+SUMPRODUCT((DA3:DA105=V20)*(DD3:DD105=V18)*DB3:DB105)+SUMPRODUCT((DA3:DA105=V20)*(DD3:DD105=V19)*DB3:DB105)+SUMPRODUCT((DA3:DA105=V21)*(DD3:DD105=V20)*DC3:DC105)+SUMPRODUCT((DA3:DA105=V22)*(DD3:DD105=V20)*DC3:DC105)+SUMPRODUCT((DA3:DA105=V18)*(DD3:DD105=V20)*DC3:DC105)+SUMPRODUCT((DA3:DA105=V19)*(DD3:DD105=V20)*DC3:DC105)</f>
        <v>0</v>
      </c>
      <c r="AA20" s="3">
        <f>SUMPRODUCT((DA3:DA105=V20)*(DD3:DD105=V21)*DC3:DC105)+SUMPRODUCT((DA3:DA105=V20)*(DD3:DD105=V22)*DC3:DC105)+SUMPRODUCT((DA3:DA105=V20)*(DD3:DD105=V18)*DC3:DC105)+SUMPRODUCT((DA3:DA105=V20)*(DD3:DD105=V19)*DC3:DC105)+SUMPRODUCT((DA3:DA105=V21)*(DD3:DD105=V20)*DB3:DB105)+SUMPRODUCT((DA3:DA105=V22)*(DD3:DD105=V20)*DB3:DB105)+SUMPRODUCT((DA3:DA105=V18)*(DD3:DD105=V20)*DB3:DB105)+SUMPRODUCT((DA3:DA105=V19)*(DD3:DD105=V20)*DB3:DB105)</f>
        <v>0</v>
      </c>
      <c r="AB20" s="3">
        <f>Z20-AA20+1000</f>
        <v>1000</v>
      </c>
      <c r="AC20" s="3">
        <f t="shared" si="54"/>
        <v>0</v>
      </c>
      <c r="AD20" s="3">
        <f>IF(V20&lt;&gt;"",VLOOKUP(V20,C4:I52,7,FALSE),"")</f>
        <v>1000</v>
      </c>
      <c r="AE20" s="3">
        <f>IF(V20&lt;&gt;"",VLOOKUP(V20,C4:I52,5,FALSE),"")</f>
        <v>0</v>
      </c>
      <c r="AF20" s="3">
        <f>IF(V20&lt;&gt;"",VLOOKUP(V20,C4:K52,9,FALSE),"")</f>
        <v>-108</v>
      </c>
      <c r="AG20" s="3">
        <f t="shared" si="55"/>
        <v>0</v>
      </c>
      <c r="AH20" s="3">
        <f>IF(V20&lt;&gt;"",RANK(AG20,AG18:AG22),"")</f>
        <v>1</v>
      </c>
      <c r="AI20" s="3">
        <f>IF(V20&lt;&gt;"",SUMPRODUCT((AG18:AG22=AG20)*(AB18:AB22&gt;AB20)),"")</f>
        <v>0</v>
      </c>
      <c r="AJ20" s="3">
        <f>IF(V20&lt;&gt;"",SUMPRODUCT((AG18:AG22=AG20)*(AB18:AB22=AB20)*(Z18:Z22&gt;Z20)),"")</f>
        <v>0</v>
      </c>
      <c r="AK20" s="3">
        <f>IF(V20&lt;&gt;"",SUMPRODUCT((AG18:AG22=AG20)*(AB18:AB22=AB20)*(Z18:Z22=Z20)*(AD18:AD22&gt;AD20)),"")</f>
        <v>0</v>
      </c>
      <c r="AL20" s="3">
        <f>IF(V20&lt;&gt;"",SUMPRODUCT((AG18:AG22=AG20)*(AB18:AB22=AB20)*(Z18:Z22=Z20)*(AD18:AD22=AD20)*(AE18:AE22&gt;AE20)),"")</f>
        <v>0</v>
      </c>
      <c r="AM20" s="3">
        <f>IF(V20&lt;&gt;"",SUMPRODUCT((AG18:AG22=AG20)*(AB18:AB22=AB20)*(Z18:Z22=Z20)*(AD18:AD22=AD20)*(AE18:AE22=AE20)*(AF18:AF22&gt;AF20)),"")</f>
        <v>1</v>
      </c>
      <c r="AN20" s="3">
        <f>IF(V20&lt;&gt;"",IF(AN99&lt;&gt;"",IF(U96=3,AN99,AN99+U96),SUM(AH20:AM20)),"")</f>
        <v>2</v>
      </c>
      <c r="AO20" s="3" t="str">
        <f>IF(V20&lt;&gt;"",INDEX(V18:V22,MATCH(3,AN18:AN22,0),0),"")</f>
        <v>Schotland</v>
      </c>
      <c r="AP20" s="3" t="str">
        <f>IF(R19&lt;&gt;"",R19,"")</f>
        <v/>
      </c>
      <c r="AQ20" s="3">
        <f>SUMPRODUCT((DA3:DA105=AP20)*(DD3:DD105=AP21)*(DE3:DE105="W"))+SUMPRODUCT((DA3:DA105=AP20)*(DD3:DD105=AP22)*(DE3:DE105="W"))+SUMPRODUCT((DA3:DA105=AP20)*(DD3:DD105=AP19)*(DE3:DE105="W"))+SUMPRODUCT((DA3:DA105=AP21)*(DD3:DD105=AP20)*(DF3:DF105="W"))+SUMPRODUCT((DA3:DA105=AP22)*(DD3:DD105=AP20)*(DF3:DF105="W"))+SUMPRODUCT((DA3:DA105=AP19)*(DD3:DD105=AP20)*(DF3:DF105="W"))</f>
        <v>0</v>
      </c>
      <c r="AR20" s="3">
        <f>SUMPRODUCT((DA3:DA105=AP20)*(DD3:DD105=AP21)*(DE3:DE105="D"))+SUMPRODUCT((DA3:DA105=AP20)*(DD3:DD105=AP22)*(DE3:DE105="D"))+SUMPRODUCT((DA3:DA105=AP20)*(DD3:DD105=AP19)*(DE3:DE105="D"))+SUMPRODUCT((DA3:DA105=AP21)*(DD3:DD105=AP20)*(DE3:DE105="D"))+SUMPRODUCT((DA3:DA105=AP22)*(DD3:DD105=AP20)*(DE3:DE105="D"))+SUMPRODUCT((DA3:DA105=AP19)*(DD3:DD105=AP20)*(DE3:DE105="D"))</f>
        <v>0</v>
      </c>
      <c r="AS20" s="3">
        <f>SUMPRODUCT((DA3:DA105=AP20)*(DD3:DD105=AP21)*(DE3:DE105="L"))+SUMPRODUCT((DA3:DA105=AP20)*(DD3:DD105=AP22)*(DE3:DE105="L"))+SUMPRODUCT((DA3:DA105=AP20)*(DD3:DD105=AP19)*(DE3:DE105="L"))+SUMPRODUCT((DA3:DA105=AP21)*(DD3:DD105=AP20)*(DF3:DF105="L"))+SUMPRODUCT((DA3:DA105=AP22)*(DD3:DD105=AP20)*(DF3:DF105="L"))+SUMPRODUCT((DA3:DA105=AP19)*(DD3:DD105=AP20)*(DF3:DF105="L"))</f>
        <v>0</v>
      </c>
      <c r="AT20" s="3">
        <f>SUMPRODUCT((DA3:DA105=AP20)*(DD3:DD105=AP21)*DB3:DB105)+SUMPRODUCT((DA3:DA105=AP20)*(DD3:DD105=AP22)*DB3:DB105)+SUMPRODUCT((DA3:DA105=AP20)*(DD3:DD105=AP18)*DB3:DB105)+SUMPRODUCT((DA3:DA105=AP20)*(DD3:DD105=AP19)*DB3:DB105)+SUMPRODUCT((DA3:DA105=AP21)*(DD3:DD105=AP20)*DC3:DC105)+SUMPRODUCT((DA3:DA105=AP22)*(DD3:DD105=AP20)*DC3:DC105)+SUMPRODUCT((DA3:DA105=AP18)*(DD3:DD105=AP20)*DC3:DC105)+SUMPRODUCT((DA3:DA105=AP19)*(DD3:DD105=AP20)*DC3:DC105)</f>
        <v>0</v>
      </c>
      <c r="AU20" s="3">
        <f>SUMPRODUCT((DA3:DA105=AP20)*(DD3:DD105=AP21)*DC3:DC105)+SUMPRODUCT((DA3:DA105=AP20)*(DD3:DD105=AP22)*DC3:DC105)+SUMPRODUCT((DA3:DA105=AP20)*(DD3:DD105=AP18)*DC3:DC105)+SUMPRODUCT((DA3:DA105=AP20)*(DD3:DD105=AP19)*DC3:DC105)+SUMPRODUCT((DA3:DA105=AP21)*(DD3:DD105=AP20)*DB3:DB105)+SUMPRODUCT((DA3:DA105=AP22)*(DD3:DD105=AP20)*DB3:DB105)+SUMPRODUCT((DA3:DA105=AP18)*(DD3:DD105=AP20)*DB3:DB105)+SUMPRODUCT((DA3:DA105=AP19)*(DD3:DD105=AP20)*DB3:DB105)</f>
        <v>0</v>
      </c>
      <c r="AV20" s="3">
        <f>AT20-AU20+1000</f>
        <v>1000</v>
      </c>
      <c r="AW20" s="3" t="str">
        <f t="shared" si="62"/>
        <v/>
      </c>
      <c r="AX20" s="3" t="str">
        <f>IF(AP20&lt;&gt;"",VLOOKUP(AP20,C4:I52,7,FALSE),"")</f>
        <v/>
      </c>
      <c r="AY20" s="3" t="str">
        <f>IF(AP20&lt;&gt;"",VLOOKUP(AP20,C4:I52,5,FALSE),"")</f>
        <v/>
      </c>
      <c r="AZ20" s="3" t="str">
        <f>IF(AP20&lt;&gt;"",VLOOKUP(AP20,C4:K52,9,FALSE),"")</f>
        <v/>
      </c>
      <c r="BA20" s="3" t="str">
        <f t="shared" si="63"/>
        <v/>
      </c>
      <c r="BB20" s="3" t="str">
        <f>IF(AP20&lt;&gt;"",RANK(BA20,BA18:BA22),"")</f>
        <v/>
      </c>
      <c r="BC20" s="3" t="str">
        <f>IF(AP20&lt;&gt;"",SUMPRODUCT((BA18:BA22=BA20)*(AV18:AV22&gt;AV20)),"")</f>
        <v/>
      </c>
      <c r="BD20" s="3" t="str">
        <f>IF(AP20&lt;&gt;"",SUMPRODUCT((BA18:BA22=BA20)*(AV18:AV22=AV20)*(AT18:AT22&gt;AT20)),"")</f>
        <v/>
      </c>
      <c r="BE20" s="3" t="str">
        <f>IF(AP20&lt;&gt;"",SUMPRODUCT((BA18:BA22=BA20)*(AV18:AV22=AV20)*(AT18:AT22=AT20)*(AX18:AX22&gt;AX20)),"")</f>
        <v/>
      </c>
      <c r="BF20" s="3" t="str">
        <f>IF(AP20&lt;&gt;"",SUMPRODUCT((BA18:BA22=BA20)*(AV18:AV22=AV20)*(AT18:AT22=AT20)*(AX18:AX22=AX20)*(AY18:AY22&gt;AY20)),"")</f>
        <v/>
      </c>
      <c r="BG20" s="3" t="str">
        <f>IF(AP20&lt;&gt;"",SUMPRODUCT((BA18:BA22=BA20)*(AV18:AV22=AV20)*(AT18:AT22=AT20)*(AX18:AX22=AX20)*(AY18:AY22=AY20)*(AZ18:AZ22&gt;AZ20)),"")</f>
        <v/>
      </c>
      <c r="BH20" s="3" t="str">
        <f>IF(AP20&lt;&gt;"",IF(BH99&lt;&gt;"",IF(AO96=3,BH99,BH99+AO96),SUM(BB20:BG20)+1),"")</f>
        <v/>
      </c>
      <c r="BI20" s="3" t="str">
        <f>IF(AP20&lt;&gt;"",INDEX(AP19:AP22,MATCH(3,BH19:BH22,0),0),"")</f>
        <v/>
      </c>
      <c r="BJ20" s="3" t="str">
        <f>IF(S18&lt;&gt;"",S18,"")</f>
        <v/>
      </c>
      <c r="BK20" s="3">
        <f>SUMPRODUCT((DA3:DA105=BJ20)*(DD3:DD105=BJ21)*(DE3:DE105="W"))+SUMPRODUCT((DA3:DA105=BJ20)*(DD3:DD105=BJ22)*(DE3:DE105="W"))+SUMPRODUCT((DA3:DA105=BJ20)*(DD3:DD105=BJ23)*(DE3:DE105="W"))+SUMPRODUCT((DA3:DA105=BJ21)*(DD3:DD105=BJ20)*(DF3:DF105="W"))+SUMPRODUCT((DA3:DA105=BJ22)*(DD3:DD105=BJ20)*(DF3:DF105="W"))+SUMPRODUCT((DA3:DA105=BJ23)*(DD3:DD105=BJ20)*(DF3:DF105="W"))</f>
        <v>0</v>
      </c>
      <c r="BL20" s="3">
        <f>SUMPRODUCT((DA3:DA105=BJ20)*(DD3:DD105=BJ21)*(DE3:DE105="D"))+SUMPRODUCT((DA3:DA105=BJ20)*(DD3:DD105=BJ22)*(DE3:DE105="D"))+SUMPRODUCT((DA3:DA105=BJ20)*(DD3:DD105=BJ23)*(DE3:DE105="D"))+SUMPRODUCT((DA3:DA105=BJ21)*(DD3:DD105=BJ20)*(DE3:DE105="D"))+SUMPRODUCT((DA3:DA105=BJ22)*(DD3:DD105=BJ20)*(DE3:DE105="D"))+SUMPRODUCT((DA3:DA105=BJ23)*(DD3:DD105=BJ20)*(DE3:DE105="D"))</f>
        <v>0</v>
      </c>
      <c r="BM20" s="3">
        <f>SUMPRODUCT((DA3:DA105=BJ20)*(DD3:DD105=BJ21)*(DE3:DE105="L"))+SUMPRODUCT((DA3:DA105=BJ20)*(DD3:DD105=BJ22)*(DE3:DE105="L"))+SUMPRODUCT((DA3:DA105=BJ20)*(DD3:DD105=BJ23)*(DE3:DE105="L"))+SUMPRODUCT((DA3:DA105=BJ21)*(DD3:DD105=BJ20)*(DF3:DF105="L"))+SUMPRODUCT((DA3:DA105=BJ22)*(DD3:DD105=BJ20)*(DF3:DF105="L"))+SUMPRODUCT((DA3:DA105=BJ23)*(DD3:DD105=BJ20)*(DF3:DF105="L"))</f>
        <v>0</v>
      </c>
      <c r="BN20" s="3">
        <f>SUMPRODUCT((DA3:DA105=BJ20)*(DD3:DD105=BJ21)*DB3:DB105)+SUMPRODUCT((DA3:DA105=BJ20)*(DD3:DD105=BJ22)*DB3:DB105)+SUMPRODUCT((DA3:DA105=BJ20)*(DD3:DD105=BJ18)*DB3:DB105)+SUMPRODUCT((DA3:DA105=BJ20)*(DD3:DD105=BJ19)*DB3:DB105)+SUMPRODUCT((DA3:DA105=BJ21)*(DD3:DD105=BJ20)*DC3:DC105)+SUMPRODUCT((DA3:DA105=BJ22)*(DD3:DD105=BJ20)*DC3:DC105)+SUMPRODUCT((DA3:DA105=BJ18)*(DD3:DD105=BJ20)*DC3:DC105)+SUMPRODUCT((DA3:DA105=BJ19)*(DD3:DD105=BJ20)*DC3:DC105)</f>
        <v>0</v>
      </c>
      <c r="BO20" s="3">
        <f>SUMPRODUCT((DA3:DA105=BJ20)*(DD3:DD105=BJ21)*DC3:DC105)+SUMPRODUCT((DA3:DA105=BJ20)*(DD3:DD105=BJ22)*DC3:DC105)+SUMPRODUCT((DA3:DA105=BJ20)*(DD3:DD105=BJ18)*DC3:DC105)+SUMPRODUCT((DA3:DA105=BJ20)*(DD3:DD105=BJ19)*DC3:DC105)+SUMPRODUCT((DA3:DA105=BJ21)*(DD3:DD105=BJ20)*DB3:DB105)+SUMPRODUCT((DA3:DA105=BJ22)*(DD3:DD105=BJ20)*DB3:DB105)+SUMPRODUCT((DA3:DA105=BJ18)*(DD3:DD105=BJ20)*DB3:DB105)+SUMPRODUCT((DA3:DA105=BJ19)*(DD3:DD105=BJ20)*DB3:DB105)</f>
        <v>0</v>
      </c>
      <c r="BP20" s="3">
        <f>BN20-BO20+1000</f>
        <v>1000</v>
      </c>
      <c r="BQ20" s="3" t="str">
        <f t="shared" ref="BQ20:BQ21" si="68">IF(BJ20&lt;&gt;"",BK20*3+BL20*1,"")</f>
        <v/>
      </c>
      <c r="BR20" s="3" t="str">
        <f>IF(BJ20&lt;&gt;"",VLOOKUP(BJ20,C4:I52,7,FALSE),"")</f>
        <v/>
      </c>
      <c r="BS20" s="3" t="str">
        <f>IF(BJ20&lt;&gt;"",VLOOKUP(BJ20,C4:I52,5,FALSE),"")</f>
        <v/>
      </c>
      <c r="BT20" s="3" t="str">
        <f>IF(BJ20&lt;&gt;"",VLOOKUP(BJ20,C4:K52,9,FALSE),"")</f>
        <v/>
      </c>
      <c r="BU20" s="3" t="str">
        <f t="shared" ref="BU20:BU21" si="69">BQ20</f>
        <v/>
      </c>
      <c r="BV20" s="3" t="str">
        <f>IF(BJ20&lt;&gt;"",RANK(BU20,BU18:BU22),"")</f>
        <v/>
      </c>
      <c r="BW20" s="3" t="str">
        <f>IF(BJ20&lt;&gt;"",SUMPRODUCT((BU18:BU22=BU20)*(BP18:BP22&gt;BP20)),"")</f>
        <v/>
      </c>
      <c r="BX20" s="3" t="str">
        <f>IF(BJ20&lt;&gt;"",SUMPRODUCT((BU18:BU22=BU20)*(BP18:BP22=BP20)*(BN18:BN22&gt;BN20)),"")</f>
        <v/>
      </c>
      <c r="BY20" s="3" t="str">
        <f>IF(BJ20&lt;&gt;"",SUMPRODUCT((BU18:BU22=BU20)*(BP18:BP22=BP20)*(BN18:BN22=BN20)*(BR18:BR22&gt;BR20)),"")</f>
        <v/>
      </c>
      <c r="BZ20" s="3" t="str">
        <f>IF(BJ20&lt;&gt;"",SUMPRODUCT((BU18:BU22=BU20)*(BP18:BP22=BP20)*(BN18:BN22=BN20)*(BR18:BR22=BR20)*(BS18:BS22&gt;BS20)),"")</f>
        <v/>
      </c>
      <c r="CA20" s="3" t="str">
        <f>IF(BJ20&lt;&gt;"",SUMPRODUCT((BU18:BU22=BU20)*(BP18:BP22=BP20)*(BN18:BN22=BN20)*(BR18:BR22=BR20)*(BS18:BS22=BS20)*(BT18:BT22&gt;BT20)),"")</f>
        <v/>
      </c>
      <c r="CB20" s="3" t="str">
        <f>IF(BJ20&lt;&gt;"",SUM(BV20:CA20)+2,"")</f>
        <v/>
      </c>
      <c r="CC20" s="3" t="str">
        <f>IF(BJ20&lt;&gt;"",INDEX(BJ20:BJ22,MATCH(3,CB20:CB22,0),0),"")</f>
        <v/>
      </c>
      <c r="CX20" s="3" t="str">
        <f>IF(CC20&lt;&gt;"",CC20,IF(BI20&lt;&gt;"",BI20,IF(AO20&lt;&gt;"",AO20,O20)))</f>
        <v>Schotland</v>
      </c>
      <c r="CY20" s="3">
        <v>3</v>
      </c>
      <c r="CZ20" s="3">
        <v>18</v>
      </c>
      <c r="DA20" s="7" t="str">
        <f>Voorspelling!F23</f>
        <v>Irak</v>
      </c>
      <c r="DB20" s="7">
        <f>Voorspelling!G23</f>
        <v>0</v>
      </c>
      <c r="DC20" s="7">
        <f>Voorspelling!H23</f>
        <v>0</v>
      </c>
      <c r="DD20" s="7" t="str">
        <f>Voorspelling!I23</f>
        <v>Noorwegen</v>
      </c>
      <c r="DE20" s="7" t="str">
        <f>IF(AND(Voorspelling!G23&lt;&gt;"",Voorspelling!H23&lt;&gt;""),IF(DB20&gt;DC20,"W",IF(DB20=DC20,"D","L")),"")</f>
        <v/>
      </c>
      <c r="DF20" s="7" t="str">
        <f t="shared" si="0"/>
        <v/>
      </c>
      <c r="DI20" s="3" t="e">
        <f ca="1">VLOOKUP(DJ20,HE18:HF22,2,FALSE)</f>
        <v>#N/A</v>
      </c>
      <c r="DJ20" s="5" t="str">
        <f t="shared" si="64"/>
        <v>Haïti</v>
      </c>
      <c r="DK20" s="3" t="e">
        <f ca="1">SUMPRODUCT((HH3:HH105=DJ20)*(HL3:HL105="W"))+SUMPRODUCT((HK3:HK105=DJ20)*(HM3:HM105="W"))</f>
        <v>#REF!</v>
      </c>
      <c r="DL20" s="3" t="e">
        <f ca="1">SUMPRODUCT((HH3:HH105=DJ20)*(HL3:HL105="D"))+SUMPRODUCT((HK3:HK105=DJ20)*(HM3:HM105="D"))</f>
        <v>#REF!</v>
      </c>
      <c r="DM20" s="3" t="e">
        <f ca="1">SUMPRODUCT((HH3:HH105=DJ20)*(HL3:HL105="L"))+SUMPRODUCT((HK3:HK105=DJ20)*(HM3:HM105="L"))</f>
        <v>#REF!</v>
      </c>
      <c r="DN20" s="3" t="e">
        <f ca="1">SUMIF(HH3:HH123,DJ20,HI3:HI123)+SUMIF(HK3:HK123,DJ20,HJ3:HJ123)</f>
        <v>#REF!</v>
      </c>
      <c r="DO20" s="3" t="e">
        <f ca="1">SUMIF(HK3:HK123,DJ20,HI3:HI123)+SUMIF(HH3:HH123,DJ20,HJ3:HJ123)</f>
        <v>#REF!</v>
      </c>
      <c r="DP20" s="3" t="e">
        <f t="shared" ca="1" si="56"/>
        <v>#REF!</v>
      </c>
      <c r="DQ20" s="3" t="e">
        <f t="shared" ca="1" si="57"/>
        <v>#REF!</v>
      </c>
      <c r="DR20" s="3">
        <f t="shared" si="58"/>
        <v>-183</v>
      </c>
      <c r="DS20" s="3" t="e">
        <f ca="1">IF(COUNTIF(DQ18:DQ22,4)&lt;&gt;4,RANK(DQ20,DQ18:DQ22),DQ99)</f>
        <v>#REF!</v>
      </c>
      <c r="DU20" s="3" t="e">
        <f ca="1">SUMPRODUCT((DS18:DS21=DS20)*(DR18:DR21&lt;DR20))+DS20</f>
        <v>#REF!</v>
      </c>
      <c r="DV20" s="5" t="e">
        <f ca="1">INDEX(DJ18:DJ22,MATCH(3,DU18:DU22,0),0)</f>
        <v>#N/A</v>
      </c>
      <c r="DW20" s="3" t="e">
        <f ca="1">INDEX(DS18:DS22,MATCH(DV20,DJ18:DJ22,0),0)</f>
        <v>#N/A</v>
      </c>
      <c r="DX20" s="3" t="e">
        <f ca="1">IF(AND(DX19&lt;&gt;"",DW20=1),DV20,"")</f>
        <v>#N/A</v>
      </c>
      <c r="DY20" s="3" t="e">
        <f ca="1">IF(AND(DY19&lt;&gt;"",DW21=2),DV21,"")</f>
        <v>#N/A</v>
      </c>
      <c r="DZ20" s="3" t="e">
        <f ca="1">IF(AND(DZ19&lt;&gt;"",DW22=3),DV22,"")</f>
        <v>#N/A</v>
      </c>
      <c r="EC20" s="3" t="e">
        <f t="shared" ca="1" si="65"/>
        <v>#N/A</v>
      </c>
      <c r="ED20" s="3" t="e">
        <f ca="1">SUMPRODUCT((HH3:HH105=EC20)*(HK3:HK105=EC21)*(HL3:HL105="W"))+SUMPRODUCT((HH3:HH105=EC20)*(HK3:HK105=EC22)*(HL3:HL105="W"))+SUMPRODUCT((HH3:HH105=EC20)*(HK3:HK105=EC18)*(HL3:HL105="W"))+SUMPRODUCT((HH3:HH105=EC20)*(HK3:HK105=EC19)*(HL3:HL105="W"))+SUMPRODUCT((HH3:HH105=EC21)*(HK3:HK105=EC20)*(HM3:HM105="W"))+SUMPRODUCT((HH3:HH105=EC22)*(HK3:HK105=EC20)*(HM3:HM105="W"))+SUMPRODUCT((HH3:HH105=EC18)*(HK3:HK105=EC20)*(HM3:HM105="W"))+SUMPRODUCT((HH3:HH105=EC19)*(HK3:HK105=EC20)*(HM3:HM105="W"))</f>
        <v>#N/A</v>
      </c>
      <c r="EE20" s="3" t="e">
        <f ca="1">SUMPRODUCT((HH3:HH105=EC20)*(HK3:HK105=EC21)*(HL3:HL105="D"))+SUMPRODUCT((HH3:HH105=EC20)*(HK3:HK105=EC22)*(HL3:HL105="D"))+SUMPRODUCT((HH3:HH105=EC20)*(HK3:HK105=EC18)*(HL3:HL105="D"))+SUMPRODUCT((HH3:HH105=EC20)*(HK3:HK105=EC19)*(HL3:HL105="D"))+SUMPRODUCT((HH3:HH105=EC21)*(HK3:HK105=EC20)*(HL3:HL105="D"))+SUMPRODUCT((HH3:HH105=EC22)*(HK3:HK105=EC20)*(HL3:HL105="D"))+SUMPRODUCT((HH3:HH105=EC18)*(HK3:HK105=EC20)*(HL3:HL105="D"))+SUMPRODUCT((HH3:HH105=EC19)*(HK3:HK105=EC20)*(HL3:HL105="D"))</f>
        <v>#N/A</v>
      </c>
      <c r="EF20" s="3" t="e">
        <f ca="1">SUMPRODUCT((HH3:HH105=EC20)*(HK3:HK105=EC21)*(HL3:HL105="L"))+SUMPRODUCT((HH3:HH105=EC20)*(HK3:HK105=EC22)*(HL3:HL105="L"))+SUMPRODUCT((HH3:HH105=EC20)*(HK3:HK105=EC18)*(HL3:HL105="L"))+SUMPRODUCT((HH3:HH105=EC20)*(HK3:HK105=EC19)*(HL3:HL105="L"))+SUMPRODUCT((HH3:HH105=EC21)*(HK3:HK105=EC20)*(HM3:HM105="L"))+SUMPRODUCT((HH3:HH105=EC22)*(HK3:HK105=EC20)*(HM3:HM105="L"))+SUMPRODUCT((HH3:HH105=EC18)*(HK3:HK105=EC20)*(HM3:HM105="L"))+SUMPRODUCT((HH3:HH105=EC19)*(HK3:HK105=EC20)*(HM3:HM105="L"))</f>
        <v>#N/A</v>
      </c>
      <c r="EG20" s="3" t="e">
        <f ca="1">SUMPRODUCT((HH3:HH105=EC20)*(HK3:HK105=EC21)*HI3:HI105)+SUMPRODUCT((HH3:HH105=EC20)*(HK3:HK105=EC22)*HI3:HI105)+SUMPRODUCT((HH3:HH105=EC20)*(HK3:HK105=EC18)*HI3:HI105)+SUMPRODUCT((HH3:HH105=EC20)*(HK3:HK105=EC19)*HI3:HI105)+SUMPRODUCT((HH3:HH105=EC21)*(HK3:HK105=EC20)*HJ3:HJ105)+SUMPRODUCT((HH3:HH105=EC22)*(HK3:HK105=EC20)*HJ3:HJ105)+SUMPRODUCT((HH3:HH105=EC18)*(HK3:HK105=EC20)*HJ3:HJ105)+SUMPRODUCT((HH3:HH105=EC19)*(HK3:HK105=EC20)*HJ3:HJ105)</f>
        <v>#N/A</v>
      </c>
      <c r="EH20" s="3" t="e">
        <f ca="1">SUMPRODUCT((HH3:HH105=EC20)*(HK3:HK105=EC21)*HJ3:HJ105)+SUMPRODUCT((HH3:HH105=EC20)*(HK3:HK105=EC22)*HJ3:HJ105)+SUMPRODUCT((HH3:HH105=EC20)*(HK3:HK105=EC18)*HJ3:HJ105)+SUMPRODUCT((HH3:HH105=EC20)*(HK3:HK105=EC19)*HJ3:HJ105)+SUMPRODUCT((HH3:HH105=EC21)*(HK3:HK105=EC20)*HI3:HI105)+SUMPRODUCT((HH3:HH105=EC22)*(HK3:HK105=EC20)*HI3:HI105)+SUMPRODUCT((HH3:HH105=EC18)*(HK3:HK105=EC20)*HI3:HI105)+SUMPRODUCT((HH3:HH105=EC19)*(HK3:HK105=EC20)*HI3:HI105)</f>
        <v>#N/A</v>
      </c>
      <c r="EI20" s="3" t="e">
        <f ca="1">EG20-EH20+1000</f>
        <v>#N/A</v>
      </c>
      <c r="EJ20" s="3" t="e">
        <f t="shared" ca="1" si="59"/>
        <v>#N/A</v>
      </c>
      <c r="EK20" s="3" t="e">
        <f ca="1">IF(EC20&lt;&gt;"",VLOOKUP(EC20,DJ4:DP52,7,FALSE),"")</f>
        <v>#N/A</v>
      </c>
      <c r="EL20" s="3" t="e">
        <f ca="1">IF(EC20&lt;&gt;"",VLOOKUP(EC20,DJ4:DP52,5,FALSE),"")</f>
        <v>#N/A</v>
      </c>
      <c r="EM20" s="3" t="e">
        <f ca="1">IF(EC20&lt;&gt;"",VLOOKUP(EC20,DJ4:DR52,9,FALSE),"")</f>
        <v>#N/A</v>
      </c>
      <c r="EN20" s="3" t="e">
        <f t="shared" ca="1" si="60"/>
        <v>#N/A</v>
      </c>
      <c r="EO20" s="3" t="e">
        <f ca="1">IF(EC20&lt;&gt;"",RANK(EN20,EN18:EN22),"")</f>
        <v>#N/A</v>
      </c>
      <c r="EP20" s="3" t="e">
        <f ca="1">IF(EC20&lt;&gt;"",SUMPRODUCT((EN18:EN22=EN20)*(EI18:EI22&gt;EI20)),"")</f>
        <v>#N/A</v>
      </c>
      <c r="EQ20" s="3" t="e">
        <f ca="1">IF(EC20&lt;&gt;"",SUMPRODUCT((EN18:EN22=EN20)*(EI18:EI22=EI20)*(EG18:EG22&gt;EG20)),"")</f>
        <v>#N/A</v>
      </c>
      <c r="ER20" s="3" t="e">
        <f ca="1">IF(EC20&lt;&gt;"",SUMPRODUCT((EN18:EN22=EN20)*(EI18:EI22=EI20)*(EG18:EG22=EG20)*(EK18:EK22&gt;EK20)),"")</f>
        <v>#N/A</v>
      </c>
      <c r="ES20" s="3" t="e">
        <f ca="1">IF(EC20&lt;&gt;"",SUMPRODUCT((EN18:EN22=EN20)*(EI18:EI22=EI20)*(EG18:EG22=EG20)*(EK18:EK22=EK20)*(EL18:EL22&gt;EL20)),"")</f>
        <v>#N/A</v>
      </c>
      <c r="ET20" s="3" t="e">
        <f ca="1">IF(EC20&lt;&gt;"",SUMPRODUCT((EN18:EN22=EN20)*(EI18:EI22=EI20)*(EG18:EG22=EG20)*(EK18:EK22=EK20)*(EL18:EL22=EL20)*(EM18:EM22&gt;EM20)),"")</f>
        <v>#N/A</v>
      </c>
      <c r="EU20" s="3" t="e">
        <f ca="1">IF(EC20&lt;&gt;"",IF(EU99&lt;&gt;"",IF(EB96=3,EU99,EU99+EB96),SUM(EO20:ET20)),"")</f>
        <v>#N/A</v>
      </c>
      <c r="EV20" s="3" t="e">
        <f ca="1">IF(EC20&lt;&gt;"",INDEX(EC18:EC22,MATCH(3,EU18:EU22,0),0),"")</f>
        <v>#N/A</v>
      </c>
      <c r="EW20" s="3" t="e">
        <f ca="1">IF(DY19&lt;&gt;"",DY19,"")</f>
        <v>#N/A</v>
      </c>
      <c r="EX20" s="3" t="e">
        <f ca="1">SUMPRODUCT((HH3:HH105=EW20)*(HK3:HK105=EW21)*(HL3:HL105="W"))+SUMPRODUCT((HH3:HH105=EW20)*(HK3:HK105=EW22)*(HL3:HL105="W"))+SUMPRODUCT((HH3:HH105=EW20)*(HK3:HK105=EW19)*(HL3:HL105="W"))+SUMPRODUCT((HH3:HH105=EW21)*(HK3:HK105=EW20)*(HM3:HM105="W"))+SUMPRODUCT((HH3:HH105=EW22)*(HK3:HK105=EW20)*(HM3:HM105="W"))+SUMPRODUCT((HH3:HH105=EW19)*(HK3:HK105=EW20)*(HM3:HM105="W"))</f>
        <v>#N/A</v>
      </c>
      <c r="EY20" s="3" t="e">
        <f ca="1">SUMPRODUCT((HH3:HH105=EW20)*(HK3:HK105=EW21)*(HL3:HL105="D"))+SUMPRODUCT((HH3:HH105=EW20)*(HK3:HK105=EW22)*(HL3:HL105="D"))+SUMPRODUCT((HH3:HH105=EW20)*(HK3:HK105=EW19)*(HL3:HL105="D"))+SUMPRODUCT((HH3:HH105=EW21)*(HK3:HK105=EW20)*(HL3:HL105="D"))+SUMPRODUCT((HH3:HH105=EW22)*(HK3:HK105=EW20)*(HL3:HL105="D"))+SUMPRODUCT((HH3:HH105=EW19)*(HK3:HK105=EW20)*(HL3:HL105="D"))</f>
        <v>#N/A</v>
      </c>
      <c r="EZ20" s="3" t="e">
        <f ca="1">SUMPRODUCT((HH3:HH105=EW20)*(HK3:HK105=EW21)*(HL3:HL105="L"))+SUMPRODUCT((HH3:HH105=EW20)*(HK3:HK105=EW22)*(HL3:HL105="L"))+SUMPRODUCT((HH3:HH105=EW20)*(HK3:HK105=EW19)*(HL3:HL105="L"))+SUMPRODUCT((HH3:HH105=EW21)*(HK3:HK105=EW20)*(HM3:HM105="L"))+SUMPRODUCT((HH3:HH105=EW22)*(HK3:HK105=EW20)*(HM3:HM105="L"))+SUMPRODUCT((HH3:HH105=EW19)*(HK3:HK105=EW20)*(HM3:HM105="L"))</f>
        <v>#N/A</v>
      </c>
      <c r="FA20" s="3" t="e">
        <f ca="1">SUMPRODUCT((HH3:HH105=EW20)*(HK3:HK105=EW21)*HI3:HI105)+SUMPRODUCT((HH3:HH105=EW20)*(HK3:HK105=EW22)*HI3:HI105)+SUMPRODUCT((HH3:HH105=EW20)*(HK3:HK105=EW18)*HI3:HI105)+SUMPRODUCT((HH3:HH105=EW20)*(HK3:HK105=EW19)*HI3:HI105)+SUMPRODUCT((HH3:HH105=EW21)*(HK3:HK105=EW20)*HJ3:HJ105)+SUMPRODUCT((HH3:HH105=EW22)*(HK3:HK105=EW20)*HJ3:HJ105)+SUMPRODUCT((HH3:HH105=EW18)*(HK3:HK105=EW20)*HJ3:HJ105)+SUMPRODUCT((HH3:HH105=EW19)*(HK3:HK105=EW20)*HJ3:HJ105)</f>
        <v>#N/A</v>
      </c>
      <c r="FB20" s="3" t="e">
        <f ca="1">SUMPRODUCT((HH3:HH105=EW20)*(HK3:HK105=EW21)*HJ3:HJ105)+SUMPRODUCT((HH3:HH105=EW20)*(HK3:HK105=EW22)*HJ3:HJ105)+SUMPRODUCT((HH3:HH105=EW20)*(HK3:HK105=EW18)*HJ3:HJ105)+SUMPRODUCT((HH3:HH105=EW20)*(HK3:HK105=EW19)*HJ3:HJ105)+SUMPRODUCT((HH3:HH105=EW21)*(HK3:HK105=EW20)*HI3:HI105)+SUMPRODUCT((HH3:HH105=EW22)*(HK3:HK105=EW20)*HI3:HI105)+SUMPRODUCT((HH3:HH105=EW18)*(HK3:HK105=EW20)*HI3:HI105)+SUMPRODUCT((HH3:HH105=EW19)*(HK3:HK105=EW20)*HI3:HI105)</f>
        <v>#N/A</v>
      </c>
      <c r="FC20" s="3" t="e">
        <f ca="1">FA20-FB20+1000</f>
        <v>#N/A</v>
      </c>
      <c r="FD20" s="3" t="e">
        <f t="shared" ca="1" si="66"/>
        <v>#N/A</v>
      </c>
      <c r="FE20" s="3" t="e">
        <f ca="1">IF(EW20&lt;&gt;"",VLOOKUP(EW20,DJ4:DP52,7,FALSE),"")</f>
        <v>#N/A</v>
      </c>
      <c r="FF20" s="3" t="e">
        <f ca="1">IF(EW20&lt;&gt;"",VLOOKUP(EW20,DJ4:DP52,5,FALSE),"")</f>
        <v>#N/A</v>
      </c>
      <c r="FG20" s="3" t="e">
        <f ca="1">IF(EW20&lt;&gt;"",VLOOKUP(EW20,DJ4:DR52,9,FALSE),"")</f>
        <v>#N/A</v>
      </c>
      <c r="FH20" s="3" t="e">
        <f t="shared" ca="1" si="67"/>
        <v>#N/A</v>
      </c>
      <c r="FI20" s="3" t="e">
        <f ca="1">IF(EW20&lt;&gt;"",RANK(FH20,FH18:FH22),"")</f>
        <v>#N/A</v>
      </c>
      <c r="FJ20" s="3" t="e">
        <f ca="1">IF(EW20&lt;&gt;"",SUMPRODUCT((FH18:FH22=FH20)*(FC18:FC22&gt;FC20)),"")</f>
        <v>#N/A</v>
      </c>
      <c r="FK20" s="3" t="e">
        <f ca="1">IF(EW20&lt;&gt;"",SUMPRODUCT((FH18:FH22=FH20)*(FC18:FC22=FC20)*(FA18:FA22&gt;FA20)),"")</f>
        <v>#N/A</v>
      </c>
      <c r="FL20" s="3" t="e">
        <f ca="1">IF(EW20&lt;&gt;"",SUMPRODUCT((FH18:FH22=FH20)*(FC18:FC22=FC20)*(FA18:FA22=FA20)*(FE18:FE22&gt;FE20)),"")</f>
        <v>#N/A</v>
      </c>
      <c r="FM20" s="3" t="e">
        <f ca="1">IF(EW20&lt;&gt;"",SUMPRODUCT((FH18:FH22=FH20)*(FC18:FC22=FC20)*(FA18:FA22=FA20)*(FE18:FE22=FE20)*(FF18:FF22&gt;FF20)),"")</f>
        <v>#N/A</v>
      </c>
      <c r="FN20" s="3" t="e">
        <f ca="1">IF(EW20&lt;&gt;"",SUMPRODUCT((FH18:FH22=FH20)*(FC18:FC22=FC20)*(FA18:FA22=FA20)*(FE18:FE22=FE20)*(FF18:FF22=FF20)*(FG18:FG22&gt;FG20)),"")</f>
        <v>#N/A</v>
      </c>
      <c r="FO20" s="3" t="e">
        <f ca="1">IF(EW20&lt;&gt;"",IF(FO99&lt;&gt;"",IF(EV96=3,FO99,FO99+EV96),SUM(FI20:FN20)+1),"")</f>
        <v>#N/A</v>
      </c>
      <c r="FP20" s="3" t="e">
        <f ca="1">IF(EW20&lt;&gt;"",INDEX(EW19:EW22,MATCH(3,FO19:FO22,0),0),"")</f>
        <v>#N/A</v>
      </c>
      <c r="FQ20" s="3" t="e">
        <f ca="1">IF(DZ18&lt;&gt;"",DZ18,"")</f>
        <v>#N/A</v>
      </c>
      <c r="FR20" s="3" t="e">
        <f ca="1">SUMPRODUCT((HH3:HH105=FQ20)*(HK3:HK105=FQ21)*(HL3:HL105="W"))+SUMPRODUCT((HH3:HH105=FQ20)*(HK3:HK105=FQ22)*(HL3:HL105="W"))+SUMPRODUCT((HH3:HH105=FQ20)*(HK3:HK105=FQ23)*(HL3:HL105="W"))+SUMPRODUCT((HH3:HH105=FQ21)*(HK3:HK105=FQ20)*(HM3:HM105="W"))+SUMPRODUCT((HH3:HH105=FQ22)*(HK3:HK105=FQ20)*(HM3:HM105="W"))+SUMPRODUCT((HH3:HH105=FQ23)*(HK3:HK105=FQ20)*(HM3:HM105="W"))</f>
        <v>#N/A</v>
      </c>
      <c r="FS20" s="3" t="e">
        <f ca="1">SUMPRODUCT((HH3:HH105=FQ20)*(HK3:HK105=FQ21)*(HL3:HL105="D"))+SUMPRODUCT((HH3:HH105=FQ20)*(HK3:HK105=FQ22)*(HL3:HL105="D"))+SUMPRODUCT((HH3:HH105=FQ20)*(HK3:HK105=FQ23)*(HL3:HL105="D"))+SUMPRODUCT((HH3:HH105=FQ21)*(HK3:HK105=FQ20)*(HL3:HL105="D"))+SUMPRODUCT((HH3:HH105=FQ22)*(HK3:HK105=FQ20)*(HL3:HL105="D"))+SUMPRODUCT((HH3:HH105=FQ23)*(HK3:HK105=FQ20)*(HL3:HL105="D"))</f>
        <v>#N/A</v>
      </c>
      <c r="FT20" s="3" t="e">
        <f ca="1">SUMPRODUCT((HH3:HH105=FQ20)*(HK3:HK105=FQ21)*(HL3:HL105="L"))+SUMPRODUCT((HH3:HH105=FQ20)*(HK3:HK105=FQ22)*(HL3:HL105="L"))+SUMPRODUCT((HH3:HH105=FQ20)*(HK3:HK105=FQ23)*(HL3:HL105="L"))+SUMPRODUCT((HH3:HH105=FQ21)*(HK3:HK105=FQ20)*(HM3:HM105="L"))+SUMPRODUCT((HH3:HH105=FQ22)*(HK3:HK105=FQ20)*(HM3:HM105="L"))+SUMPRODUCT((HH3:HH105=FQ23)*(HK3:HK105=FQ20)*(HM3:HM105="L"))</f>
        <v>#N/A</v>
      </c>
      <c r="FU20" s="3" t="e">
        <f ca="1">SUMPRODUCT((HH3:HH105=FQ20)*(HK3:HK105=FQ21)*HI3:HI105)+SUMPRODUCT((HH3:HH105=FQ20)*(HK3:HK105=FQ22)*HI3:HI105)+SUMPRODUCT((HH3:HH105=FQ20)*(HK3:HK105=FQ18)*HI3:HI105)+SUMPRODUCT((HH3:HH105=FQ20)*(HK3:HK105=FQ19)*HI3:HI105)+SUMPRODUCT((HH3:HH105=FQ21)*(HK3:HK105=FQ20)*HJ3:HJ105)+SUMPRODUCT((HH3:HH105=FQ22)*(HK3:HK105=FQ20)*HJ3:HJ105)+SUMPRODUCT((HH3:HH105=FQ18)*(HK3:HK105=FQ20)*HJ3:HJ105)+SUMPRODUCT((HH3:HH105=FQ19)*(HK3:HK105=FQ20)*HJ3:HJ105)</f>
        <v>#N/A</v>
      </c>
      <c r="FV20" s="3" t="e">
        <f ca="1">SUMPRODUCT((HH3:HH105=FQ20)*(HK3:HK105=FQ21)*HJ3:HJ105)+SUMPRODUCT((HH3:HH105=FQ20)*(HK3:HK105=FQ22)*HJ3:HJ105)+SUMPRODUCT((HH3:HH105=FQ20)*(HK3:HK105=FQ18)*HJ3:HJ105)+SUMPRODUCT((HH3:HH105=FQ20)*(HK3:HK105=FQ19)*HJ3:HJ105)+SUMPRODUCT((HH3:HH105=FQ21)*(HK3:HK105=FQ20)*HI3:HI105)+SUMPRODUCT((HH3:HH105=FQ22)*(HK3:HK105=FQ20)*HI3:HI105)+SUMPRODUCT((HH3:HH105=FQ18)*(HK3:HK105=FQ20)*HI3:HI105)+SUMPRODUCT((HH3:HH105=FQ19)*(HK3:HK105=FQ20)*HI3:HI105)</f>
        <v>#N/A</v>
      </c>
      <c r="FW20" s="3" t="e">
        <f ca="1">FU20-FV20+1000</f>
        <v>#N/A</v>
      </c>
      <c r="FX20" s="3" t="e">
        <f t="shared" ref="FX20:FX21" ca="1" si="70">IF(FQ20&lt;&gt;"",FR20*3+FS20*1,"")</f>
        <v>#N/A</v>
      </c>
      <c r="FY20" s="3" t="e">
        <f ca="1">IF(FQ20&lt;&gt;"",VLOOKUP(FQ20,DJ4:DP52,7,FALSE),"")</f>
        <v>#N/A</v>
      </c>
      <c r="FZ20" s="3" t="e">
        <f ca="1">IF(FQ20&lt;&gt;"",VLOOKUP(FQ20,DJ4:DP52,5,FALSE),"")</f>
        <v>#N/A</v>
      </c>
      <c r="GA20" s="3" t="e">
        <f ca="1">IF(FQ20&lt;&gt;"",VLOOKUP(FQ20,DJ4:DR52,9,FALSE),"")</f>
        <v>#N/A</v>
      </c>
      <c r="GB20" s="3" t="e">
        <f t="shared" ref="GB20:GB21" ca="1" si="71">FX20</f>
        <v>#N/A</v>
      </c>
      <c r="GC20" s="3" t="e">
        <f ca="1">IF(FQ20&lt;&gt;"",RANK(GB20,GB18:GB22),"")</f>
        <v>#N/A</v>
      </c>
      <c r="GD20" s="3" t="e">
        <f ca="1">IF(FQ20&lt;&gt;"",SUMPRODUCT((GB18:GB22=GB20)*(FW18:FW22&gt;FW20)),"")</f>
        <v>#N/A</v>
      </c>
      <c r="GE20" s="3" t="e">
        <f ca="1">IF(FQ20&lt;&gt;"",SUMPRODUCT((GB18:GB22=GB20)*(FW18:FW22=FW20)*(FU18:FU22&gt;FU20)),"")</f>
        <v>#N/A</v>
      </c>
      <c r="GF20" s="3" t="e">
        <f ca="1">IF(FQ20&lt;&gt;"",SUMPRODUCT((GB18:GB22=GB20)*(FW18:FW22=FW20)*(FU18:FU22=FU20)*(FY18:FY22&gt;FY20)),"")</f>
        <v>#N/A</v>
      </c>
      <c r="GG20" s="3" t="e">
        <f ca="1">IF(FQ20&lt;&gt;"",SUMPRODUCT((GB18:GB22=GB20)*(FW18:FW22=FW20)*(FU18:FU22=FU20)*(FY18:FY22=FY20)*(FZ18:FZ22&gt;FZ20)),"")</f>
        <v>#N/A</v>
      </c>
      <c r="GH20" s="3" t="e">
        <f ca="1">IF(FQ20&lt;&gt;"",SUMPRODUCT((GB18:GB22=GB20)*(FW18:FW22=FW20)*(FU18:FU22=FU20)*(FY18:FY22=FY20)*(FZ18:FZ22=FZ20)*(GA18:GA22&gt;GA20)),"")</f>
        <v>#N/A</v>
      </c>
      <c r="GI20" s="3" t="e">
        <f ca="1">IF(FQ20&lt;&gt;"",SUM(GC20:GH20)+2,"")</f>
        <v>#N/A</v>
      </c>
      <c r="GJ20" s="3" t="e">
        <f ca="1">IF(FQ20&lt;&gt;"",INDEX(FQ20:FQ22,MATCH(3,GI20:GI22,0),0),"")</f>
        <v>#N/A</v>
      </c>
      <c r="HE20" s="3" t="e">
        <f ca="1">IF(GJ20&lt;&gt;"",GJ20,IF(FP20&lt;&gt;"",FP20,IF(EV20&lt;&gt;"",EV20,DV20)))</f>
        <v>#N/A</v>
      </c>
      <c r="HF20" s="3">
        <v>3</v>
      </c>
      <c r="HG20" s="3">
        <v>18</v>
      </c>
      <c r="HH20" s="7" t="str">
        <f t="shared" si="1"/>
        <v>Irak</v>
      </c>
      <c r="HI20" s="7" t="e">
        <f ca="1">IF(OFFSET(Voorspelling!#REF!,0,HI1)&lt;&gt;"",OFFSET(Voorspelling!#REF!,0,HI1),0)</f>
        <v>#REF!</v>
      </c>
      <c r="HJ20" s="7" t="e">
        <f ca="1">IF(OFFSET(Voorspelling!#REF!,0,HI1)&lt;&gt;"",OFFSET(Voorspelling!#REF!,0,HI1),0)</f>
        <v>#REF!</v>
      </c>
      <c r="HK20" s="7" t="str">
        <f t="shared" si="2"/>
        <v>Noorwegen</v>
      </c>
      <c r="HL20" s="7" t="e">
        <f ca="1">IF(AND(OFFSET(Voorspelling!#REF!,0,HI1)&lt;&gt;"",OFFSET(Voorspelling!#REF!,0,HI1)&lt;&gt;""),IF(HI20&gt;HJ20,"W",IF(HI20=HJ20,"D","L")),"")</f>
        <v>#REF!</v>
      </c>
      <c r="HM20" s="7" t="e">
        <f t="shared" ca="1" si="3"/>
        <v>#REF!</v>
      </c>
      <c r="LO20" s="7"/>
      <c r="LP20" s="7"/>
      <c r="LQ20" s="7"/>
      <c r="LR20" s="7"/>
      <c r="LS20" s="7"/>
      <c r="LT20" s="7"/>
      <c r="PV20" s="7"/>
      <c r="PW20" s="7"/>
      <c r="PX20" s="7"/>
      <c r="PY20" s="7"/>
      <c r="PZ20" s="7"/>
      <c r="QA20" s="7"/>
      <c r="UC20" s="7"/>
      <c r="UD20" s="7"/>
      <c r="UE20" s="7"/>
      <c r="UF20" s="7"/>
      <c r="UG20" s="7"/>
      <c r="UH20" s="7"/>
      <c r="YJ20" s="7"/>
      <c r="YK20" s="7"/>
      <c r="YL20" s="7"/>
      <c r="YM20" s="7"/>
      <c r="YN20" s="7"/>
      <c r="YO20" s="7"/>
      <c r="ACQ20" s="7"/>
      <c r="ACR20" s="7"/>
      <c r="ACS20" s="7"/>
      <c r="ACT20" s="7"/>
      <c r="ACU20" s="7"/>
      <c r="ACV20" s="7"/>
      <c r="AGX20" s="7"/>
      <c r="AGY20" s="7"/>
      <c r="AGZ20" s="7"/>
      <c r="AHA20" s="7"/>
      <c r="AHB20" s="7"/>
      <c r="AHC20" s="7"/>
      <c r="ALE20" s="7"/>
      <c r="ALF20" s="7"/>
      <c r="ALG20" s="7"/>
      <c r="ALH20" s="7"/>
      <c r="ALI20" s="7"/>
      <c r="ALJ20" s="7"/>
      <c r="APL20" s="7"/>
      <c r="APM20" s="7"/>
      <c r="APN20" s="7"/>
      <c r="APO20" s="7"/>
      <c r="APP20" s="7"/>
      <c r="APQ20" s="7"/>
      <c r="ATS20" s="7"/>
      <c r="ATT20" s="7"/>
      <c r="ATU20" s="7"/>
      <c r="ATV20" s="7"/>
      <c r="ATW20" s="7"/>
      <c r="ATX20" s="7"/>
      <c r="AXZ20" s="7"/>
      <c r="AYA20" s="7"/>
      <c r="AYB20" s="7"/>
      <c r="AYC20" s="7"/>
      <c r="AYD20" s="7"/>
      <c r="AYE20" s="7"/>
      <c r="BCG20" s="7"/>
      <c r="BCH20" s="7"/>
      <c r="BCI20" s="7"/>
      <c r="BCJ20" s="7"/>
      <c r="BCK20" s="7"/>
      <c r="BCL20" s="7"/>
      <c r="BGN20" s="7"/>
      <c r="BGO20" s="7"/>
      <c r="BGP20" s="7"/>
      <c r="BGQ20" s="7"/>
      <c r="BGR20" s="7"/>
      <c r="BGS20" s="7"/>
      <c r="BKU20" s="7"/>
      <c r="BKV20" s="7"/>
      <c r="BKW20" s="7"/>
      <c r="BKX20" s="7"/>
      <c r="BKY20" s="7"/>
      <c r="BKZ20" s="7"/>
      <c r="BPB20" s="7"/>
      <c r="BPC20" s="7"/>
      <c r="BPD20" s="7"/>
      <c r="BPE20" s="7"/>
      <c r="BPF20" s="7"/>
      <c r="BPG20" s="7"/>
      <c r="BTI20" s="7"/>
      <c r="BTJ20" s="7"/>
      <c r="BTK20" s="7"/>
      <c r="BTL20" s="7"/>
      <c r="BTM20" s="7"/>
      <c r="BTN20" s="7"/>
      <c r="BXP20" s="7"/>
      <c r="BXQ20" s="7"/>
      <c r="BXR20" s="7"/>
      <c r="BXS20" s="7"/>
      <c r="BXT20" s="7"/>
      <c r="BXU20" s="7"/>
      <c r="CBW20" s="7"/>
      <c r="CBX20" s="7"/>
      <c r="CBY20" s="7"/>
      <c r="CBZ20" s="7"/>
      <c r="CCA20" s="7"/>
      <c r="CCB20" s="7"/>
      <c r="CGD20" s="7"/>
      <c r="CGE20" s="7"/>
      <c r="CGF20" s="7"/>
      <c r="CGG20" s="7"/>
      <c r="CGH20" s="7"/>
      <c r="CGI20" s="7"/>
      <c r="CKK20" s="7"/>
      <c r="CKL20" s="7"/>
      <c r="CKM20" s="7"/>
      <c r="CKN20" s="7"/>
      <c r="CKO20" s="7"/>
      <c r="CKP20" s="7"/>
      <c r="COR20" s="7"/>
      <c r="COS20" s="7"/>
      <c r="COT20" s="7"/>
      <c r="COU20" s="7"/>
      <c r="COV20" s="7"/>
      <c r="COW20" s="7"/>
      <c r="CSY20" s="7"/>
      <c r="CSZ20" s="7"/>
      <c r="CTA20" s="7"/>
      <c r="CTB20" s="7"/>
      <c r="CTC20" s="7"/>
      <c r="CTD20" s="7"/>
      <c r="CXF20" s="7"/>
      <c r="CXG20" s="7"/>
      <c r="CXH20" s="7"/>
      <c r="CXI20" s="7"/>
      <c r="CXJ20" s="7"/>
      <c r="CXK20" s="7"/>
      <c r="DBM20" s="7"/>
      <c r="DBN20" s="7"/>
      <c r="DBO20" s="7"/>
      <c r="DBP20" s="7"/>
      <c r="DBQ20" s="7"/>
      <c r="DBR20" s="7"/>
      <c r="DFT20" s="7"/>
      <c r="DFU20" s="7"/>
      <c r="DFV20" s="7"/>
      <c r="DFW20" s="7"/>
      <c r="DFX20" s="7"/>
      <c r="DFY20" s="7"/>
      <c r="DKA20" s="7"/>
      <c r="DKB20" s="7"/>
      <c r="DKC20" s="7"/>
      <c r="DKD20" s="7"/>
      <c r="DKE20" s="7"/>
      <c r="DKF20" s="7"/>
      <c r="DOH20" s="7"/>
      <c r="DOI20" s="7"/>
      <c r="DOJ20" s="7"/>
      <c r="DOK20" s="7"/>
      <c r="DOL20" s="7"/>
      <c r="DOM20" s="7"/>
      <c r="DSO20" s="7"/>
      <c r="DSP20" s="7"/>
      <c r="DSQ20" s="7"/>
      <c r="DSR20" s="7"/>
      <c r="DSS20" s="7"/>
      <c r="DST20" s="7"/>
      <c r="DWV20" s="7"/>
      <c r="DWW20" s="7"/>
      <c r="DWX20" s="7"/>
      <c r="DWY20" s="7"/>
      <c r="DWZ20" s="7"/>
      <c r="DXA20" s="7"/>
      <c r="EBC20" s="7"/>
      <c r="EBD20" s="7"/>
      <c r="EBE20" s="7"/>
      <c r="EBF20" s="7"/>
      <c r="EBG20" s="7"/>
      <c r="EBH20" s="7"/>
      <c r="EFJ20" s="7"/>
      <c r="EFK20" s="7"/>
      <c r="EFL20" s="7"/>
      <c r="EFM20" s="7"/>
      <c r="EFN20" s="7"/>
      <c r="EFO20" s="7"/>
      <c r="EJQ20" s="7"/>
      <c r="EJR20" s="7"/>
      <c r="EJS20" s="7"/>
      <c r="EJT20" s="7"/>
      <c r="EJU20" s="7"/>
      <c r="EJV20" s="7"/>
      <c r="ENX20" s="7"/>
      <c r="ENY20" s="7"/>
      <c r="ENZ20" s="7"/>
      <c r="EOA20" s="7"/>
      <c r="EOB20" s="7"/>
      <c r="EOC20" s="7"/>
      <c r="ESE20" s="7"/>
      <c r="ESF20" s="7"/>
      <c r="ESG20" s="7"/>
      <c r="ESH20" s="7"/>
      <c r="ESI20" s="7"/>
      <c r="ESJ20" s="7"/>
      <c r="EWL20" s="7"/>
      <c r="EWM20" s="7"/>
      <c r="EWN20" s="7"/>
      <c r="EWO20" s="7"/>
      <c r="EWP20" s="7"/>
      <c r="EWQ20" s="7"/>
      <c r="FAS20" s="7"/>
      <c r="FAT20" s="7"/>
      <c r="FAU20" s="7"/>
      <c r="FAV20" s="7"/>
      <c r="FAW20" s="7"/>
      <c r="FAX20" s="7"/>
      <c r="FEZ20" s="7"/>
      <c r="FFA20" s="7"/>
      <c r="FFB20" s="7"/>
      <c r="FFC20" s="7"/>
      <c r="FFD20" s="7"/>
      <c r="FFE20" s="7"/>
      <c r="FJG20" s="7"/>
      <c r="FJH20" s="7"/>
      <c r="FJI20" s="7"/>
      <c r="FJJ20" s="7"/>
      <c r="FJK20" s="7"/>
      <c r="FJL20" s="7"/>
      <c r="FNN20" s="7"/>
      <c r="FNO20" s="7"/>
      <c r="FNP20" s="7"/>
      <c r="FNQ20" s="7"/>
      <c r="FNR20" s="7"/>
      <c r="FNS20" s="7"/>
      <c r="FRU20" s="7"/>
      <c r="FRV20" s="7"/>
      <c r="FRW20" s="7"/>
      <c r="FRX20" s="7"/>
      <c r="FRY20" s="7"/>
      <c r="FRZ20" s="7"/>
      <c r="FWB20" s="7"/>
      <c r="FWC20" s="7"/>
      <c r="FWD20" s="7"/>
      <c r="FWE20" s="7"/>
      <c r="FWF20" s="7"/>
      <c r="FWG20" s="7"/>
      <c r="GAI20" s="7"/>
      <c r="GAJ20" s="7"/>
      <c r="GAK20" s="7"/>
      <c r="GAL20" s="7"/>
      <c r="GAM20" s="7"/>
      <c r="GAN20" s="7"/>
      <c r="GEP20" s="7"/>
      <c r="GEQ20" s="7"/>
      <c r="GER20" s="7"/>
      <c r="GES20" s="7"/>
      <c r="GET20" s="7"/>
      <c r="GEU20" s="7"/>
      <c r="GIW20" s="7"/>
      <c r="GIX20" s="7"/>
      <c r="GIY20" s="7"/>
      <c r="GIZ20" s="7"/>
      <c r="GJA20" s="7"/>
      <c r="GJB20" s="7"/>
      <c r="GND20" s="7"/>
      <c r="GNE20" s="7"/>
      <c r="GNF20" s="7"/>
      <c r="GNG20" s="7"/>
      <c r="GNH20" s="7"/>
      <c r="GNI20" s="7"/>
      <c r="GRK20" s="7"/>
      <c r="GRL20" s="7"/>
      <c r="GRM20" s="7"/>
      <c r="GRN20" s="7"/>
      <c r="GRO20" s="7"/>
      <c r="GRP20" s="7"/>
      <c r="GVR20" s="7"/>
      <c r="GVS20" s="7"/>
      <c r="GVT20" s="7"/>
      <c r="GVU20" s="7"/>
      <c r="GVV20" s="7"/>
      <c r="GVW20" s="7"/>
      <c r="GZY20" s="7"/>
      <c r="GZZ20" s="7"/>
      <c r="HAA20" s="7"/>
      <c r="HAB20" s="7"/>
      <c r="HAC20" s="7"/>
      <c r="HAD20" s="7"/>
      <c r="HEF20" s="7"/>
      <c r="HEG20" s="7"/>
      <c r="HEH20" s="7"/>
      <c r="HEI20" s="7"/>
      <c r="HEJ20" s="7"/>
      <c r="HEK20" s="7"/>
      <c r="HIM20" s="7"/>
      <c r="HIN20" s="7"/>
      <c r="HIO20" s="7"/>
      <c r="HIP20" s="7"/>
      <c r="HIQ20" s="7"/>
      <c r="HIR20" s="7"/>
      <c r="HMT20" s="7"/>
      <c r="HMU20" s="7"/>
      <c r="HMV20" s="7"/>
      <c r="HMW20" s="7"/>
      <c r="HMX20" s="7"/>
      <c r="HMY20" s="7"/>
      <c r="HRA20" s="7"/>
      <c r="HRB20" s="7"/>
      <c r="HRC20" s="7"/>
      <c r="HRD20" s="7"/>
      <c r="HRE20" s="7"/>
      <c r="HRF20" s="7"/>
      <c r="HVH20" s="7"/>
      <c r="HVI20" s="7"/>
      <c r="HVJ20" s="7"/>
      <c r="HVK20" s="7"/>
      <c r="HVL20" s="7"/>
      <c r="HVM20" s="7"/>
      <c r="HZO20" s="7"/>
      <c r="HZP20" s="7"/>
      <c r="HZQ20" s="7"/>
      <c r="HZR20" s="7"/>
      <c r="HZS20" s="7"/>
      <c r="HZT20" s="7"/>
      <c r="IDV20" s="7"/>
      <c r="IDW20" s="7"/>
      <c r="IDX20" s="7"/>
      <c r="IDY20" s="7"/>
      <c r="IDZ20" s="7"/>
      <c r="IEA20" s="7"/>
      <c r="IIC20" s="7"/>
      <c r="IID20" s="7"/>
      <c r="IIE20" s="7"/>
      <c r="IIF20" s="7"/>
      <c r="IIG20" s="7"/>
      <c r="IIH20" s="7"/>
      <c r="IMJ20" s="7"/>
      <c r="IMK20" s="7"/>
      <c r="IML20" s="7"/>
      <c r="IMM20" s="7"/>
      <c r="IMN20" s="7"/>
      <c r="IMO20" s="7"/>
      <c r="IQQ20" s="7"/>
      <c r="IQR20" s="7"/>
      <c r="IQS20" s="7"/>
      <c r="IQT20" s="7"/>
      <c r="IQU20" s="7"/>
      <c r="IQV20" s="7"/>
      <c r="IUX20" s="7"/>
      <c r="IUY20" s="7"/>
      <c r="IUZ20" s="7"/>
      <c r="IVA20" s="7"/>
      <c r="IVB20" s="7"/>
      <c r="IVC20" s="7"/>
      <c r="IZE20" s="7"/>
      <c r="IZF20" s="7"/>
      <c r="IZG20" s="7"/>
      <c r="IZH20" s="7"/>
      <c r="IZI20" s="7"/>
      <c r="IZJ20" s="7"/>
      <c r="JDL20" s="7"/>
      <c r="JDM20" s="7"/>
      <c r="JDN20" s="7"/>
      <c r="JDO20" s="7"/>
      <c r="JDP20" s="7"/>
      <c r="JDQ20" s="7"/>
      <c r="JHS20" s="7"/>
      <c r="JHT20" s="7"/>
      <c r="JHU20" s="7"/>
      <c r="JHV20" s="7"/>
      <c r="JHW20" s="7"/>
      <c r="JHX20" s="7"/>
      <c r="JLZ20" s="7"/>
      <c r="JMA20" s="7"/>
      <c r="JMB20" s="7"/>
      <c r="JMC20" s="7"/>
      <c r="JMD20" s="7"/>
      <c r="JME20" s="7"/>
      <c r="JQG20" s="7"/>
      <c r="JQH20" s="7"/>
      <c r="JQI20" s="7"/>
      <c r="JQJ20" s="7"/>
      <c r="JQK20" s="7"/>
      <c r="JQL20" s="7"/>
      <c r="JUN20" s="7"/>
      <c r="JUO20" s="7"/>
      <c r="JUP20" s="7"/>
      <c r="JUQ20" s="7"/>
      <c r="JUR20" s="7"/>
      <c r="JUS20" s="7"/>
      <c r="JYU20" s="7"/>
      <c r="JYV20" s="7"/>
      <c r="JYW20" s="7"/>
      <c r="JYX20" s="7"/>
      <c r="JYY20" s="7"/>
      <c r="JYZ20" s="7"/>
      <c r="KDB20" s="7"/>
      <c r="KDC20" s="7"/>
      <c r="KDD20" s="7"/>
      <c r="KDE20" s="7"/>
      <c r="KDF20" s="7"/>
      <c r="KDG20" s="7"/>
      <c r="KHI20" s="7"/>
      <c r="KHJ20" s="7"/>
      <c r="KHK20" s="7"/>
      <c r="KHL20" s="7"/>
      <c r="KHM20" s="7"/>
      <c r="KHN20" s="7"/>
      <c r="KLP20" s="7"/>
      <c r="KLQ20" s="7"/>
      <c r="KLR20" s="7"/>
      <c r="KLS20" s="7"/>
      <c r="KLT20" s="7"/>
      <c r="KLU20" s="7"/>
      <c r="KPW20" s="7"/>
      <c r="KPX20" s="7"/>
      <c r="KPY20" s="7"/>
      <c r="KPZ20" s="7"/>
      <c r="KQA20" s="7"/>
      <c r="KQB20" s="7"/>
      <c r="KUD20" s="7"/>
      <c r="KUE20" s="7"/>
      <c r="KUF20" s="7"/>
      <c r="KUG20" s="7"/>
      <c r="KUH20" s="7"/>
      <c r="KUI20" s="7"/>
      <c r="KYK20" s="7"/>
      <c r="KYL20" s="7"/>
      <c r="KYM20" s="7"/>
      <c r="KYN20" s="7"/>
      <c r="KYO20" s="7"/>
      <c r="KYP20" s="7"/>
      <c r="LCR20" s="7"/>
      <c r="LCS20" s="7"/>
      <c r="LCT20" s="7"/>
      <c r="LCU20" s="7"/>
      <c r="LCV20" s="7"/>
      <c r="LCW20" s="7"/>
      <c r="LGY20" s="7"/>
      <c r="LGZ20" s="7"/>
      <c r="LHA20" s="7"/>
      <c r="LHB20" s="7"/>
      <c r="LHC20" s="7"/>
      <c r="LHD20" s="7"/>
      <c r="LLF20" s="7"/>
      <c r="LLG20" s="7"/>
      <c r="LLH20" s="7"/>
      <c r="LLI20" s="7"/>
      <c r="LLJ20" s="7"/>
      <c r="LLK20" s="7"/>
      <c r="LPM20" s="7"/>
      <c r="LPN20" s="7"/>
      <c r="LPO20" s="7"/>
      <c r="LPP20" s="7"/>
      <c r="LPQ20" s="7"/>
      <c r="LPR20" s="7"/>
      <c r="LTT20" s="7"/>
      <c r="LTU20" s="7"/>
      <c r="LTV20" s="7"/>
      <c r="LTW20" s="7"/>
      <c r="LTX20" s="7"/>
      <c r="LTY20" s="7"/>
      <c r="LYA20" s="7"/>
      <c r="LYB20" s="7"/>
      <c r="LYC20" s="7"/>
      <c r="LYD20" s="7"/>
      <c r="LYE20" s="7"/>
      <c r="LYF20" s="7"/>
      <c r="MCH20" s="7"/>
      <c r="MCI20" s="7"/>
      <c r="MCJ20" s="7"/>
      <c r="MCK20" s="7"/>
      <c r="MCL20" s="7"/>
      <c r="MCM20" s="7"/>
      <c r="MGO20" s="7"/>
      <c r="MGP20" s="7"/>
      <c r="MGQ20" s="7"/>
      <c r="MGR20" s="7"/>
      <c r="MGS20" s="7"/>
      <c r="MGT20" s="7"/>
      <c r="MKV20" s="7"/>
      <c r="MKW20" s="7"/>
      <c r="MKX20" s="7"/>
      <c r="MKY20" s="7"/>
      <c r="MKZ20" s="7"/>
      <c r="MLA20" s="7"/>
      <c r="MPC20" s="7"/>
      <c r="MPD20" s="7"/>
      <c r="MPE20" s="7"/>
      <c r="MPF20" s="7"/>
      <c r="MPG20" s="7"/>
      <c r="MPH20" s="7"/>
      <c r="MTJ20" s="7"/>
      <c r="MTK20" s="7"/>
      <c r="MTL20" s="7"/>
      <c r="MTM20" s="7"/>
      <c r="MTN20" s="7"/>
      <c r="MTO20" s="7"/>
      <c r="MXQ20" s="7"/>
      <c r="MXR20" s="7"/>
      <c r="MXS20" s="7"/>
      <c r="MXT20" s="7"/>
      <c r="MXU20" s="7"/>
      <c r="MXV20" s="7"/>
      <c r="NBX20" s="7"/>
      <c r="NBY20" s="7"/>
      <c r="NBZ20" s="7"/>
      <c r="NCA20" s="7"/>
      <c r="NCB20" s="7"/>
      <c r="NCC20" s="7"/>
      <c r="NGE20" s="7"/>
      <c r="NGF20" s="7"/>
      <c r="NGG20" s="7"/>
      <c r="NGH20" s="7"/>
      <c r="NGI20" s="7"/>
      <c r="NGJ20" s="7"/>
      <c r="NKL20" s="7"/>
      <c r="NKM20" s="7"/>
      <c r="NKN20" s="7"/>
      <c r="NKO20" s="7"/>
      <c r="NKP20" s="7"/>
      <c r="NKQ20" s="7"/>
      <c r="NOS20" s="7"/>
      <c r="NOT20" s="7"/>
      <c r="NOU20" s="7"/>
      <c r="NOV20" s="7"/>
      <c r="NOW20" s="7"/>
      <c r="NOX20" s="7"/>
      <c r="NSZ20" s="7"/>
      <c r="NTA20" s="7"/>
      <c r="NTB20" s="7"/>
      <c r="NTC20" s="7"/>
      <c r="NTD20" s="7"/>
      <c r="NTE20" s="7"/>
      <c r="NXG20" s="7"/>
      <c r="NXH20" s="7"/>
      <c r="NXI20" s="7"/>
      <c r="NXJ20" s="7"/>
      <c r="NXK20" s="7"/>
      <c r="NXL20" s="7"/>
      <c r="OBN20" s="7"/>
      <c r="OBO20" s="7"/>
      <c r="OBP20" s="7"/>
      <c r="OBQ20" s="7"/>
      <c r="OBR20" s="7"/>
      <c r="OBS20" s="7"/>
      <c r="OFU20" s="7"/>
      <c r="OFV20" s="7"/>
      <c r="OFW20" s="7"/>
      <c r="OFX20" s="7"/>
      <c r="OFY20" s="7"/>
      <c r="OFZ20" s="7"/>
      <c r="OKB20" s="7"/>
      <c r="OKC20" s="7"/>
      <c r="OKD20" s="7"/>
      <c r="OKE20" s="7"/>
      <c r="OKF20" s="7"/>
      <c r="OKG20" s="7"/>
      <c r="OOI20" s="7"/>
      <c r="OOJ20" s="7"/>
      <c r="OOK20" s="7"/>
      <c r="OOL20" s="7"/>
      <c r="OOM20" s="7"/>
      <c r="OON20" s="7"/>
      <c r="OSP20" s="7"/>
      <c r="OSQ20" s="7"/>
      <c r="OSR20" s="7"/>
      <c r="OSS20" s="7"/>
      <c r="OST20" s="7"/>
      <c r="OSU20" s="7"/>
      <c r="OWW20" s="7"/>
      <c r="OWX20" s="7"/>
      <c r="OWY20" s="7"/>
      <c r="OWZ20" s="7"/>
      <c r="OXA20" s="7"/>
      <c r="OXB20" s="7"/>
      <c r="PBD20" s="7"/>
      <c r="PBE20" s="7"/>
      <c r="PBF20" s="7"/>
      <c r="PBG20" s="7"/>
      <c r="PBH20" s="7"/>
      <c r="PBI20" s="7"/>
      <c r="PFK20" s="7"/>
      <c r="PFL20" s="7"/>
      <c r="PFM20" s="7"/>
      <c r="PFN20" s="7"/>
      <c r="PFO20" s="7"/>
      <c r="PFP20" s="7"/>
      <c r="PJR20" s="7"/>
      <c r="PJS20" s="7"/>
      <c r="PJT20" s="7"/>
      <c r="PJU20" s="7"/>
      <c r="PJV20" s="7"/>
      <c r="PJW20" s="7"/>
      <c r="PNY20" s="7"/>
      <c r="PNZ20" s="7"/>
      <c r="POA20" s="7"/>
      <c r="POB20" s="7"/>
      <c r="POC20" s="7"/>
      <c r="POD20" s="7"/>
      <c r="PSF20" s="7"/>
      <c r="PSG20" s="7"/>
      <c r="PSH20" s="7"/>
      <c r="PSI20" s="7"/>
      <c r="PSJ20" s="7"/>
      <c r="PSK20" s="7"/>
    </row>
    <row r="21" spans="1:998 1104:1997 2103:2996 3102:3995 4101:5105 5211:6104 6210:7103 7209:8102 8208:9212 9318:10211 10317:11210 11316:11321" x14ac:dyDescent="0.25">
      <c r="A21" s="9">
        <f>Landen!E17+100</f>
        <v>138</v>
      </c>
      <c r="B21" s="3">
        <f>VLOOKUP(C21,CX18:CY22,2,FALSE)</f>
        <v>3</v>
      </c>
      <c r="C21" s="5" t="str">
        <f>Landen!D17</f>
        <v>Schotland</v>
      </c>
      <c r="D21" s="3">
        <f>SUMPRODUCT((DA3:DA105=C21)*(DE3:DE105="W"))+SUMPRODUCT((DD3:DD105=C21)*(DF3:DF105="W"))</f>
        <v>0</v>
      </c>
      <c r="E21" s="3">
        <f>SUMPRODUCT((DA3:DA105=C21)*(DE3:DE105="D"))+SUMPRODUCT((DD3:DD105=C21)*(DF3:DF105="D"))</f>
        <v>0</v>
      </c>
      <c r="F21" s="3">
        <f>SUMPRODUCT((DA3:DA105=C21)*(DE3:DE105="L"))+SUMPRODUCT((DD3:DD105=C21)*(DF3:DF105="L"))</f>
        <v>0</v>
      </c>
      <c r="G21" s="3">
        <f>SUMIF(DA3:DA123,C21,DB3:DB123)+SUMIF(DD3:DD123,C21,DC3:DC123)</f>
        <v>0</v>
      </c>
      <c r="H21" s="3">
        <f>SUMIF(DD3:DD123,C21,DB3:DB123)+SUMIF(DA3:DA123,C21,DC3:DC123)</f>
        <v>0</v>
      </c>
      <c r="I21" s="3">
        <f t="shared" si="52"/>
        <v>1000</v>
      </c>
      <c r="J21" s="3">
        <f t="shared" si="53"/>
        <v>0</v>
      </c>
      <c r="K21" s="3">
        <f>IF(Landen!F17&lt;&gt;"",Landen!F17,-A21)</f>
        <v>-138</v>
      </c>
      <c r="L21" s="3">
        <f>IF(COUNTIF(J18:J22,4)&lt;&gt;4,RANK(J21,J18:J22),J100)</f>
        <v>1</v>
      </c>
      <c r="N21" s="3">
        <f>SUMPRODUCT((L18:L21=L21)*(K18:K21&lt;K21))+L21</f>
        <v>2</v>
      </c>
      <c r="O21" s="5" t="str">
        <f>INDEX(C18:C22,MATCH(4,N18:N22,0),0)</f>
        <v>Brazilië</v>
      </c>
      <c r="P21" s="3">
        <f>INDEX(L18:L22,MATCH(O21,C18:C22,0),0)</f>
        <v>1</v>
      </c>
      <c r="Q21" s="3" t="str">
        <f>IF(AND(Q20&lt;&gt;"",P21=1),O21,"")</f>
        <v>Brazilië</v>
      </c>
      <c r="R21" s="3" t="str">
        <f>IF(AND(R20&lt;&gt;"",P22=2),O22,"")</f>
        <v/>
      </c>
      <c r="V21" s="3" t="str">
        <f t="shared" si="61"/>
        <v>Brazilië</v>
      </c>
      <c r="W21" s="3">
        <f>SUMPRODUCT((DA3:DA105=V21)*(DD3:DD105=V22)*(DE3:DE105="W"))+SUMPRODUCT((DA3:DA105=V21)*(DD3:DD105=V18)*(DE3:DE105="W"))+SUMPRODUCT((DA3:DA105=V21)*(DD3:DD105=V19)*(DE3:DE105="W"))+SUMPRODUCT((DA3:DA105=V21)*(DD3:DD105=V20)*(DE3:DE105="W"))+SUMPRODUCT((DA3:DA105=V22)*(DD3:DD105=V21)*(DF3:DF105="W"))+SUMPRODUCT((DA3:DA105=V18)*(DD3:DD105=V21)*(DF3:DF105="W"))+SUMPRODUCT((DA3:DA105=V19)*(DD3:DD105=V21)*(DF3:DF105="W"))+SUMPRODUCT((DA3:DA105=V20)*(DD3:DD105=V21)*(DF3:DF105="W"))</f>
        <v>0</v>
      </c>
      <c r="X21" s="3">
        <f>SUMPRODUCT((DA3:DA105=V21)*(DD3:DD105=V22)*(DE3:DE105="D"))+SUMPRODUCT((DA3:DA105=V21)*(DD3:DD105=V18)*(DE3:DE105="D"))+SUMPRODUCT((DA3:DA105=V21)*(DD3:DD105=V19)*(DE3:DE105="D"))+SUMPRODUCT((DA3:DA105=V21)*(DD3:DD105=V20)*(DE3:DE105="D"))+SUMPRODUCT((DA3:DA105=V22)*(DD3:DD105=V21)*(DE3:DE105="D"))+SUMPRODUCT((DA3:DA105=V18)*(DD3:DD105=V21)*(DE3:DE105="D"))+SUMPRODUCT((DA3:DA105=V19)*(DD3:DD105=V21)*(DE3:DE105="D"))+SUMPRODUCT((DA3:DA105=V20)*(DD3:DD105=V21)*(DE3:DE105="D"))</f>
        <v>0</v>
      </c>
      <c r="Y21" s="3">
        <f>SUMPRODUCT((DA3:DA105=V21)*(DD3:DD105=V22)*(DE3:DE105="L"))+SUMPRODUCT((DA3:DA105=V21)*(DD3:DD105=V18)*(DE3:DE105="L"))+SUMPRODUCT((DA3:DA105=V21)*(DD3:DD105=V19)*(DE3:DE105="L"))+SUMPRODUCT((DA3:DA105=V21)*(DD3:DD105=V20)*(DE3:DE105="L"))+SUMPRODUCT((DA3:DA105=V22)*(DD3:DD105=V21)*(DF3:DF105="L"))+SUMPRODUCT((DA3:DA105=V18)*(DD3:DD105=V21)*(DF3:DF105="L"))+SUMPRODUCT((DA3:DA105=V19)*(DD3:DD105=V21)*(DF3:DF105="L"))+SUMPRODUCT((DA3:DA105=V20)*(DD3:DD105=V21)*(DF3:DF105="L"))</f>
        <v>0</v>
      </c>
      <c r="Z21" s="3">
        <f>SUMPRODUCT((DA3:DA105=V21)*(DD3:DD105=V22)*DB3:DB105)+SUMPRODUCT((DA3:DA105=V21)*(DD3:DD105=V18)*DB3:DB105)+SUMPRODUCT((DA3:DA105=V21)*(DD3:DD105=V19)*DB3:DB105)+SUMPRODUCT((DA3:DA105=V21)*(DD3:DD105=V20)*DB3:DB105)+SUMPRODUCT((DA3:DA105=V22)*(DD3:DD105=V21)*DC3:DC105)+SUMPRODUCT((DA3:DA105=V18)*(DD3:DD105=V21)*DC3:DC105)+SUMPRODUCT((DA3:DA105=V19)*(DD3:DD105=V21)*DC3:DC105)+SUMPRODUCT((DA3:DA105=V20)*(DD3:DD105=V21)*DC3:DC105)</f>
        <v>0</v>
      </c>
      <c r="AA21" s="3">
        <f>SUMPRODUCT((DA3:DA105=V21)*(DD3:DD105=V22)*DC3:DC105)+SUMPRODUCT((DA3:DA105=V21)*(DD3:DD105=V18)*DC3:DC105)+SUMPRODUCT((DA3:DA105=V21)*(DD3:DD105=V19)*DC3:DC105)+SUMPRODUCT((DA3:DA105=V21)*(DD3:DD105=V20)*DC3:DC105)+SUMPRODUCT((DA3:DA105=V22)*(DD3:DD105=V21)*DB3:DB105)+SUMPRODUCT((DA3:DA105=V18)*(DD3:DD105=V21)*DB3:DB105)+SUMPRODUCT((DA3:DA105=V19)*(DD3:DD105=V21)*DB3:DB105)+SUMPRODUCT((DA3:DA105=V20)*(DD3:DD105=V21)*DB3:DB105)</f>
        <v>0</v>
      </c>
      <c r="AB21" s="3">
        <f>Z21-AA21+1000</f>
        <v>1000</v>
      </c>
      <c r="AC21" s="3">
        <f t="shared" si="54"/>
        <v>0</v>
      </c>
      <c r="AD21" s="3">
        <f>IF(V21&lt;&gt;"",VLOOKUP(V21,C4:I52,7,FALSE),"")</f>
        <v>1000</v>
      </c>
      <c r="AE21" s="3">
        <f>IF(V21&lt;&gt;"",VLOOKUP(V21,C4:I52,5,FALSE),"")</f>
        <v>0</v>
      </c>
      <c r="AF21" s="3">
        <f>IF(V21&lt;&gt;"",VLOOKUP(V21,C4:K52,9,FALSE),"")</f>
        <v>-105</v>
      </c>
      <c r="AG21" s="3">
        <f t="shared" si="55"/>
        <v>0</v>
      </c>
      <c r="AH21" s="3">
        <f>IF(V21&lt;&gt;"",RANK(AG21,AG18:AG22),"")</f>
        <v>1</v>
      </c>
      <c r="AI21" s="3">
        <f>IF(V21&lt;&gt;"",SUMPRODUCT((AG18:AG22=AG21)*(AB18:AB22&gt;AB21)),"")</f>
        <v>0</v>
      </c>
      <c r="AJ21" s="3">
        <f>IF(V21&lt;&gt;"",SUMPRODUCT((AG18:AG22=AG21)*(AB18:AB22=AB21)*(Z18:Z22&gt;Z21)),"")</f>
        <v>0</v>
      </c>
      <c r="AK21" s="3">
        <f>IF(V21&lt;&gt;"",SUMPRODUCT((AG18:AG22=AG21)*(AB18:AB22=AB21)*(Z18:Z22=Z21)*(AD18:AD22&gt;AD21)),"")</f>
        <v>0</v>
      </c>
      <c r="AL21" s="3">
        <f>IF(V21&lt;&gt;"",SUMPRODUCT((AG18:AG22=AG21)*(AB18:AB22=AB21)*(Z18:Z22=Z21)*(AD18:AD22=AD21)*(AE18:AE22&gt;AE21)),"")</f>
        <v>0</v>
      </c>
      <c r="AM21" s="3">
        <f>IF(V21&lt;&gt;"",SUMPRODUCT((AG18:AG22=AG21)*(AB18:AB22=AB21)*(Z18:Z22=Z21)*(AD18:AD22=AD21)*(AE18:AE22=AE21)*(AF18:AF22&gt;AF21)),"")</f>
        <v>0</v>
      </c>
      <c r="AN21" s="3">
        <f>IF(V21&lt;&gt;"",IF(AN100&lt;&gt;"",IF(U96=3,AN100,AN100+U96),SUM(AH21:AM21)),"")</f>
        <v>1</v>
      </c>
      <c r="AO21" s="3" t="str">
        <f>IF(V21&lt;&gt;"",INDEX(V18:V22,MATCH(4,AN18:AN22,0),0),"")</f>
        <v>Haïti</v>
      </c>
      <c r="AP21" s="3" t="str">
        <f>IF(R20&lt;&gt;"",R20,"")</f>
        <v/>
      </c>
      <c r="AQ21" s="3" t="str">
        <f>IF(AP21&lt;&gt;"",SUMPRODUCT((DA3:DA105=AP21)*(DD3:DD105=AP22)*(DE3:DE105="W"))+SUMPRODUCT((DA3:DA105=AP21)*(DD3:DD105=AP19)*(DE3:DE105="W"))+SUMPRODUCT((DA3:DA105=AP21)*(DD3:DD105=AP20)*(DE3:DE105="W"))+SUMPRODUCT((DA3:DA105=AP22)*(DD3:DD105=AP21)*(DF3:DF105="W"))+SUMPRODUCT((DA3:DA105=AP19)*(DD3:DD105=AP21)*(DF3:DF105="W"))+SUMPRODUCT((DA3:DA105=AP20)*(DD3:DD105=AP21)*(DF3:DF105="W")),"")</f>
        <v/>
      </c>
      <c r="AR21" s="3" t="str">
        <f>IF(AP21&lt;&gt;"",SUMPRODUCT((DA3:DA105=AP21)*(DD3:DD105=AP22)*(DE3:DE105="D"))+SUMPRODUCT((DA3:DA105=AP21)*(DD3:DD105=AP19)*(DE3:DE105="D"))+SUMPRODUCT((DA3:DA105=AP21)*(DD3:DD105=AP20)*(DE3:DE105="D"))+SUMPRODUCT((DA3:DA105=AP22)*(DD3:DD105=AP21)*(DE3:DE105="D"))+SUMPRODUCT((DA3:DA105=AP19)*(DD3:DD105=AP21)*(DE3:DE105="D"))+SUMPRODUCT((DA3:DA105=AP20)*(DD3:DD105=AP21)*(DE3:DE105="D")),"")</f>
        <v/>
      </c>
      <c r="AS21" s="3" t="str">
        <f>IF(AP21&lt;&gt;"",SUMPRODUCT((DA3:DA105=AP21)*(DD3:DD105=AP22)*(DE3:DE105="L"))+SUMPRODUCT((DA3:DA105=AP21)*(DD3:DD105=AP19)*(DE3:DE105="L"))+SUMPRODUCT((DA3:DA105=AP21)*(DD3:DD105=AP20)*(DE3:DE105="L"))+SUMPRODUCT((DA3:DA105=AP22)*(DD3:DD105=AP21)*(DF3:DF105="L"))+SUMPRODUCT((DA3:DA105=AP19)*(DD3:DD105=AP21)*(DF3:DF105="L"))+SUMPRODUCT((DA3:DA105=AP20)*(DD3:DD105=AP21)*(DF3:DF105="L")),"")</f>
        <v/>
      </c>
      <c r="AT21" s="3">
        <f>SUMPRODUCT((DA3:DA105=AP21)*(DD3:DD105=AP22)*DB3:DB105)+SUMPRODUCT((DA3:DA105=AP21)*(DD3:DD105=AP18)*DB3:DB105)+SUMPRODUCT((DA3:DA105=AP21)*(DD3:DD105=AP19)*DB3:DB105)+SUMPRODUCT((DA3:DA105=AP21)*(DD3:DD105=AP20)*DB3:DB105)+SUMPRODUCT((DA3:DA105=AP22)*(DD3:DD105=AP21)*DC3:DC105)+SUMPRODUCT((DA3:DA105=AP18)*(DD3:DD105=AP21)*DC3:DC105)+SUMPRODUCT((DA3:DA105=AP19)*(DD3:DD105=AP21)*DC3:DC105)+SUMPRODUCT((DA3:DA105=AP20)*(DD3:DD105=AP21)*DC3:DC105)</f>
        <v>0</v>
      </c>
      <c r="AU21" s="3">
        <f>SUMPRODUCT((DA3:DA105=AP21)*(DD3:DD105=AP22)*DC3:DC105)+SUMPRODUCT((DA3:DA105=AP21)*(DD3:DD105=AP18)*DC3:DC105)+SUMPRODUCT((DA3:DA105=AP21)*(DD3:DD105=AP19)*DC3:DC105)+SUMPRODUCT((DA3:DA105=AP21)*(DD3:DD105=AP20)*DC3:DC105)+SUMPRODUCT((DA3:DA105=AP22)*(DD3:DD105=AP21)*DB3:DB105)+SUMPRODUCT((DA3:DA105=AP18)*(DD3:DD105=AP21)*DB3:DB105)+SUMPRODUCT((DA3:DA105=AP19)*(DD3:DD105=AP21)*DB3:DB105)+SUMPRODUCT((DA3:DA105=AP20)*(DD3:DD105=AP21)*DB3:DB105)</f>
        <v>0</v>
      </c>
      <c r="AV21" s="3">
        <f>AT21-AU21+1000</f>
        <v>1000</v>
      </c>
      <c r="AW21" s="3" t="str">
        <f t="shared" si="62"/>
        <v/>
      </c>
      <c r="AX21" s="3" t="str">
        <f>IF(AP21&lt;&gt;"",VLOOKUP(AP21,C4:I52,7,FALSE),"")</f>
        <v/>
      </c>
      <c r="AY21" s="3" t="str">
        <f>IF(AP21&lt;&gt;"",VLOOKUP(AP21,C4:I52,5,FALSE),"")</f>
        <v/>
      </c>
      <c r="AZ21" s="3" t="str">
        <f>IF(AP21&lt;&gt;"",VLOOKUP(AP21,C4:K52,9,FALSE),"")</f>
        <v/>
      </c>
      <c r="BA21" s="3" t="str">
        <f t="shared" si="63"/>
        <v/>
      </c>
      <c r="BB21" s="3" t="str">
        <f>IF(AP21&lt;&gt;"",RANK(BA21,BA18:BA22),"")</f>
        <v/>
      </c>
      <c r="BC21" s="3" t="str">
        <f>IF(AP21&lt;&gt;"",SUMPRODUCT((BA18:BA22=BA21)*(AV18:AV22&gt;AV21)),"")</f>
        <v/>
      </c>
      <c r="BD21" s="3" t="str">
        <f>IF(AP21&lt;&gt;"",SUMPRODUCT((BA18:BA22=BA21)*(AV18:AV22=AV21)*(AT18:AT22&gt;AT21)),"")</f>
        <v/>
      </c>
      <c r="BE21" s="3" t="str">
        <f>IF(AP21&lt;&gt;"",SUMPRODUCT((BA18:BA22=BA21)*(AV18:AV22=AV21)*(AT18:AT22=AT21)*(AX18:AX22&gt;AX21)),"")</f>
        <v/>
      </c>
      <c r="BF21" s="3" t="str">
        <f>IF(AP21&lt;&gt;"",SUMPRODUCT((BA18:BA22=BA21)*(AV18:AV22=AV21)*(AT18:AT22=AT21)*(AX18:AX22=AX21)*(AY18:AY22&gt;AY21)),"")</f>
        <v/>
      </c>
      <c r="BG21" s="3" t="str">
        <f>IF(AP21&lt;&gt;"",SUMPRODUCT((BA18:BA22=BA21)*(AV18:AV22=AV21)*(AT18:AT22=AT21)*(AX18:AX22=AX21)*(AY18:AY22=AY21)*(AZ18:AZ22&gt;AZ21)),"")</f>
        <v/>
      </c>
      <c r="BH21" s="3" t="str">
        <f>IF(AP21&lt;&gt;"",IF(BH100&lt;&gt;"",IF(AO96=3,BH100,BH100+AO96),SUM(BB21:BG21)+1),"")</f>
        <v/>
      </c>
      <c r="BI21" s="3" t="str">
        <f>IF(AP21&lt;&gt;"",INDEX(AP19:AP22,MATCH(4,BH19:BH22,0),0),"")</f>
        <v/>
      </c>
      <c r="BJ21" s="3" t="str">
        <f>IF(S19&lt;&gt;"",S19,"")</f>
        <v/>
      </c>
      <c r="BK21" s="3">
        <f>SUMPRODUCT((DA3:DA105=BJ21)*(DD3:DD105=BJ22)*(DE3:DE105="W"))+SUMPRODUCT((DA3:DA105=BJ21)*(DD3:DD105=BJ23)*(DE3:DE105="W"))+SUMPRODUCT((DA3:DA105=BJ21)*(DD3:DD105=BJ20)*(DE3:DE105="W"))+SUMPRODUCT((DA3:DA105=BJ22)*(DD3:DD105=BJ21)*(DF3:DF105="W"))+SUMPRODUCT((DA3:DA105=BJ23)*(DD3:DD105=BJ21)*(DF3:DF105="W"))+SUMPRODUCT((DA3:DA105=BJ20)*(DD3:DD105=BJ21)*(DF3:DF105="W"))</f>
        <v>0</v>
      </c>
      <c r="BL21" s="3">
        <f>SUMPRODUCT((DA3:DA105=BJ21)*(DD3:DD105=BJ22)*(DE3:DE105="D"))+SUMPRODUCT((DA3:DA105=BJ21)*(DD3:DD105=BJ23)*(DE3:DE105="D"))+SUMPRODUCT((DA3:DA105=BJ21)*(DD3:DD105=BJ20)*(DE3:DE105="D"))+SUMPRODUCT((DA3:DA105=BJ22)*(DD3:DD105=BJ21)*(DE3:DE105="D"))+SUMPRODUCT((DA3:DA105=BJ23)*(DD3:DD105=BJ21)*(DE3:DE105="D"))+SUMPRODUCT((DA3:DA105=BJ20)*(DD3:DD105=BJ21)*(DE3:DE105="D"))</f>
        <v>0</v>
      </c>
      <c r="BM21" s="3">
        <f>SUMPRODUCT((DA3:DA105=BJ21)*(DD3:DD105=BJ22)*(DE3:DE105="L"))+SUMPRODUCT((DA3:DA105=BJ21)*(DD3:DD105=BJ23)*(DE3:DE105="L"))+SUMPRODUCT((DA3:DA105=BJ21)*(DD3:DD105=BJ20)*(DE3:DE105="L"))+SUMPRODUCT((DA3:DA105=BJ22)*(DD3:DD105=BJ21)*(DF3:DF105="L"))+SUMPRODUCT((DA3:DA105=BJ23)*(DD3:DD105=BJ21)*(DF3:DF105="L"))+SUMPRODUCT((DA3:DA105=BJ20)*(DD3:DD105=BJ21)*(DF3:DF105="L"))</f>
        <v>0</v>
      </c>
      <c r="BN21" s="3">
        <f>SUMPRODUCT((DA3:DA105=BJ21)*(DD3:DD105=BJ22)*DB3:DB105)+SUMPRODUCT((DA3:DA105=BJ21)*(DD3:DD105=BJ18)*DB3:DB105)+SUMPRODUCT((DA3:DA105=BJ21)*(DD3:DD105=BJ19)*DB3:DB105)+SUMPRODUCT((DA3:DA105=BJ21)*(DD3:DD105=BJ20)*DB3:DB105)+SUMPRODUCT((DA3:DA105=BJ22)*(DD3:DD105=BJ21)*DC3:DC105)+SUMPRODUCT((DA3:DA105=BJ18)*(DD3:DD105=BJ21)*DC3:DC105)+SUMPRODUCT((DA3:DA105=BJ19)*(DD3:DD105=BJ21)*DC3:DC105)+SUMPRODUCT((DA3:DA105=BJ20)*(DD3:DD105=BJ21)*DC3:DC105)</f>
        <v>0</v>
      </c>
      <c r="BO21" s="3">
        <f>SUMPRODUCT((DA3:DA105=BJ21)*(DD3:DD105=BJ22)*DC3:DC105)+SUMPRODUCT((DA3:DA105=BJ21)*(DD3:DD105=BJ18)*DC3:DC105)+SUMPRODUCT((DA3:DA105=BJ21)*(DD3:DD105=BJ19)*DC3:DC105)+SUMPRODUCT((DA3:DA105=BJ21)*(DD3:DD105=BJ20)*DC3:DC105)+SUMPRODUCT((DA3:DA105=BJ22)*(DD3:DD105=BJ21)*DB3:DB105)+SUMPRODUCT((DA3:DA105=BJ18)*(DD3:DD105=BJ21)*DB3:DB105)+SUMPRODUCT((DA3:DA105=BJ19)*(DD3:DD105=BJ21)*DB3:DB105)+SUMPRODUCT((DA3:DA105=BJ20)*(DD3:DD105=BJ21)*DB3:DB105)</f>
        <v>0</v>
      </c>
      <c r="BP21" s="3">
        <f>BN21-BO21+1000</f>
        <v>1000</v>
      </c>
      <c r="BQ21" s="3" t="str">
        <f t="shared" si="68"/>
        <v/>
      </c>
      <c r="BR21" s="3" t="str">
        <f>IF(BJ21&lt;&gt;"",VLOOKUP(BJ21,C4:I52,7,FALSE),"")</f>
        <v/>
      </c>
      <c r="BS21" s="3" t="str">
        <f>IF(BJ21&lt;&gt;"",VLOOKUP(BJ21,C4:I52,5,FALSE),"")</f>
        <v/>
      </c>
      <c r="BT21" s="3" t="str">
        <f>IF(BJ21&lt;&gt;"",VLOOKUP(BJ21,C4:K52,9,FALSE),"")</f>
        <v/>
      </c>
      <c r="BU21" s="3" t="str">
        <f t="shared" si="69"/>
        <v/>
      </c>
      <c r="BV21" s="3" t="str">
        <f>IF(BJ21&lt;&gt;"",RANK(BU21,BU18:BU22),"")</f>
        <v/>
      </c>
      <c r="BW21" s="3" t="str">
        <f>IF(BJ21&lt;&gt;"",SUMPRODUCT((BU18:BU22=BU21)*(BP18:BP22&gt;BP21)),"")</f>
        <v/>
      </c>
      <c r="BX21" s="3" t="str">
        <f>IF(BJ21&lt;&gt;"",SUMPRODUCT((BU18:BU22=BU21)*(BP18:BP22=BP21)*(BN18:BN22&gt;BN21)),"")</f>
        <v/>
      </c>
      <c r="BY21" s="3" t="str">
        <f>IF(BJ21&lt;&gt;"",SUMPRODUCT((BU18:BU22=BU21)*(BP18:BP22=BP21)*(BN18:BN22=BN21)*(BR18:BR22&gt;BR21)),"")</f>
        <v/>
      </c>
      <c r="BZ21" s="3" t="str">
        <f>IF(BJ21&lt;&gt;"",SUMPRODUCT((BU18:BU22=BU21)*(BP18:BP22=BP21)*(BN18:BN22=BN21)*(BR18:BR22=BR21)*(BS18:BS22&gt;BS21)),"")</f>
        <v/>
      </c>
      <c r="CA21" s="3" t="str">
        <f>IF(BJ21&lt;&gt;"",SUMPRODUCT((BU18:BU22=BU21)*(BP18:BP22=BP21)*(BN18:BN22=BN21)*(BR18:BR22=BR21)*(BS18:BS22=BS21)*(BT18:BT22&gt;BT21)),"")</f>
        <v/>
      </c>
      <c r="CB21" s="3" t="str">
        <f>IF(BJ21&lt;&gt;"",SUM(BV21:CA21)+2,"")</f>
        <v/>
      </c>
      <c r="CC21" s="3" t="str">
        <f>IF(BJ21&lt;&gt;"",INDEX(BJ20:BJ22,MATCH(4,CB20:CB22,0),0),"")</f>
        <v/>
      </c>
      <c r="CD21" s="3" t="str">
        <f>IF(T18&lt;&gt;"",T18,"")</f>
        <v/>
      </c>
      <c r="CE21" s="3">
        <f>SUMPRODUCT((DA3:DA105=CD21)*(DD3:DD105=CD22)*(DE3:DE105="W"))+SUMPRODUCT((DA3:DA105=CD21)*(DD3:DD105=CD23)*(DE3:DE105="W"))+SUMPRODUCT((DA3:DA105=CD21)*(DD3:DD105=CD24)*(DE3:DE105="W"))+SUMPRODUCT((DA3:DA105=CD22)*(DD3:DD105=CD21)*(DF3:DF105="W"))+SUMPRODUCT((DA3:DA105=CD23)*(DD3:DD105=CD21)*(DF3:DF105="W"))+SUMPRODUCT((DA3:DA105=CD24)*(DD3:DD105=CD21)*(DF3:DF105="W"))</f>
        <v>0</v>
      </c>
      <c r="CF21" s="3">
        <f>SUMPRODUCT((DA3:DA105=CD21)*(DD3:DD105=CD22)*(DE3:DE105="D"))+SUMPRODUCT((DA3:DA105=CD21)*(DD3:DD105=CD23)*(DE3:DE105="D"))+SUMPRODUCT((DA3:DA105=CD21)*(DD3:DD105=CD24)*(DE3:DE105="D"))+SUMPRODUCT((DA3:DA105=CD22)*(DD3:DD105=CD21)*(DE3:DE105="D"))+SUMPRODUCT((DA3:DA105=CD23)*(DD3:DD105=CD21)*(DE3:DE105="D"))+SUMPRODUCT((DA3:DA105=CD24)*(DD3:DD105=CD21)*(DE3:DE105="D"))</f>
        <v>0</v>
      </c>
      <c r="CG21" s="3">
        <f>SUMPRODUCT((DA3:DA105=CD21)*(DD3:DD105=CD22)*(DE3:DE105="L"))+SUMPRODUCT((DA3:DA105=CD21)*(DD3:DD105=CD23)*(DE3:DE105="L"))+SUMPRODUCT((DA3:DA105=CD21)*(DD3:DD105=CD24)*(DE3:DE105="L"))+SUMPRODUCT((DA3:DA105=CD22)*(DD3:DD105=CD21)*(DF3:DF105="L"))+SUMPRODUCT((DA3:DA105=CD23)*(DD3:DD105=CD21)*(DF3:DF105="L"))+SUMPRODUCT((DA3:DA105=CD24)*(DD3:DD105=CD21)*(DF3:DF105="L"))</f>
        <v>0</v>
      </c>
      <c r="CH21" s="3">
        <f>SUMPRODUCT((DA3:DA105=CD21)*(DD3:DD105=CD22)*DB3:DB105)+SUMPRODUCT((DA3:DA105=CD21)*(DD3:DD105=CD18)*DB3:DB105)+SUMPRODUCT((DA3:DA105=CD21)*(DD3:DD105=CD19)*DB3:DB105)+SUMPRODUCT((DA3:DA105=CD21)*(DD3:DD105=CD20)*DB3:DB105)+SUMPRODUCT((DA3:DA105=CD22)*(DD3:DD105=CD21)*DC3:DC105)+SUMPRODUCT((DA3:DA105=CD18)*(DD3:DD105=CD21)*DC3:DC105)+SUMPRODUCT((DA3:DA105=CD19)*(DD3:DD105=CD21)*DC3:DC105)+SUMPRODUCT((DA3:DA105=CD20)*(DD3:DD105=CD21)*DC3:DC105)</f>
        <v>0</v>
      </c>
      <c r="CI21" s="3">
        <f>SUMPRODUCT((DA3:DA105=CD21)*(DD3:DD105=CD22)*DC3:DC105)+SUMPRODUCT((DA3:DA105=CD21)*(DD3:DD105=CD18)*DC3:DC105)+SUMPRODUCT((DA3:DA105=CD21)*(DD3:DD105=CD19)*DC3:DC105)+SUMPRODUCT((DA3:DA105=CD21)*(DD3:DD105=CD20)*DC3:DC105)+SUMPRODUCT((DA3:DA105=CD22)*(DD3:DD105=CD21)*DB3:DB105)+SUMPRODUCT((DA3:DA105=CD18)*(DD3:DD105=CD21)*DB3:DB105)+SUMPRODUCT((DA3:DA105=CD19)*(DD3:DD105=CD21)*DB3:DB105)+SUMPRODUCT((DA3:DA105=CD20)*(DD3:DD105=CD21)*DB3:DB105)</f>
        <v>0</v>
      </c>
      <c r="CJ21" s="3">
        <f>CH21-CI21+1000</f>
        <v>1000</v>
      </c>
      <c r="CK21" s="3" t="str">
        <f t="shared" ref="CK21" si="72">IF(CD21&lt;&gt;"",CE21*3+CF21*1,"")</f>
        <v/>
      </c>
      <c r="CL21" s="3" t="str">
        <f>IF(CD21&lt;&gt;"",VLOOKUP(CD21,C4:I52,7,FALSE),"")</f>
        <v/>
      </c>
      <c r="CM21" s="3" t="str">
        <f>IF(CD21&lt;&gt;"",VLOOKUP(CD21,C4:I52,5,FALSE),"")</f>
        <v/>
      </c>
      <c r="CN21" s="3" t="str">
        <f>IF(CD21&lt;&gt;"",VLOOKUP(CD21,C4:K52,9,FALSE),"")</f>
        <v/>
      </c>
      <c r="CO21" s="3" t="str">
        <f t="shared" ref="CO21" si="73">CK21</f>
        <v/>
      </c>
      <c r="CP21" s="3" t="str">
        <f>IF(CD21&lt;&gt;"",RANK(CO21,CO18:CO22),"")</f>
        <v/>
      </c>
      <c r="CQ21" s="3" t="str">
        <f>IF(CD21&lt;&gt;"",SUMPRODUCT((CO18:CO22=CO21)*(CJ18:CJ22&gt;CJ21)),"")</f>
        <v/>
      </c>
      <c r="CR21" s="3" t="str">
        <f>IF(CD21&lt;&gt;"",SUMPRODUCT((CO18:CO22=CO21)*(CJ18:CJ22=CJ21)*(CH18:CH22&gt;CH21)),"")</f>
        <v/>
      </c>
      <c r="CS21" s="3" t="str">
        <f>IF(CD21&lt;&gt;"",SUMPRODUCT((CO18:CO22=CO21)*(CJ18:CJ22=CJ21)*(CH18:CH22=CH21)*(CL18:CL22&gt;CL21)),"")</f>
        <v/>
      </c>
      <c r="CT21" s="3" t="str">
        <f>IF(CD21&lt;&gt;"",SUMPRODUCT((CO18:CO22=CO21)*(CJ18:CJ22=CJ21)*(CH18:CH22=CH21)*(CL18:CL22=CL21)*(CM18:CM22&gt;CM21)),"")</f>
        <v/>
      </c>
      <c r="CU21" s="3" t="str">
        <f>IF(CD21&lt;&gt;"",SUMPRODUCT((CO18:CO22=CO21)*(CJ18:CJ22=CJ21)*(CH18:CH22=CH21)*(CL18:CL22=CL21)*(CM18:CM22=CM21)*(CN18:CN22&gt;CN21)),"")</f>
        <v/>
      </c>
      <c r="CV21" s="3" t="str">
        <f>IF(CD21&lt;&gt;"",SUM(CP21:CU21)+3,"")</f>
        <v/>
      </c>
      <c r="CW21" s="3" t="str">
        <f>IF(CD21&lt;&gt;"",IF(CV21=4,CD21,CD22),"")</f>
        <v/>
      </c>
      <c r="CX21" s="3" t="str">
        <f>IF(CW21&lt;&gt;"",CW21,IF(CC21&lt;&gt;"",CC21,IF(BI21&lt;&gt;"",BI21,IF(AO21&lt;&gt;"",AO21,O21))))</f>
        <v>Haïti</v>
      </c>
      <c r="CY21" s="3">
        <v>4</v>
      </c>
      <c r="CZ21" s="3">
        <v>19</v>
      </c>
      <c r="DA21" s="7" t="str">
        <f>IF(LEFT(Test!C6,2)="jo",Voorspelling!F24,"Argentine")</f>
        <v>Argentinië</v>
      </c>
      <c r="DB21" s="7">
        <f>Voorspelling!G24</f>
        <v>0</v>
      </c>
      <c r="DC21" s="7">
        <f>Voorspelling!H24</f>
        <v>0</v>
      </c>
      <c r="DD21" s="7" t="str">
        <f>Voorspelling!I24</f>
        <v>Algerije</v>
      </c>
      <c r="DE21" s="7" t="str">
        <f>IF(AND(Voorspelling!G24&lt;&gt;"",Voorspelling!H24&lt;&gt;""),IF(DB21&gt;DC21,"W",IF(DB21=DC21,"D","L")),"")</f>
        <v/>
      </c>
      <c r="DF21" s="7" t="str">
        <f t="shared" si="0"/>
        <v/>
      </c>
      <c r="DI21" s="3" t="e">
        <f ca="1">VLOOKUP(DJ21,HE18:HF22,2,FALSE)</f>
        <v>#N/A</v>
      </c>
      <c r="DJ21" s="5" t="str">
        <f t="shared" si="64"/>
        <v>Schotland</v>
      </c>
      <c r="DK21" s="3" t="e">
        <f ca="1">SUMPRODUCT((HH3:HH105=DJ21)*(HL3:HL105="W"))+SUMPRODUCT((HK3:HK105=DJ21)*(HM3:HM105="W"))</f>
        <v>#REF!</v>
      </c>
      <c r="DL21" s="3" t="e">
        <f ca="1">SUMPRODUCT((HH3:HH105=DJ21)*(HL3:HL105="D"))+SUMPRODUCT((HK3:HK105=DJ21)*(HM3:HM105="D"))</f>
        <v>#REF!</v>
      </c>
      <c r="DM21" s="3" t="e">
        <f ca="1">SUMPRODUCT((HH3:HH105=DJ21)*(HL3:HL105="L"))+SUMPRODUCT((HK3:HK105=DJ21)*(HM3:HM105="L"))</f>
        <v>#REF!</v>
      </c>
      <c r="DN21" s="3" t="e">
        <f ca="1">SUMIF(HH3:HH123,DJ21,HI3:HI123)+SUMIF(HK3:HK123,DJ21,HJ3:HJ123)</f>
        <v>#REF!</v>
      </c>
      <c r="DO21" s="3" t="e">
        <f ca="1">SUMIF(HK3:HK123,DJ21,HI3:HI123)+SUMIF(HH3:HH123,DJ21,HJ3:HJ123)</f>
        <v>#REF!</v>
      </c>
      <c r="DP21" s="3" t="e">
        <f t="shared" ca="1" si="56"/>
        <v>#REF!</v>
      </c>
      <c r="DQ21" s="3" t="e">
        <f t="shared" ca="1" si="57"/>
        <v>#REF!</v>
      </c>
      <c r="DR21" s="3">
        <f t="shared" si="58"/>
        <v>-138</v>
      </c>
      <c r="DS21" s="3" t="e">
        <f ca="1">IF(COUNTIF(DQ18:DQ22,4)&lt;&gt;4,RANK(DQ21,DQ18:DQ22),DQ100)</f>
        <v>#REF!</v>
      </c>
      <c r="DU21" s="3" t="e">
        <f ca="1">SUMPRODUCT((DS18:DS21=DS21)*(DR18:DR21&lt;DR21))+DS21</f>
        <v>#REF!</v>
      </c>
      <c r="DV21" s="5" t="e">
        <f ca="1">INDEX(DJ18:DJ22,MATCH(4,DU18:DU22,0),0)</f>
        <v>#N/A</v>
      </c>
      <c r="DW21" s="3" t="e">
        <f ca="1">INDEX(DS18:DS22,MATCH(DV21,DJ18:DJ22,0),0)</f>
        <v>#N/A</v>
      </c>
      <c r="DX21" s="3" t="e">
        <f ca="1">IF(AND(DX20&lt;&gt;"",DW21=1),DV21,"")</f>
        <v>#N/A</v>
      </c>
      <c r="DY21" s="3" t="e">
        <f ca="1">IF(AND(DY20&lt;&gt;"",DW22=2),DV22,"")</f>
        <v>#N/A</v>
      </c>
      <c r="EC21" s="3" t="e">
        <f t="shared" ca="1" si="65"/>
        <v>#N/A</v>
      </c>
      <c r="ED21" s="3" t="e">
        <f ca="1">SUMPRODUCT((HH3:HH105=EC21)*(HK3:HK105=EC22)*(HL3:HL105="W"))+SUMPRODUCT((HH3:HH105=EC21)*(HK3:HK105=EC18)*(HL3:HL105="W"))+SUMPRODUCT((HH3:HH105=EC21)*(HK3:HK105=EC19)*(HL3:HL105="W"))+SUMPRODUCT((HH3:HH105=EC21)*(HK3:HK105=EC20)*(HL3:HL105="W"))+SUMPRODUCT((HH3:HH105=EC22)*(HK3:HK105=EC21)*(HM3:HM105="W"))+SUMPRODUCT((HH3:HH105=EC18)*(HK3:HK105=EC21)*(HM3:HM105="W"))+SUMPRODUCT((HH3:HH105=EC19)*(HK3:HK105=EC21)*(HM3:HM105="W"))+SUMPRODUCT((HH3:HH105=EC20)*(HK3:HK105=EC21)*(HM3:HM105="W"))</f>
        <v>#N/A</v>
      </c>
      <c r="EE21" s="3" t="e">
        <f ca="1">SUMPRODUCT((HH3:HH105=EC21)*(HK3:HK105=EC22)*(HL3:HL105="D"))+SUMPRODUCT((HH3:HH105=EC21)*(HK3:HK105=EC18)*(HL3:HL105="D"))+SUMPRODUCT((HH3:HH105=EC21)*(HK3:HK105=EC19)*(HL3:HL105="D"))+SUMPRODUCT((HH3:HH105=EC21)*(HK3:HK105=EC20)*(HL3:HL105="D"))+SUMPRODUCT((HH3:HH105=EC22)*(HK3:HK105=EC21)*(HL3:HL105="D"))+SUMPRODUCT((HH3:HH105=EC18)*(HK3:HK105=EC21)*(HL3:HL105="D"))+SUMPRODUCT((HH3:HH105=EC19)*(HK3:HK105=EC21)*(HL3:HL105="D"))+SUMPRODUCT((HH3:HH105=EC20)*(HK3:HK105=EC21)*(HL3:HL105="D"))</f>
        <v>#N/A</v>
      </c>
      <c r="EF21" s="3" t="e">
        <f ca="1">SUMPRODUCT((HH3:HH105=EC21)*(HK3:HK105=EC22)*(HL3:HL105="L"))+SUMPRODUCT((HH3:HH105=EC21)*(HK3:HK105=EC18)*(HL3:HL105="L"))+SUMPRODUCT((HH3:HH105=EC21)*(HK3:HK105=EC19)*(HL3:HL105="L"))+SUMPRODUCT((HH3:HH105=EC21)*(HK3:HK105=EC20)*(HL3:HL105="L"))+SUMPRODUCT((HH3:HH105=EC22)*(HK3:HK105=EC21)*(HM3:HM105="L"))+SUMPRODUCT((HH3:HH105=EC18)*(HK3:HK105=EC21)*(HM3:HM105="L"))+SUMPRODUCT((HH3:HH105=EC19)*(HK3:HK105=EC21)*(HM3:HM105="L"))+SUMPRODUCT((HH3:HH105=EC20)*(HK3:HK105=EC21)*(HM3:HM105="L"))</f>
        <v>#N/A</v>
      </c>
      <c r="EG21" s="3" t="e">
        <f ca="1">SUMPRODUCT((HH3:HH105=EC21)*(HK3:HK105=EC22)*HI3:HI105)+SUMPRODUCT((HH3:HH105=EC21)*(HK3:HK105=EC18)*HI3:HI105)+SUMPRODUCT((HH3:HH105=EC21)*(HK3:HK105=EC19)*HI3:HI105)+SUMPRODUCT((HH3:HH105=EC21)*(HK3:HK105=EC20)*HI3:HI105)+SUMPRODUCT((HH3:HH105=EC22)*(HK3:HK105=EC21)*HJ3:HJ105)+SUMPRODUCT((HH3:HH105=EC18)*(HK3:HK105=EC21)*HJ3:HJ105)+SUMPRODUCT((HH3:HH105=EC19)*(HK3:HK105=EC21)*HJ3:HJ105)+SUMPRODUCT((HH3:HH105=EC20)*(HK3:HK105=EC21)*HJ3:HJ105)</f>
        <v>#N/A</v>
      </c>
      <c r="EH21" s="3" t="e">
        <f ca="1">SUMPRODUCT((HH3:HH105=EC21)*(HK3:HK105=EC22)*HJ3:HJ105)+SUMPRODUCT((HH3:HH105=EC21)*(HK3:HK105=EC18)*HJ3:HJ105)+SUMPRODUCT((HH3:HH105=EC21)*(HK3:HK105=EC19)*HJ3:HJ105)+SUMPRODUCT((HH3:HH105=EC21)*(HK3:HK105=EC20)*HJ3:HJ105)+SUMPRODUCT((HH3:HH105=EC22)*(HK3:HK105=EC21)*HI3:HI105)+SUMPRODUCT((HH3:HH105=EC18)*(HK3:HK105=EC21)*HI3:HI105)+SUMPRODUCT((HH3:HH105=EC19)*(HK3:HK105=EC21)*HI3:HI105)+SUMPRODUCT((HH3:HH105=EC20)*(HK3:HK105=EC21)*HI3:HI105)</f>
        <v>#N/A</v>
      </c>
      <c r="EI21" s="3" t="e">
        <f ca="1">EG21-EH21+1000</f>
        <v>#N/A</v>
      </c>
      <c r="EJ21" s="3" t="e">
        <f t="shared" ca="1" si="59"/>
        <v>#N/A</v>
      </c>
      <c r="EK21" s="3" t="e">
        <f ca="1">IF(EC21&lt;&gt;"",VLOOKUP(EC21,DJ4:DP52,7,FALSE),"")</f>
        <v>#N/A</v>
      </c>
      <c r="EL21" s="3" t="e">
        <f ca="1">IF(EC21&lt;&gt;"",VLOOKUP(EC21,DJ4:DP52,5,FALSE),"")</f>
        <v>#N/A</v>
      </c>
      <c r="EM21" s="3" t="e">
        <f ca="1">IF(EC21&lt;&gt;"",VLOOKUP(EC21,DJ4:DR52,9,FALSE),"")</f>
        <v>#N/A</v>
      </c>
      <c r="EN21" s="3" t="e">
        <f t="shared" ca="1" si="60"/>
        <v>#N/A</v>
      </c>
      <c r="EO21" s="3" t="e">
        <f ca="1">IF(EC21&lt;&gt;"",RANK(EN21,EN18:EN22),"")</f>
        <v>#N/A</v>
      </c>
      <c r="EP21" s="3" t="e">
        <f ca="1">IF(EC21&lt;&gt;"",SUMPRODUCT((EN18:EN22=EN21)*(EI18:EI22&gt;EI21)),"")</f>
        <v>#N/A</v>
      </c>
      <c r="EQ21" s="3" t="e">
        <f ca="1">IF(EC21&lt;&gt;"",SUMPRODUCT((EN18:EN22=EN21)*(EI18:EI22=EI21)*(EG18:EG22&gt;EG21)),"")</f>
        <v>#N/A</v>
      </c>
      <c r="ER21" s="3" t="e">
        <f ca="1">IF(EC21&lt;&gt;"",SUMPRODUCT((EN18:EN22=EN21)*(EI18:EI22=EI21)*(EG18:EG22=EG21)*(EK18:EK22&gt;EK21)),"")</f>
        <v>#N/A</v>
      </c>
      <c r="ES21" s="3" t="e">
        <f ca="1">IF(EC21&lt;&gt;"",SUMPRODUCT((EN18:EN22=EN21)*(EI18:EI22=EI21)*(EG18:EG22=EG21)*(EK18:EK22=EK21)*(EL18:EL22&gt;EL21)),"")</f>
        <v>#N/A</v>
      </c>
      <c r="ET21" s="3" t="e">
        <f ca="1">IF(EC21&lt;&gt;"",SUMPRODUCT((EN18:EN22=EN21)*(EI18:EI22=EI21)*(EG18:EG22=EG21)*(EK18:EK22=EK21)*(EL18:EL22=EL21)*(EM18:EM22&gt;EM21)),"")</f>
        <v>#N/A</v>
      </c>
      <c r="EU21" s="3" t="e">
        <f ca="1">IF(EC21&lt;&gt;"",IF(EU100&lt;&gt;"",IF(EB96=3,EU100,EU100+EB96),SUM(EO21:ET21)),"")</f>
        <v>#N/A</v>
      </c>
      <c r="EV21" s="3" t="e">
        <f ca="1">IF(EC21&lt;&gt;"",INDEX(EC18:EC22,MATCH(4,EU18:EU22,0),0),"")</f>
        <v>#N/A</v>
      </c>
      <c r="EW21" s="3" t="e">
        <f ca="1">IF(DY20&lt;&gt;"",DY20,"")</f>
        <v>#N/A</v>
      </c>
      <c r="EX21" s="3" t="e">
        <f ca="1">IF(EW21&lt;&gt;"",SUMPRODUCT((HH3:HH105=EW21)*(HK3:HK105=EW22)*(HL3:HL105="W"))+SUMPRODUCT((HH3:HH105=EW21)*(HK3:HK105=EW19)*(HL3:HL105="W"))+SUMPRODUCT((HH3:HH105=EW21)*(HK3:HK105=EW20)*(HL3:HL105="W"))+SUMPRODUCT((HH3:HH105=EW22)*(HK3:HK105=EW21)*(HM3:HM105="W"))+SUMPRODUCT((HH3:HH105=EW19)*(HK3:HK105=EW21)*(HM3:HM105="W"))+SUMPRODUCT((HH3:HH105=EW20)*(HK3:HK105=EW21)*(HM3:HM105="W")),"")</f>
        <v>#N/A</v>
      </c>
      <c r="EY21" s="3" t="e">
        <f ca="1">IF(EW21&lt;&gt;"",SUMPRODUCT((HH3:HH105=EW21)*(HK3:HK105=EW22)*(HL3:HL105="D"))+SUMPRODUCT((HH3:HH105=EW21)*(HK3:HK105=EW19)*(HL3:HL105="D"))+SUMPRODUCT((HH3:HH105=EW21)*(HK3:HK105=EW20)*(HL3:HL105="D"))+SUMPRODUCT((HH3:HH105=EW22)*(HK3:HK105=EW21)*(HL3:HL105="D"))+SUMPRODUCT((HH3:HH105=EW19)*(HK3:HK105=EW21)*(HL3:HL105="D"))+SUMPRODUCT((HH3:HH105=EW20)*(HK3:HK105=EW21)*(HL3:HL105="D")),"")</f>
        <v>#N/A</v>
      </c>
      <c r="EZ21" s="3" t="e">
        <f ca="1">IF(EW21&lt;&gt;"",SUMPRODUCT((HH3:HH105=EW21)*(HK3:HK105=EW22)*(HL3:HL105="L"))+SUMPRODUCT((HH3:HH105=EW21)*(HK3:HK105=EW19)*(HL3:HL105="L"))+SUMPRODUCT((HH3:HH105=EW21)*(HK3:HK105=EW20)*(HL3:HL105="L"))+SUMPRODUCT((HH3:HH105=EW22)*(HK3:HK105=EW21)*(HM3:HM105="L"))+SUMPRODUCT((HH3:HH105=EW19)*(HK3:HK105=EW21)*(HM3:HM105="L"))+SUMPRODUCT((HH3:HH105=EW20)*(HK3:HK105=EW21)*(HM3:HM105="L")),"")</f>
        <v>#N/A</v>
      </c>
      <c r="FA21" s="3" t="e">
        <f ca="1">SUMPRODUCT((HH3:HH105=EW21)*(HK3:HK105=EW22)*HI3:HI105)+SUMPRODUCT((HH3:HH105=EW21)*(HK3:HK105=EW18)*HI3:HI105)+SUMPRODUCT((HH3:HH105=EW21)*(HK3:HK105=EW19)*HI3:HI105)+SUMPRODUCT((HH3:HH105=EW21)*(HK3:HK105=EW20)*HI3:HI105)+SUMPRODUCT((HH3:HH105=EW22)*(HK3:HK105=EW21)*HJ3:HJ105)+SUMPRODUCT((HH3:HH105=EW18)*(HK3:HK105=EW21)*HJ3:HJ105)+SUMPRODUCT((HH3:HH105=EW19)*(HK3:HK105=EW21)*HJ3:HJ105)+SUMPRODUCT((HH3:HH105=EW20)*(HK3:HK105=EW21)*HJ3:HJ105)</f>
        <v>#N/A</v>
      </c>
      <c r="FB21" s="3" t="e">
        <f ca="1">SUMPRODUCT((HH3:HH105=EW21)*(HK3:HK105=EW22)*HJ3:HJ105)+SUMPRODUCT((HH3:HH105=EW21)*(HK3:HK105=EW18)*HJ3:HJ105)+SUMPRODUCT((HH3:HH105=EW21)*(HK3:HK105=EW19)*HJ3:HJ105)+SUMPRODUCT((HH3:HH105=EW21)*(HK3:HK105=EW20)*HJ3:HJ105)+SUMPRODUCT((HH3:HH105=EW22)*(HK3:HK105=EW21)*HI3:HI105)+SUMPRODUCT((HH3:HH105=EW18)*(HK3:HK105=EW21)*HI3:HI105)+SUMPRODUCT((HH3:HH105=EW19)*(HK3:HK105=EW21)*HI3:HI105)+SUMPRODUCT((HH3:HH105=EW20)*(HK3:HK105=EW21)*HI3:HI105)</f>
        <v>#N/A</v>
      </c>
      <c r="FC21" s="3" t="e">
        <f ca="1">FA21-FB21+1000</f>
        <v>#N/A</v>
      </c>
      <c r="FD21" s="3" t="e">
        <f t="shared" ca="1" si="66"/>
        <v>#N/A</v>
      </c>
      <c r="FE21" s="3" t="e">
        <f ca="1">IF(EW21&lt;&gt;"",VLOOKUP(EW21,DJ4:DP52,7,FALSE),"")</f>
        <v>#N/A</v>
      </c>
      <c r="FF21" s="3" t="e">
        <f ca="1">IF(EW21&lt;&gt;"",VLOOKUP(EW21,DJ4:DP52,5,FALSE),"")</f>
        <v>#N/A</v>
      </c>
      <c r="FG21" s="3" t="e">
        <f ca="1">IF(EW21&lt;&gt;"",VLOOKUP(EW21,DJ4:DR52,9,FALSE),"")</f>
        <v>#N/A</v>
      </c>
      <c r="FH21" s="3" t="e">
        <f t="shared" ca="1" si="67"/>
        <v>#N/A</v>
      </c>
      <c r="FI21" s="3" t="e">
        <f ca="1">IF(EW21&lt;&gt;"",RANK(FH21,FH18:FH22),"")</f>
        <v>#N/A</v>
      </c>
      <c r="FJ21" s="3" t="e">
        <f ca="1">IF(EW21&lt;&gt;"",SUMPRODUCT((FH18:FH22=FH21)*(FC18:FC22&gt;FC21)),"")</f>
        <v>#N/A</v>
      </c>
      <c r="FK21" s="3" t="e">
        <f ca="1">IF(EW21&lt;&gt;"",SUMPRODUCT((FH18:FH22=FH21)*(FC18:FC22=FC21)*(FA18:FA22&gt;FA21)),"")</f>
        <v>#N/A</v>
      </c>
      <c r="FL21" s="3" t="e">
        <f ca="1">IF(EW21&lt;&gt;"",SUMPRODUCT((FH18:FH22=FH21)*(FC18:FC22=FC21)*(FA18:FA22=FA21)*(FE18:FE22&gt;FE21)),"")</f>
        <v>#N/A</v>
      </c>
      <c r="FM21" s="3" t="e">
        <f ca="1">IF(EW21&lt;&gt;"",SUMPRODUCT((FH18:FH22=FH21)*(FC18:FC22=FC21)*(FA18:FA22=FA21)*(FE18:FE22=FE21)*(FF18:FF22&gt;FF21)),"")</f>
        <v>#N/A</v>
      </c>
      <c r="FN21" s="3" t="e">
        <f ca="1">IF(EW21&lt;&gt;"",SUMPRODUCT((FH18:FH22=FH21)*(FC18:FC22=FC21)*(FA18:FA22=FA21)*(FE18:FE22=FE21)*(FF18:FF22=FF21)*(FG18:FG22&gt;FG21)),"")</f>
        <v>#N/A</v>
      </c>
      <c r="FO21" s="3" t="e">
        <f ca="1">IF(EW21&lt;&gt;"",IF(FO100&lt;&gt;"",IF(EV96=3,FO100,FO100+EV96),SUM(FI21:FN21)+1),"")</f>
        <v>#N/A</v>
      </c>
      <c r="FP21" s="3" t="e">
        <f ca="1">IF(EW21&lt;&gt;"",INDEX(EW19:EW22,MATCH(4,FO19:FO22,0),0),"")</f>
        <v>#N/A</v>
      </c>
      <c r="FQ21" s="3" t="e">
        <f ca="1">IF(DZ19&lt;&gt;"",DZ19,"")</f>
        <v>#N/A</v>
      </c>
      <c r="FR21" s="3" t="e">
        <f ca="1">SUMPRODUCT((HH3:HH105=FQ21)*(HK3:HK105=FQ22)*(HL3:HL105="W"))+SUMPRODUCT((HH3:HH105=FQ21)*(HK3:HK105=FQ23)*(HL3:HL105="W"))+SUMPRODUCT((HH3:HH105=FQ21)*(HK3:HK105=FQ20)*(HL3:HL105="W"))+SUMPRODUCT((HH3:HH105=FQ22)*(HK3:HK105=FQ21)*(HM3:HM105="W"))+SUMPRODUCT((HH3:HH105=FQ23)*(HK3:HK105=FQ21)*(HM3:HM105="W"))+SUMPRODUCT((HH3:HH105=FQ20)*(HK3:HK105=FQ21)*(HM3:HM105="W"))</f>
        <v>#N/A</v>
      </c>
      <c r="FS21" s="3" t="e">
        <f ca="1">SUMPRODUCT((HH3:HH105=FQ21)*(HK3:HK105=FQ22)*(HL3:HL105="D"))+SUMPRODUCT((HH3:HH105=FQ21)*(HK3:HK105=FQ23)*(HL3:HL105="D"))+SUMPRODUCT((HH3:HH105=FQ21)*(HK3:HK105=FQ20)*(HL3:HL105="D"))+SUMPRODUCT((HH3:HH105=FQ22)*(HK3:HK105=FQ21)*(HL3:HL105="D"))+SUMPRODUCT((HH3:HH105=FQ23)*(HK3:HK105=FQ21)*(HL3:HL105="D"))+SUMPRODUCT((HH3:HH105=FQ20)*(HK3:HK105=FQ21)*(HL3:HL105="D"))</f>
        <v>#N/A</v>
      </c>
      <c r="FT21" s="3" t="e">
        <f ca="1">SUMPRODUCT((HH3:HH105=FQ21)*(HK3:HK105=FQ22)*(HL3:HL105="L"))+SUMPRODUCT((HH3:HH105=FQ21)*(HK3:HK105=FQ23)*(HL3:HL105="L"))+SUMPRODUCT((HH3:HH105=FQ21)*(HK3:HK105=FQ20)*(HL3:HL105="L"))+SUMPRODUCT((HH3:HH105=FQ22)*(HK3:HK105=FQ21)*(HM3:HM105="L"))+SUMPRODUCT((HH3:HH105=FQ23)*(HK3:HK105=FQ21)*(HM3:HM105="L"))+SUMPRODUCT((HH3:HH105=FQ20)*(HK3:HK105=FQ21)*(HM3:HM105="L"))</f>
        <v>#N/A</v>
      </c>
      <c r="FU21" s="3" t="e">
        <f ca="1">SUMPRODUCT((HH3:HH105=FQ21)*(HK3:HK105=FQ22)*HI3:HI105)+SUMPRODUCT((HH3:HH105=FQ21)*(HK3:HK105=FQ18)*HI3:HI105)+SUMPRODUCT((HH3:HH105=FQ21)*(HK3:HK105=FQ19)*HI3:HI105)+SUMPRODUCT((HH3:HH105=FQ21)*(HK3:HK105=FQ20)*HI3:HI105)+SUMPRODUCT((HH3:HH105=FQ22)*(HK3:HK105=FQ21)*HJ3:HJ105)+SUMPRODUCT((HH3:HH105=FQ18)*(HK3:HK105=FQ21)*HJ3:HJ105)+SUMPRODUCT((HH3:HH105=FQ19)*(HK3:HK105=FQ21)*HJ3:HJ105)+SUMPRODUCT((HH3:HH105=FQ20)*(HK3:HK105=FQ21)*HJ3:HJ105)</f>
        <v>#N/A</v>
      </c>
      <c r="FV21" s="3" t="e">
        <f ca="1">SUMPRODUCT((HH3:HH105=FQ21)*(HK3:HK105=FQ22)*HJ3:HJ105)+SUMPRODUCT((HH3:HH105=FQ21)*(HK3:HK105=FQ18)*HJ3:HJ105)+SUMPRODUCT((HH3:HH105=FQ21)*(HK3:HK105=FQ19)*HJ3:HJ105)+SUMPRODUCT((HH3:HH105=FQ21)*(HK3:HK105=FQ20)*HJ3:HJ105)+SUMPRODUCT((HH3:HH105=FQ22)*(HK3:HK105=FQ21)*HI3:HI105)+SUMPRODUCT((HH3:HH105=FQ18)*(HK3:HK105=FQ21)*HI3:HI105)+SUMPRODUCT((HH3:HH105=FQ19)*(HK3:HK105=FQ21)*HI3:HI105)+SUMPRODUCT((HH3:HH105=FQ20)*(HK3:HK105=FQ21)*HI3:HI105)</f>
        <v>#N/A</v>
      </c>
      <c r="FW21" s="3" t="e">
        <f ca="1">FU21-FV21+1000</f>
        <v>#N/A</v>
      </c>
      <c r="FX21" s="3" t="e">
        <f t="shared" ca="1" si="70"/>
        <v>#N/A</v>
      </c>
      <c r="FY21" s="3" t="e">
        <f ca="1">IF(FQ21&lt;&gt;"",VLOOKUP(FQ21,DJ4:DP52,7,FALSE),"")</f>
        <v>#N/A</v>
      </c>
      <c r="FZ21" s="3" t="e">
        <f ca="1">IF(FQ21&lt;&gt;"",VLOOKUP(FQ21,DJ4:DP52,5,FALSE),"")</f>
        <v>#N/A</v>
      </c>
      <c r="GA21" s="3" t="e">
        <f ca="1">IF(FQ21&lt;&gt;"",VLOOKUP(FQ21,DJ4:DR52,9,FALSE),"")</f>
        <v>#N/A</v>
      </c>
      <c r="GB21" s="3" t="e">
        <f t="shared" ca="1" si="71"/>
        <v>#N/A</v>
      </c>
      <c r="GC21" s="3" t="e">
        <f ca="1">IF(FQ21&lt;&gt;"",RANK(GB21,GB18:GB22),"")</f>
        <v>#N/A</v>
      </c>
      <c r="GD21" s="3" t="e">
        <f ca="1">IF(FQ21&lt;&gt;"",SUMPRODUCT((GB18:GB22=GB21)*(FW18:FW22&gt;FW21)),"")</f>
        <v>#N/A</v>
      </c>
      <c r="GE21" s="3" t="e">
        <f ca="1">IF(FQ21&lt;&gt;"",SUMPRODUCT((GB18:GB22=GB21)*(FW18:FW22=FW21)*(FU18:FU22&gt;FU21)),"")</f>
        <v>#N/A</v>
      </c>
      <c r="GF21" s="3" t="e">
        <f ca="1">IF(FQ21&lt;&gt;"",SUMPRODUCT((GB18:GB22=GB21)*(FW18:FW22=FW21)*(FU18:FU22=FU21)*(FY18:FY22&gt;FY21)),"")</f>
        <v>#N/A</v>
      </c>
      <c r="GG21" s="3" t="e">
        <f ca="1">IF(FQ21&lt;&gt;"",SUMPRODUCT((GB18:GB22=GB21)*(FW18:FW22=FW21)*(FU18:FU22=FU21)*(FY18:FY22=FY21)*(FZ18:FZ22&gt;FZ21)),"")</f>
        <v>#N/A</v>
      </c>
      <c r="GH21" s="3" t="e">
        <f ca="1">IF(FQ21&lt;&gt;"",SUMPRODUCT((GB18:GB22=GB21)*(FW18:FW22=FW21)*(FU18:FU22=FU21)*(FY18:FY22=FY21)*(FZ18:FZ22=FZ21)*(GA18:GA22&gt;GA21)),"")</f>
        <v>#N/A</v>
      </c>
      <c r="GI21" s="3" t="e">
        <f ca="1">IF(FQ21&lt;&gt;"",SUM(GC21:GH21)+2,"")</f>
        <v>#N/A</v>
      </c>
      <c r="GJ21" s="3" t="e">
        <f ca="1">IF(FQ21&lt;&gt;"",INDEX(FQ20:FQ22,MATCH(4,GI20:GI22,0),0),"")</f>
        <v>#N/A</v>
      </c>
      <c r="GK21" s="3" t="str">
        <f>IF(EA18&lt;&gt;"",EA18,"")</f>
        <v/>
      </c>
      <c r="GL21" s="3" t="e">
        <f ca="1">SUMPRODUCT((HH3:HH105=GK21)*(HK3:HK105=GK22)*(HL3:HL105="W"))+SUMPRODUCT((HH3:HH105=GK21)*(HK3:HK105=GK23)*(HL3:HL105="W"))+SUMPRODUCT((HH3:HH105=GK21)*(HK3:HK105=GK24)*(HL3:HL105="W"))+SUMPRODUCT((HH3:HH105=GK22)*(HK3:HK105=GK21)*(HM3:HM105="W"))+SUMPRODUCT((HH3:HH105=GK23)*(HK3:HK105=GK21)*(HM3:HM105="W"))+SUMPRODUCT((HH3:HH105=GK24)*(HK3:HK105=GK21)*(HM3:HM105="W"))</f>
        <v>#REF!</v>
      </c>
      <c r="GM21" s="3" t="e">
        <f ca="1">SUMPRODUCT((HH3:HH105=GK21)*(HK3:HK105=GK22)*(HL3:HL105="D"))+SUMPRODUCT((HH3:HH105=GK21)*(HK3:HK105=GK23)*(HL3:HL105="D"))+SUMPRODUCT((HH3:HH105=GK21)*(HK3:HK105=GK24)*(HL3:HL105="D"))+SUMPRODUCT((HH3:HH105=GK22)*(HK3:HK105=GK21)*(HL3:HL105="D"))+SUMPRODUCT((HH3:HH105=GK23)*(HK3:HK105=GK21)*(HL3:HL105="D"))+SUMPRODUCT((HH3:HH105=GK24)*(HK3:HK105=GK21)*(HL3:HL105="D"))</f>
        <v>#REF!</v>
      </c>
      <c r="GN21" s="3" t="e">
        <f ca="1">SUMPRODUCT((HH3:HH105=GK21)*(HK3:HK105=GK22)*(HL3:HL105="L"))+SUMPRODUCT((HH3:HH105=GK21)*(HK3:HK105=GK23)*(HL3:HL105="L"))+SUMPRODUCT((HH3:HH105=GK21)*(HK3:HK105=GK24)*(HL3:HL105="L"))+SUMPRODUCT((HH3:HH105=GK22)*(HK3:HK105=GK21)*(HM3:HM105="L"))+SUMPRODUCT((HH3:HH105=GK23)*(HK3:HK105=GK21)*(HM3:HM105="L"))+SUMPRODUCT((HH3:HH105=GK24)*(HK3:HK105=GK21)*(HM3:HM105="L"))</f>
        <v>#REF!</v>
      </c>
      <c r="GO21" s="3" t="e">
        <f ca="1">SUMPRODUCT((HH3:HH105=GK21)*(HK3:HK105=GK22)*HI3:HI105)+SUMPRODUCT((HH3:HH105=GK21)*(HK3:HK105=GK18)*HI3:HI105)+SUMPRODUCT((HH3:HH105=GK21)*(HK3:HK105=GK19)*HI3:HI105)+SUMPRODUCT((HH3:HH105=GK21)*(HK3:HK105=GK20)*HI3:HI105)+SUMPRODUCT((HH3:HH105=GK22)*(HK3:HK105=GK21)*HJ3:HJ105)+SUMPRODUCT((HH3:HH105=GK18)*(HK3:HK105=GK21)*HJ3:HJ105)+SUMPRODUCT((HH3:HH105=GK19)*(HK3:HK105=GK21)*HJ3:HJ105)+SUMPRODUCT((HH3:HH105=GK20)*(HK3:HK105=GK21)*HJ3:HJ105)</f>
        <v>#REF!</v>
      </c>
      <c r="GP21" s="3" t="e">
        <f ca="1">SUMPRODUCT((HH3:HH105=GK21)*(HK3:HK105=GK22)*HJ3:HJ105)+SUMPRODUCT((HH3:HH105=GK21)*(HK3:HK105=GK18)*HJ3:HJ105)+SUMPRODUCT((HH3:HH105=GK21)*(HK3:HK105=GK19)*HJ3:HJ105)+SUMPRODUCT((HH3:HH105=GK21)*(HK3:HK105=GK20)*HJ3:HJ105)+SUMPRODUCT((HH3:HH105=GK22)*(HK3:HK105=GK21)*HI3:HI105)+SUMPRODUCT((HH3:HH105=GK18)*(HK3:HK105=GK21)*HI3:HI105)+SUMPRODUCT((HH3:HH105=GK19)*(HK3:HK105=GK21)*HI3:HI105)+SUMPRODUCT((HH3:HH105=GK20)*(HK3:HK105=GK21)*HI3:HI105)</f>
        <v>#REF!</v>
      </c>
      <c r="GQ21" s="3" t="e">
        <f ca="1">GO21-GP21+1000</f>
        <v>#REF!</v>
      </c>
      <c r="GR21" s="3" t="str">
        <f t="shared" ref="GR21" si="74">IF(GK21&lt;&gt;"",GL21*3+GM21*1,"")</f>
        <v/>
      </c>
      <c r="GS21" s="3" t="str">
        <f>IF(GK21&lt;&gt;"",VLOOKUP(GK21,DJ4:DP52,7,FALSE),"")</f>
        <v/>
      </c>
      <c r="GT21" s="3" t="str">
        <f>IF(GK21&lt;&gt;"",VLOOKUP(GK21,DJ4:DP52,5,FALSE),"")</f>
        <v/>
      </c>
      <c r="GU21" s="3" t="str">
        <f>IF(GK21&lt;&gt;"",VLOOKUP(GK21,DJ4:DR52,9,FALSE),"")</f>
        <v/>
      </c>
      <c r="GV21" s="3" t="str">
        <f t="shared" ref="GV21" si="75">GR21</f>
        <v/>
      </c>
      <c r="GW21" s="3" t="str">
        <f>IF(GK21&lt;&gt;"",RANK(GV21,GV18:GV22),"")</f>
        <v/>
      </c>
      <c r="GX21" s="3" t="str">
        <f>IF(GK21&lt;&gt;"",SUMPRODUCT((GV18:GV22=GV21)*(GQ18:GQ22&gt;GQ21)),"")</f>
        <v/>
      </c>
      <c r="GY21" s="3" t="str">
        <f>IF(GK21&lt;&gt;"",SUMPRODUCT((GV18:GV22=GV21)*(GQ18:GQ22=GQ21)*(GO18:GO22&gt;GO21)),"")</f>
        <v/>
      </c>
      <c r="GZ21" s="3" t="str">
        <f>IF(GK21&lt;&gt;"",SUMPRODUCT((GV18:GV22=GV21)*(GQ18:GQ22=GQ21)*(GO18:GO22=GO21)*(GS18:GS22&gt;GS21)),"")</f>
        <v/>
      </c>
      <c r="HA21" s="3" t="str">
        <f>IF(GK21&lt;&gt;"",SUMPRODUCT((GV18:GV22=GV21)*(GQ18:GQ22=GQ21)*(GO18:GO22=GO21)*(GS18:GS22=GS21)*(GT18:GT22&gt;GT21)),"")</f>
        <v/>
      </c>
      <c r="HB21" s="3" t="str">
        <f>IF(GK21&lt;&gt;"",SUMPRODUCT((GV18:GV22=GV21)*(GQ18:GQ22=GQ21)*(GO18:GO22=GO21)*(GS18:GS22=GS21)*(GT18:GT22=GT21)*(GU18:GU22&gt;GU21)),"")</f>
        <v/>
      </c>
      <c r="HC21" s="3" t="str">
        <f>IF(GK21&lt;&gt;"",SUM(GW21:HB21)+3,"")</f>
        <v/>
      </c>
      <c r="HD21" s="3" t="str">
        <f>IF(GK21&lt;&gt;"",IF(HC21=4,GK21,GK22),"")</f>
        <v/>
      </c>
      <c r="HE21" s="3" t="e">
        <f ca="1">IF(HD21&lt;&gt;"",HD21,IF(GJ21&lt;&gt;"",GJ21,IF(FP21&lt;&gt;"",FP21,IF(EV21&lt;&gt;"",EV21,DV21))))</f>
        <v>#N/A</v>
      </c>
      <c r="HF21" s="3">
        <v>4</v>
      </c>
      <c r="HG21" s="3">
        <v>19</v>
      </c>
      <c r="HH21" s="7" t="str">
        <f t="shared" si="1"/>
        <v>Argentinië</v>
      </c>
      <c r="HI21" s="7" t="e">
        <f ca="1">IF(OFFSET(Voorspelling!#REF!,0,HI1)&lt;&gt;"",OFFSET(Voorspelling!#REF!,0,HI1),0)</f>
        <v>#REF!</v>
      </c>
      <c r="HJ21" s="7" t="e">
        <f ca="1">IF(OFFSET(Voorspelling!#REF!,0,HI1)&lt;&gt;"",OFFSET(Voorspelling!#REF!,0,HI1),0)</f>
        <v>#REF!</v>
      </c>
      <c r="HK21" s="7" t="str">
        <f t="shared" si="2"/>
        <v>Algerije</v>
      </c>
      <c r="HL21" s="7" t="e">
        <f ca="1">IF(AND(OFFSET(Voorspelling!#REF!,0,HI1)&lt;&gt;"",OFFSET(Voorspelling!#REF!,0,HI1)&lt;&gt;""),IF(HI21&gt;HJ21,"W",IF(HI21=HJ21,"D","L")),"")</f>
        <v>#REF!</v>
      </c>
      <c r="HM21" s="7" t="e">
        <f t="shared" ca="1" si="3"/>
        <v>#REF!</v>
      </c>
      <c r="LO21" s="7"/>
      <c r="LP21" s="7"/>
      <c r="LQ21" s="7"/>
      <c r="LR21" s="7"/>
      <c r="LS21" s="7"/>
      <c r="LT21" s="7"/>
      <c r="PV21" s="7"/>
      <c r="PW21" s="7"/>
      <c r="PX21" s="7"/>
      <c r="PY21" s="7"/>
      <c r="PZ21" s="7"/>
      <c r="QA21" s="7"/>
      <c r="UC21" s="7"/>
      <c r="UD21" s="7"/>
      <c r="UE21" s="7"/>
      <c r="UF21" s="7"/>
      <c r="UG21" s="7"/>
      <c r="UH21" s="7"/>
      <c r="YJ21" s="7"/>
      <c r="YK21" s="7"/>
      <c r="YL21" s="7"/>
      <c r="YM21" s="7"/>
      <c r="YN21" s="7"/>
      <c r="YO21" s="7"/>
      <c r="ACQ21" s="7"/>
      <c r="ACR21" s="7"/>
      <c r="ACS21" s="7"/>
      <c r="ACT21" s="7"/>
      <c r="ACU21" s="7"/>
      <c r="ACV21" s="7"/>
      <c r="AGX21" s="7"/>
      <c r="AGY21" s="7"/>
      <c r="AGZ21" s="7"/>
      <c r="AHA21" s="7"/>
      <c r="AHB21" s="7"/>
      <c r="AHC21" s="7"/>
      <c r="ALE21" s="7"/>
      <c r="ALF21" s="7"/>
      <c r="ALG21" s="7"/>
      <c r="ALH21" s="7"/>
      <c r="ALI21" s="7"/>
      <c r="ALJ21" s="7"/>
      <c r="APL21" s="7"/>
      <c r="APM21" s="7"/>
      <c r="APN21" s="7"/>
      <c r="APO21" s="7"/>
      <c r="APP21" s="7"/>
      <c r="APQ21" s="7"/>
      <c r="ATS21" s="7"/>
      <c r="ATT21" s="7"/>
      <c r="ATU21" s="7"/>
      <c r="ATV21" s="7"/>
      <c r="ATW21" s="7"/>
      <c r="ATX21" s="7"/>
      <c r="AXZ21" s="7"/>
      <c r="AYA21" s="7"/>
      <c r="AYB21" s="7"/>
      <c r="AYC21" s="7"/>
      <c r="AYD21" s="7"/>
      <c r="AYE21" s="7"/>
      <c r="BCG21" s="7"/>
      <c r="BCH21" s="7"/>
      <c r="BCI21" s="7"/>
      <c r="BCJ21" s="7"/>
      <c r="BCK21" s="7"/>
      <c r="BCL21" s="7"/>
      <c r="BGN21" s="7"/>
      <c r="BGO21" s="7"/>
      <c r="BGP21" s="7"/>
      <c r="BGQ21" s="7"/>
      <c r="BGR21" s="7"/>
      <c r="BGS21" s="7"/>
      <c r="BKU21" s="7"/>
      <c r="BKV21" s="7"/>
      <c r="BKW21" s="7"/>
      <c r="BKX21" s="7"/>
      <c r="BKY21" s="7"/>
      <c r="BKZ21" s="7"/>
      <c r="BPB21" s="7"/>
      <c r="BPC21" s="7"/>
      <c r="BPD21" s="7"/>
      <c r="BPE21" s="7"/>
      <c r="BPF21" s="7"/>
      <c r="BPG21" s="7"/>
      <c r="BTI21" s="7"/>
      <c r="BTJ21" s="7"/>
      <c r="BTK21" s="7"/>
      <c r="BTL21" s="7"/>
      <c r="BTM21" s="7"/>
      <c r="BTN21" s="7"/>
      <c r="BXP21" s="7"/>
      <c r="BXQ21" s="7"/>
      <c r="BXR21" s="7"/>
      <c r="BXS21" s="7"/>
      <c r="BXT21" s="7"/>
      <c r="BXU21" s="7"/>
      <c r="CBW21" s="7"/>
      <c r="CBX21" s="7"/>
      <c r="CBY21" s="7"/>
      <c r="CBZ21" s="7"/>
      <c r="CCA21" s="7"/>
      <c r="CCB21" s="7"/>
      <c r="CGD21" s="7"/>
      <c r="CGE21" s="7"/>
      <c r="CGF21" s="7"/>
      <c r="CGG21" s="7"/>
      <c r="CGH21" s="7"/>
      <c r="CGI21" s="7"/>
      <c r="CKK21" s="7"/>
      <c r="CKL21" s="7"/>
      <c r="CKM21" s="7"/>
      <c r="CKN21" s="7"/>
      <c r="CKO21" s="7"/>
      <c r="CKP21" s="7"/>
      <c r="COR21" s="7"/>
      <c r="COS21" s="7"/>
      <c r="COT21" s="7"/>
      <c r="COU21" s="7"/>
      <c r="COV21" s="7"/>
      <c r="COW21" s="7"/>
      <c r="CSY21" s="7"/>
      <c r="CSZ21" s="7"/>
      <c r="CTA21" s="7"/>
      <c r="CTB21" s="7"/>
      <c r="CTC21" s="7"/>
      <c r="CTD21" s="7"/>
      <c r="CXF21" s="7"/>
      <c r="CXG21" s="7"/>
      <c r="CXH21" s="7"/>
      <c r="CXI21" s="7"/>
      <c r="CXJ21" s="7"/>
      <c r="CXK21" s="7"/>
      <c r="DBM21" s="7"/>
      <c r="DBN21" s="7"/>
      <c r="DBO21" s="7"/>
      <c r="DBP21" s="7"/>
      <c r="DBQ21" s="7"/>
      <c r="DBR21" s="7"/>
      <c r="DFT21" s="7"/>
      <c r="DFU21" s="7"/>
      <c r="DFV21" s="7"/>
      <c r="DFW21" s="7"/>
      <c r="DFX21" s="7"/>
      <c r="DFY21" s="7"/>
      <c r="DKA21" s="7"/>
      <c r="DKB21" s="7"/>
      <c r="DKC21" s="7"/>
      <c r="DKD21" s="7"/>
      <c r="DKE21" s="7"/>
      <c r="DKF21" s="7"/>
      <c r="DOH21" s="7"/>
      <c r="DOI21" s="7"/>
      <c r="DOJ21" s="7"/>
      <c r="DOK21" s="7"/>
      <c r="DOL21" s="7"/>
      <c r="DOM21" s="7"/>
      <c r="DSO21" s="7"/>
      <c r="DSP21" s="7"/>
      <c r="DSQ21" s="7"/>
      <c r="DSR21" s="7"/>
      <c r="DSS21" s="7"/>
      <c r="DST21" s="7"/>
      <c r="DWV21" s="7"/>
      <c r="DWW21" s="7"/>
      <c r="DWX21" s="7"/>
      <c r="DWY21" s="7"/>
      <c r="DWZ21" s="7"/>
      <c r="DXA21" s="7"/>
      <c r="EBC21" s="7"/>
      <c r="EBD21" s="7"/>
      <c r="EBE21" s="7"/>
      <c r="EBF21" s="7"/>
      <c r="EBG21" s="7"/>
      <c r="EBH21" s="7"/>
      <c r="EFJ21" s="7"/>
      <c r="EFK21" s="7"/>
      <c r="EFL21" s="7"/>
      <c r="EFM21" s="7"/>
      <c r="EFN21" s="7"/>
      <c r="EFO21" s="7"/>
      <c r="EJQ21" s="7"/>
      <c r="EJR21" s="7"/>
      <c r="EJS21" s="7"/>
      <c r="EJT21" s="7"/>
      <c r="EJU21" s="7"/>
      <c r="EJV21" s="7"/>
      <c r="ENX21" s="7"/>
      <c r="ENY21" s="7"/>
      <c r="ENZ21" s="7"/>
      <c r="EOA21" s="7"/>
      <c r="EOB21" s="7"/>
      <c r="EOC21" s="7"/>
      <c r="ESE21" s="7"/>
      <c r="ESF21" s="7"/>
      <c r="ESG21" s="7"/>
      <c r="ESH21" s="7"/>
      <c r="ESI21" s="7"/>
      <c r="ESJ21" s="7"/>
      <c r="EWL21" s="7"/>
      <c r="EWM21" s="7"/>
      <c r="EWN21" s="7"/>
      <c r="EWO21" s="7"/>
      <c r="EWP21" s="7"/>
      <c r="EWQ21" s="7"/>
      <c r="FAS21" s="7"/>
      <c r="FAT21" s="7"/>
      <c r="FAU21" s="7"/>
      <c r="FAV21" s="7"/>
      <c r="FAW21" s="7"/>
      <c r="FAX21" s="7"/>
      <c r="FEZ21" s="7"/>
      <c r="FFA21" s="7"/>
      <c r="FFB21" s="7"/>
      <c r="FFC21" s="7"/>
      <c r="FFD21" s="7"/>
      <c r="FFE21" s="7"/>
      <c r="FJG21" s="7"/>
      <c r="FJH21" s="7"/>
      <c r="FJI21" s="7"/>
      <c r="FJJ21" s="7"/>
      <c r="FJK21" s="7"/>
      <c r="FJL21" s="7"/>
      <c r="FNN21" s="7"/>
      <c r="FNO21" s="7"/>
      <c r="FNP21" s="7"/>
      <c r="FNQ21" s="7"/>
      <c r="FNR21" s="7"/>
      <c r="FNS21" s="7"/>
      <c r="FRU21" s="7"/>
      <c r="FRV21" s="7"/>
      <c r="FRW21" s="7"/>
      <c r="FRX21" s="7"/>
      <c r="FRY21" s="7"/>
      <c r="FRZ21" s="7"/>
      <c r="FWB21" s="7"/>
      <c r="FWC21" s="7"/>
      <c r="FWD21" s="7"/>
      <c r="FWE21" s="7"/>
      <c r="FWF21" s="7"/>
      <c r="FWG21" s="7"/>
      <c r="GAI21" s="7"/>
      <c r="GAJ21" s="7"/>
      <c r="GAK21" s="7"/>
      <c r="GAL21" s="7"/>
      <c r="GAM21" s="7"/>
      <c r="GAN21" s="7"/>
      <c r="GEP21" s="7"/>
      <c r="GEQ21" s="7"/>
      <c r="GER21" s="7"/>
      <c r="GES21" s="7"/>
      <c r="GET21" s="7"/>
      <c r="GEU21" s="7"/>
      <c r="GIW21" s="7"/>
      <c r="GIX21" s="7"/>
      <c r="GIY21" s="7"/>
      <c r="GIZ21" s="7"/>
      <c r="GJA21" s="7"/>
      <c r="GJB21" s="7"/>
      <c r="GND21" s="7"/>
      <c r="GNE21" s="7"/>
      <c r="GNF21" s="7"/>
      <c r="GNG21" s="7"/>
      <c r="GNH21" s="7"/>
      <c r="GNI21" s="7"/>
      <c r="GRK21" s="7"/>
      <c r="GRL21" s="7"/>
      <c r="GRM21" s="7"/>
      <c r="GRN21" s="7"/>
      <c r="GRO21" s="7"/>
      <c r="GRP21" s="7"/>
      <c r="GVR21" s="7"/>
      <c r="GVS21" s="7"/>
      <c r="GVT21" s="7"/>
      <c r="GVU21" s="7"/>
      <c r="GVV21" s="7"/>
      <c r="GVW21" s="7"/>
      <c r="GZY21" s="7"/>
      <c r="GZZ21" s="7"/>
      <c r="HAA21" s="7"/>
      <c r="HAB21" s="7"/>
      <c r="HAC21" s="7"/>
      <c r="HAD21" s="7"/>
      <c r="HEF21" s="7"/>
      <c r="HEG21" s="7"/>
      <c r="HEH21" s="7"/>
      <c r="HEI21" s="7"/>
      <c r="HEJ21" s="7"/>
      <c r="HEK21" s="7"/>
      <c r="HIM21" s="7"/>
      <c r="HIN21" s="7"/>
      <c r="HIO21" s="7"/>
      <c r="HIP21" s="7"/>
      <c r="HIQ21" s="7"/>
      <c r="HIR21" s="7"/>
      <c r="HMT21" s="7"/>
      <c r="HMU21" s="7"/>
      <c r="HMV21" s="7"/>
      <c r="HMW21" s="7"/>
      <c r="HMX21" s="7"/>
      <c r="HMY21" s="7"/>
      <c r="HRA21" s="7"/>
      <c r="HRB21" s="7"/>
      <c r="HRC21" s="7"/>
      <c r="HRD21" s="7"/>
      <c r="HRE21" s="7"/>
      <c r="HRF21" s="7"/>
      <c r="HVH21" s="7"/>
      <c r="HVI21" s="7"/>
      <c r="HVJ21" s="7"/>
      <c r="HVK21" s="7"/>
      <c r="HVL21" s="7"/>
      <c r="HVM21" s="7"/>
      <c r="HZO21" s="7"/>
      <c r="HZP21" s="7"/>
      <c r="HZQ21" s="7"/>
      <c r="HZR21" s="7"/>
      <c r="HZS21" s="7"/>
      <c r="HZT21" s="7"/>
      <c r="IDV21" s="7"/>
      <c r="IDW21" s="7"/>
      <c r="IDX21" s="7"/>
      <c r="IDY21" s="7"/>
      <c r="IDZ21" s="7"/>
      <c r="IEA21" s="7"/>
      <c r="IIC21" s="7"/>
      <c r="IID21" s="7"/>
      <c r="IIE21" s="7"/>
      <c r="IIF21" s="7"/>
      <c r="IIG21" s="7"/>
      <c r="IIH21" s="7"/>
      <c r="IMJ21" s="7"/>
      <c r="IMK21" s="7"/>
      <c r="IML21" s="7"/>
      <c r="IMM21" s="7"/>
      <c r="IMN21" s="7"/>
      <c r="IMO21" s="7"/>
      <c r="IQQ21" s="7"/>
      <c r="IQR21" s="7"/>
      <c r="IQS21" s="7"/>
      <c r="IQT21" s="7"/>
      <c r="IQU21" s="7"/>
      <c r="IQV21" s="7"/>
      <c r="IUX21" s="7"/>
      <c r="IUY21" s="7"/>
      <c r="IUZ21" s="7"/>
      <c r="IVA21" s="7"/>
      <c r="IVB21" s="7"/>
      <c r="IVC21" s="7"/>
      <c r="IZE21" s="7"/>
      <c r="IZF21" s="7"/>
      <c r="IZG21" s="7"/>
      <c r="IZH21" s="7"/>
      <c r="IZI21" s="7"/>
      <c r="IZJ21" s="7"/>
      <c r="JDL21" s="7"/>
      <c r="JDM21" s="7"/>
      <c r="JDN21" s="7"/>
      <c r="JDO21" s="7"/>
      <c r="JDP21" s="7"/>
      <c r="JDQ21" s="7"/>
      <c r="JHS21" s="7"/>
      <c r="JHT21" s="7"/>
      <c r="JHU21" s="7"/>
      <c r="JHV21" s="7"/>
      <c r="JHW21" s="7"/>
      <c r="JHX21" s="7"/>
      <c r="JLZ21" s="7"/>
      <c r="JMA21" s="7"/>
      <c r="JMB21" s="7"/>
      <c r="JMC21" s="7"/>
      <c r="JMD21" s="7"/>
      <c r="JME21" s="7"/>
      <c r="JQG21" s="7"/>
      <c r="JQH21" s="7"/>
      <c r="JQI21" s="7"/>
      <c r="JQJ21" s="7"/>
      <c r="JQK21" s="7"/>
      <c r="JQL21" s="7"/>
      <c r="JUN21" s="7"/>
      <c r="JUO21" s="7"/>
      <c r="JUP21" s="7"/>
      <c r="JUQ21" s="7"/>
      <c r="JUR21" s="7"/>
      <c r="JUS21" s="7"/>
      <c r="JYU21" s="7"/>
      <c r="JYV21" s="7"/>
      <c r="JYW21" s="7"/>
      <c r="JYX21" s="7"/>
      <c r="JYY21" s="7"/>
      <c r="JYZ21" s="7"/>
      <c r="KDB21" s="7"/>
      <c r="KDC21" s="7"/>
      <c r="KDD21" s="7"/>
      <c r="KDE21" s="7"/>
      <c r="KDF21" s="7"/>
      <c r="KDG21" s="7"/>
      <c r="KHI21" s="7"/>
      <c r="KHJ21" s="7"/>
      <c r="KHK21" s="7"/>
      <c r="KHL21" s="7"/>
      <c r="KHM21" s="7"/>
      <c r="KHN21" s="7"/>
      <c r="KLP21" s="7"/>
      <c r="KLQ21" s="7"/>
      <c r="KLR21" s="7"/>
      <c r="KLS21" s="7"/>
      <c r="KLT21" s="7"/>
      <c r="KLU21" s="7"/>
      <c r="KPW21" s="7"/>
      <c r="KPX21" s="7"/>
      <c r="KPY21" s="7"/>
      <c r="KPZ21" s="7"/>
      <c r="KQA21" s="7"/>
      <c r="KQB21" s="7"/>
      <c r="KUD21" s="7"/>
      <c r="KUE21" s="7"/>
      <c r="KUF21" s="7"/>
      <c r="KUG21" s="7"/>
      <c r="KUH21" s="7"/>
      <c r="KUI21" s="7"/>
      <c r="KYK21" s="7"/>
      <c r="KYL21" s="7"/>
      <c r="KYM21" s="7"/>
      <c r="KYN21" s="7"/>
      <c r="KYO21" s="7"/>
      <c r="KYP21" s="7"/>
      <c r="LCR21" s="7"/>
      <c r="LCS21" s="7"/>
      <c r="LCT21" s="7"/>
      <c r="LCU21" s="7"/>
      <c r="LCV21" s="7"/>
      <c r="LCW21" s="7"/>
      <c r="LGY21" s="7"/>
      <c r="LGZ21" s="7"/>
      <c r="LHA21" s="7"/>
      <c r="LHB21" s="7"/>
      <c r="LHC21" s="7"/>
      <c r="LHD21" s="7"/>
      <c r="LLF21" s="7"/>
      <c r="LLG21" s="7"/>
      <c r="LLH21" s="7"/>
      <c r="LLI21" s="7"/>
      <c r="LLJ21" s="7"/>
      <c r="LLK21" s="7"/>
      <c r="LPM21" s="7"/>
      <c r="LPN21" s="7"/>
      <c r="LPO21" s="7"/>
      <c r="LPP21" s="7"/>
      <c r="LPQ21" s="7"/>
      <c r="LPR21" s="7"/>
      <c r="LTT21" s="7"/>
      <c r="LTU21" s="7"/>
      <c r="LTV21" s="7"/>
      <c r="LTW21" s="7"/>
      <c r="LTX21" s="7"/>
      <c r="LTY21" s="7"/>
      <c r="LYA21" s="7"/>
      <c r="LYB21" s="7"/>
      <c r="LYC21" s="7"/>
      <c r="LYD21" s="7"/>
      <c r="LYE21" s="7"/>
      <c r="LYF21" s="7"/>
      <c r="MCH21" s="7"/>
      <c r="MCI21" s="7"/>
      <c r="MCJ21" s="7"/>
      <c r="MCK21" s="7"/>
      <c r="MCL21" s="7"/>
      <c r="MCM21" s="7"/>
      <c r="MGO21" s="7"/>
      <c r="MGP21" s="7"/>
      <c r="MGQ21" s="7"/>
      <c r="MGR21" s="7"/>
      <c r="MGS21" s="7"/>
      <c r="MGT21" s="7"/>
      <c r="MKV21" s="7"/>
      <c r="MKW21" s="7"/>
      <c r="MKX21" s="7"/>
      <c r="MKY21" s="7"/>
      <c r="MKZ21" s="7"/>
      <c r="MLA21" s="7"/>
      <c r="MPC21" s="7"/>
      <c r="MPD21" s="7"/>
      <c r="MPE21" s="7"/>
      <c r="MPF21" s="7"/>
      <c r="MPG21" s="7"/>
      <c r="MPH21" s="7"/>
      <c r="MTJ21" s="7"/>
      <c r="MTK21" s="7"/>
      <c r="MTL21" s="7"/>
      <c r="MTM21" s="7"/>
      <c r="MTN21" s="7"/>
      <c r="MTO21" s="7"/>
      <c r="MXQ21" s="7"/>
      <c r="MXR21" s="7"/>
      <c r="MXS21" s="7"/>
      <c r="MXT21" s="7"/>
      <c r="MXU21" s="7"/>
      <c r="MXV21" s="7"/>
      <c r="NBX21" s="7"/>
      <c r="NBY21" s="7"/>
      <c r="NBZ21" s="7"/>
      <c r="NCA21" s="7"/>
      <c r="NCB21" s="7"/>
      <c r="NCC21" s="7"/>
      <c r="NGE21" s="7"/>
      <c r="NGF21" s="7"/>
      <c r="NGG21" s="7"/>
      <c r="NGH21" s="7"/>
      <c r="NGI21" s="7"/>
      <c r="NGJ21" s="7"/>
      <c r="NKL21" s="7"/>
      <c r="NKM21" s="7"/>
      <c r="NKN21" s="7"/>
      <c r="NKO21" s="7"/>
      <c r="NKP21" s="7"/>
      <c r="NKQ21" s="7"/>
      <c r="NOS21" s="7"/>
      <c r="NOT21" s="7"/>
      <c r="NOU21" s="7"/>
      <c r="NOV21" s="7"/>
      <c r="NOW21" s="7"/>
      <c r="NOX21" s="7"/>
      <c r="NSZ21" s="7"/>
      <c r="NTA21" s="7"/>
      <c r="NTB21" s="7"/>
      <c r="NTC21" s="7"/>
      <c r="NTD21" s="7"/>
      <c r="NTE21" s="7"/>
      <c r="NXG21" s="7"/>
      <c r="NXH21" s="7"/>
      <c r="NXI21" s="7"/>
      <c r="NXJ21" s="7"/>
      <c r="NXK21" s="7"/>
      <c r="NXL21" s="7"/>
      <c r="OBN21" s="7"/>
      <c r="OBO21" s="7"/>
      <c r="OBP21" s="7"/>
      <c r="OBQ21" s="7"/>
      <c r="OBR21" s="7"/>
      <c r="OBS21" s="7"/>
      <c r="OFU21" s="7"/>
      <c r="OFV21" s="7"/>
      <c r="OFW21" s="7"/>
      <c r="OFX21" s="7"/>
      <c r="OFY21" s="7"/>
      <c r="OFZ21" s="7"/>
      <c r="OKB21" s="7"/>
      <c r="OKC21" s="7"/>
      <c r="OKD21" s="7"/>
      <c r="OKE21" s="7"/>
      <c r="OKF21" s="7"/>
      <c r="OKG21" s="7"/>
      <c r="OOI21" s="7"/>
      <c r="OOJ21" s="7"/>
      <c r="OOK21" s="7"/>
      <c r="OOL21" s="7"/>
      <c r="OOM21" s="7"/>
      <c r="OON21" s="7"/>
      <c r="OSP21" s="7"/>
      <c r="OSQ21" s="7"/>
      <c r="OSR21" s="7"/>
      <c r="OSS21" s="7"/>
      <c r="OST21" s="7"/>
      <c r="OSU21" s="7"/>
      <c r="OWW21" s="7"/>
      <c r="OWX21" s="7"/>
      <c r="OWY21" s="7"/>
      <c r="OWZ21" s="7"/>
      <c r="OXA21" s="7"/>
      <c r="OXB21" s="7"/>
      <c r="PBD21" s="7"/>
      <c r="PBE21" s="7"/>
      <c r="PBF21" s="7"/>
      <c r="PBG21" s="7"/>
      <c r="PBH21" s="7"/>
      <c r="PBI21" s="7"/>
      <c r="PFK21" s="7"/>
      <c r="PFL21" s="7"/>
      <c r="PFM21" s="7"/>
      <c r="PFN21" s="7"/>
      <c r="PFO21" s="7"/>
      <c r="PFP21" s="7"/>
      <c r="PJR21" s="7"/>
      <c r="PJS21" s="7"/>
      <c r="PJT21" s="7"/>
      <c r="PJU21" s="7"/>
      <c r="PJV21" s="7"/>
      <c r="PJW21" s="7"/>
      <c r="PNY21" s="7"/>
      <c r="PNZ21" s="7"/>
      <c r="POA21" s="7"/>
      <c r="POB21" s="7"/>
      <c r="POC21" s="7"/>
      <c r="POD21" s="7"/>
      <c r="PSF21" s="7"/>
      <c r="PSG21" s="7"/>
      <c r="PSH21" s="7"/>
      <c r="PSI21" s="7"/>
      <c r="PSJ21" s="7"/>
      <c r="PSK21" s="7"/>
    </row>
    <row r="22" spans="1:998 1104:1997 2103:2996 3102:3995 4101:5105 5211:6104 6210:7103 7209:8102 8208:9212 9318:10211 10317:11210 11316:11321" x14ac:dyDescent="0.25">
      <c r="CZ22" s="3">
        <v>20</v>
      </c>
      <c r="DA22" s="7" t="str">
        <f>Voorspelling!F25</f>
        <v>Oostenrijk</v>
      </c>
      <c r="DB22" s="7">
        <f>Voorspelling!G25</f>
        <v>0</v>
      </c>
      <c r="DC22" s="7">
        <f>Voorspelling!H25</f>
        <v>0</v>
      </c>
      <c r="DD22" s="7" t="str">
        <f>Voorspelling!I25</f>
        <v>Jordanië</v>
      </c>
      <c r="DE22" s="7" t="str">
        <f>IF(AND(Voorspelling!G25&lt;&gt;"",Voorspelling!H25&lt;&gt;""),IF(DB22&gt;DC22,"W",IF(DB22=DC22,"D","L")),"")</f>
        <v/>
      </c>
      <c r="DF22" s="7" t="str">
        <f t="shared" si="0"/>
        <v/>
      </c>
      <c r="HG22" s="3">
        <v>20</v>
      </c>
      <c r="HH22" s="7" t="str">
        <f t="shared" si="1"/>
        <v>Oostenrijk</v>
      </c>
      <c r="HI22" s="7" t="e">
        <f ca="1">IF(OFFSET(Voorspelling!#REF!,0,HI1)&lt;&gt;"",OFFSET(Voorspelling!#REF!,0,HI1),0)</f>
        <v>#REF!</v>
      </c>
      <c r="HJ22" s="7" t="e">
        <f ca="1">IF(OFFSET(Voorspelling!#REF!,0,HI1)&lt;&gt;"",OFFSET(Voorspelling!#REF!,0,HI1),0)</f>
        <v>#REF!</v>
      </c>
      <c r="HK22" s="7" t="str">
        <f t="shared" si="2"/>
        <v>Jordanië</v>
      </c>
      <c r="HL22" s="7" t="e">
        <f ca="1">IF(AND(OFFSET(Voorspelling!#REF!,0,HI1)&lt;&gt;"",OFFSET(Voorspelling!#REF!,0,HI1)&lt;&gt;""),IF(HI22&gt;HJ22,"W",IF(HI22=HJ22,"D","L")),"")</f>
        <v>#REF!</v>
      </c>
      <c r="HM22" s="7" t="e">
        <f t="shared" ca="1" si="3"/>
        <v>#REF!</v>
      </c>
      <c r="LO22" s="7"/>
      <c r="LP22" s="7"/>
      <c r="LQ22" s="7"/>
      <c r="LR22" s="7"/>
      <c r="LS22" s="7"/>
      <c r="LT22" s="7"/>
      <c r="PV22" s="7"/>
      <c r="PW22" s="7"/>
      <c r="PX22" s="7"/>
      <c r="PY22" s="7"/>
      <c r="PZ22" s="7"/>
      <c r="QA22" s="7"/>
      <c r="UC22" s="7"/>
      <c r="UD22" s="7"/>
      <c r="UE22" s="7"/>
      <c r="UF22" s="7"/>
      <c r="UG22" s="7"/>
      <c r="UH22" s="7"/>
      <c r="YJ22" s="7"/>
      <c r="YK22" s="7"/>
      <c r="YL22" s="7"/>
      <c r="YM22" s="7"/>
      <c r="YN22" s="7"/>
      <c r="YO22" s="7"/>
      <c r="ACQ22" s="7"/>
      <c r="ACR22" s="7"/>
      <c r="ACS22" s="7"/>
      <c r="ACT22" s="7"/>
      <c r="ACU22" s="7"/>
      <c r="ACV22" s="7"/>
      <c r="AGX22" s="7"/>
      <c r="AGY22" s="7"/>
      <c r="AGZ22" s="7"/>
      <c r="AHA22" s="7"/>
      <c r="AHB22" s="7"/>
      <c r="AHC22" s="7"/>
      <c r="ALE22" s="7"/>
      <c r="ALF22" s="7"/>
      <c r="ALG22" s="7"/>
      <c r="ALH22" s="7"/>
      <c r="ALI22" s="7"/>
      <c r="ALJ22" s="7"/>
      <c r="APL22" s="7"/>
      <c r="APM22" s="7"/>
      <c r="APN22" s="7"/>
      <c r="APO22" s="7"/>
      <c r="APP22" s="7"/>
      <c r="APQ22" s="7"/>
      <c r="ATS22" s="7"/>
      <c r="ATT22" s="7"/>
      <c r="ATU22" s="7"/>
      <c r="ATV22" s="7"/>
      <c r="ATW22" s="7"/>
      <c r="ATX22" s="7"/>
      <c r="AXZ22" s="7"/>
      <c r="AYA22" s="7"/>
      <c r="AYB22" s="7"/>
      <c r="AYC22" s="7"/>
      <c r="AYD22" s="7"/>
      <c r="AYE22" s="7"/>
      <c r="BCG22" s="7"/>
      <c r="BCH22" s="7"/>
      <c r="BCI22" s="7"/>
      <c r="BCJ22" s="7"/>
      <c r="BCK22" s="7"/>
      <c r="BCL22" s="7"/>
      <c r="BGN22" s="7"/>
      <c r="BGO22" s="7"/>
      <c r="BGP22" s="7"/>
      <c r="BGQ22" s="7"/>
      <c r="BGR22" s="7"/>
      <c r="BGS22" s="7"/>
      <c r="BKU22" s="7"/>
      <c r="BKV22" s="7"/>
      <c r="BKW22" s="7"/>
      <c r="BKX22" s="7"/>
      <c r="BKY22" s="7"/>
      <c r="BKZ22" s="7"/>
      <c r="BPB22" s="7"/>
      <c r="BPC22" s="7"/>
      <c r="BPD22" s="7"/>
      <c r="BPE22" s="7"/>
      <c r="BPF22" s="7"/>
      <c r="BPG22" s="7"/>
      <c r="BTI22" s="7"/>
      <c r="BTJ22" s="7"/>
      <c r="BTK22" s="7"/>
      <c r="BTL22" s="7"/>
      <c r="BTM22" s="7"/>
      <c r="BTN22" s="7"/>
      <c r="BXP22" s="7"/>
      <c r="BXQ22" s="7"/>
      <c r="BXR22" s="7"/>
      <c r="BXS22" s="7"/>
      <c r="BXT22" s="7"/>
      <c r="BXU22" s="7"/>
      <c r="CBW22" s="7"/>
      <c r="CBX22" s="7"/>
      <c r="CBY22" s="7"/>
      <c r="CBZ22" s="7"/>
      <c r="CCA22" s="7"/>
      <c r="CCB22" s="7"/>
      <c r="CGD22" s="7"/>
      <c r="CGE22" s="7"/>
      <c r="CGF22" s="7"/>
      <c r="CGG22" s="7"/>
      <c r="CGH22" s="7"/>
      <c r="CGI22" s="7"/>
      <c r="CKK22" s="7"/>
      <c r="CKL22" s="7"/>
      <c r="CKM22" s="7"/>
      <c r="CKN22" s="7"/>
      <c r="CKO22" s="7"/>
      <c r="CKP22" s="7"/>
      <c r="COR22" s="7"/>
      <c r="COS22" s="7"/>
      <c r="COT22" s="7"/>
      <c r="COU22" s="7"/>
      <c r="COV22" s="7"/>
      <c r="COW22" s="7"/>
      <c r="CSY22" s="7"/>
      <c r="CSZ22" s="7"/>
      <c r="CTA22" s="7"/>
      <c r="CTB22" s="7"/>
      <c r="CTC22" s="7"/>
      <c r="CTD22" s="7"/>
      <c r="CXF22" s="7"/>
      <c r="CXG22" s="7"/>
      <c r="CXH22" s="7"/>
      <c r="CXI22" s="7"/>
      <c r="CXJ22" s="7"/>
      <c r="CXK22" s="7"/>
      <c r="DBM22" s="7"/>
      <c r="DBN22" s="7"/>
      <c r="DBO22" s="7"/>
      <c r="DBP22" s="7"/>
      <c r="DBQ22" s="7"/>
      <c r="DBR22" s="7"/>
      <c r="DFT22" s="7"/>
      <c r="DFU22" s="7"/>
      <c r="DFV22" s="7"/>
      <c r="DFW22" s="7"/>
      <c r="DFX22" s="7"/>
      <c r="DFY22" s="7"/>
      <c r="DKA22" s="7"/>
      <c r="DKB22" s="7"/>
      <c r="DKC22" s="7"/>
      <c r="DKD22" s="7"/>
      <c r="DKE22" s="7"/>
      <c r="DKF22" s="7"/>
      <c r="DOH22" s="7"/>
      <c r="DOI22" s="7"/>
      <c r="DOJ22" s="7"/>
      <c r="DOK22" s="7"/>
      <c r="DOL22" s="7"/>
      <c r="DOM22" s="7"/>
      <c r="DSO22" s="7"/>
      <c r="DSP22" s="7"/>
      <c r="DSQ22" s="7"/>
      <c r="DSR22" s="7"/>
      <c r="DSS22" s="7"/>
      <c r="DST22" s="7"/>
      <c r="DWV22" s="7"/>
      <c r="DWW22" s="7"/>
      <c r="DWX22" s="7"/>
      <c r="DWY22" s="7"/>
      <c r="DWZ22" s="7"/>
      <c r="DXA22" s="7"/>
      <c r="EBC22" s="7"/>
      <c r="EBD22" s="7"/>
      <c r="EBE22" s="7"/>
      <c r="EBF22" s="7"/>
      <c r="EBG22" s="7"/>
      <c r="EBH22" s="7"/>
      <c r="EFJ22" s="7"/>
      <c r="EFK22" s="7"/>
      <c r="EFL22" s="7"/>
      <c r="EFM22" s="7"/>
      <c r="EFN22" s="7"/>
      <c r="EFO22" s="7"/>
      <c r="EJQ22" s="7"/>
      <c r="EJR22" s="7"/>
      <c r="EJS22" s="7"/>
      <c r="EJT22" s="7"/>
      <c r="EJU22" s="7"/>
      <c r="EJV22" s="7"/>
      <c r="ENX22" s="7"/>
      <c r="ENY22" s="7"/>
      <c r="ENZ22" s="7"/>
      <c r="EOA22" s="7"/>
      <c r="EOB22" s="7"/>
      <c r="EOC22" s="7"/>
      <c r="ESE22" s="7"/>
      <c r="ESF22" s="7"/>
      <c r="ESG22" s="7"/>
      <c r="ESH22" s="7"/>
      <c r="ESI22" s="7"/>
      <c r="ESJ22" s="7"/>
      <c r="EWL22" s="7"/>
      <c r="EWM22" s="7"/>
      <c r="EWN22" s="7"/>
      <c r="EWO22" s="7"/>
      <c r="EWP22" s="7"/>
      <c r="EWQ22" s="7"/>
      <c r="FAS22" s="7"/>
      <c r="FAT22" s="7"/>
      <c r="FAU22" s="7"/>
      <c r="FAV22" s="7"/>
      <c r="FAW22" s="7"/>
      <c r="FAX22" s="7"/>
      <c r="FEZ22" s="7"/>
      <c r="FFA22" s="7"/>
      <c r="FFB22" s="7"/>
      <c r="FFC22" s="7"/>
      <c r="FFD22" s="7"/>
      <c r="FFE22" s="7"/>
      <c r="FJG22" s="7"/>
      <c r="FJH22" s="7"/>
      <c r="FJI22" s="7"/>
      <c r="FJJ22" s="7"/>
      <c r="FJK22" s="7"/>
      <c r="FJL22" s="7"/>
      <c r="FNN22" s="7"/>
      <c r="FNO22" s="7"/>
      <c r="FNP22" s="7"/>
      <c r="FNQ22" s="7"/>
      <c r="FNR22" s="7"/>
      <c r="FNS22" s="7"/>
      <c r="FRU22" s="7"/>
      <c r="FRV22" s="7"/>
      <c r="FRW22" s="7"/>
      <c r="FRX22" s="7"/>
      <c r="FRY22" s="7"/>
      <c r="FRZ22" s="7"/>
      <c r="FWB22" s="7"/>
      <c r="FWC22" s="7"/>
      <c r="FWD22" s="7"/>
      <c r="FWE22" s="7"/>
      <c r="FWF22" s="7"/>
      <c r="FWG22" s="7"/>
      <c r="GAI22" s="7"/>
      <c r="GAJ22" s="7"/>
      <c r="GAK22" s="7"/>
      <c r="GAL22" s="7"/>
      <c r="GAM22" s="7"/>
      <c r="GAN22" s="7"/>
      <c r="GEP22" s="7"/>
      <c r="GEQ22" s="7"/>
      <c r="GER22" s="7"/>
      <c r="GES22" s="7"/>
      <c r="GET22" s="7"/>
      <c r="GEU22" s="7"/>
      <c r="GIW22" s="7"/>
      <c r="GIX22" s="7"/>
      <c r="GIY22" s="7"/>
      <c r="GIZ22" s="7"/>
      <c r="GJA22" s="7"/>
      <c r="GJB22" s="7"/>
      <c r="GND22" s="7"/>
      <c r="GNE22" s="7"/>
      <c r="GNF22" s="7"/>
      <c r="GNG22" s="7"/>
      <c r="GNH22" s="7"/>
      <c r="GNI22" s="7"/>
      <c r="GRK22" s="7"/>
      <c r="GRL22" s="7"/>
      <c r="GRM22" s="7"/>
      <c r="GRN22" s="7"/>
      <c r="GRO22" s="7"/>
      <c r="GRP22" s="7"/>
      <c r="GVR22" s="7"/>
      <c r="GVS22" s="7"/>
      <c r="GVT22" s="7"/>
      <c r="GVU22" s="7"/>
      <c r="GVV22" s="7"/>
      <c r="GVW22" s="7"/>
      <c r="GZY22" s="7"/>
      <c r="GZZ22" s="7"/>
      <c r="HAA22" s="7"/>
      <c r="HAB22" s="7"/>
      <c r="HAC22" s="7"/>
      <c r="HAD22" s="7"/>
      <c r="HEF22" s="7"/>
      <c r="HEG22" s="7"/>
      <c r="HEH22" s="7"/>
      <c r="HEI22" s="7"/>
      <c r="HEJ22" s="7"/>
      <c r="HEK22" s="7"/>
      <c r="HIM22" s="7"/>
      <c r="HIN22" s="7"/>
      <c r="HIO22" s="7"/>
      <c r="HIP22" s="7"/>
      <c r="HIQ22" s="7"/>
      <c r="HIR22" s="7"/>
      <c r="HMT22" s="7"/>
      <c r="HMU22" s="7"/>
      <c r="HMV22" s="7"/>
      <c r="HMW22" s="7"/>
      <c r="HMX22" s="7"/>
      <c r="HMY22" s="7"/>
      <c r="HRA22" s="7"/>
      <c r="HRB22" s="7"/>
      <c r="HRC22" s="7"/>
      <c r="HRD22" s="7"/>
      <c r="HRE22" s="7"/>
      <c r="HRF22" s="7"/>
      <c r="HVH22" s="7"/>
      <c r="HVI22" s="7"/>
      <c r="HVJ22" s="7"/>
      <c r="HVK22" s="7"/>
      <c r="HVL22" s="7"/>
      <c r="HVM22" s="7"/>
      <c r="HZO22" s="7"/>
      <c r="HZP22" s="7"/>
      <c r="HZQ22" s="7"/>
      <c r="HZR22" s="7"/>
      <c r="HZS22" s="7"/>
      <c r="HZT22" s="7"/>
      <c r="IDV22" s="7"/>
      <c r="IDW22" s="7"/>
      <c r="IDX22" s="7"/>
      <c r="IDY22" s="7"/>
      <c r="IDZ22" s="7"/>
      <c r="IEA22" s="7"/>
      <c r="IIC22" s="7"/>
      <c r="IID22" s="7"/>
      <c r="IIE22" s="7"/>
      <c r="IIF22" s="7"/>
      <c r="IIG22" s="7"/>
      <c r="IIH22" s="7"/>
      <c r="IMJ22" s="7"/>
      <c r="IMK22" s="7"/>
      <c r="IML22" s="7"/>
      <c r="IMM22" s="7"/>
      <c r="IMN22" s="7"/>
      <c r="IMO22" s="7"/>
      <c r="IQQ22" s="7"/>
      <c r="IQR22" s="7"/>
      <c r="IQS22" s="7"/>
      <c r="IQT22" s="7"/>
      <c r="IQU22" s="7"/>
      <c r="IQV22" s="7"/>
      <c r="IUX22" s="7"/>
      <c r="IUY22" s="7"/>
      <c r="IUZ22" s="7"/>
      <c r="IVA22" s="7"/>
      <c r="IVB22" s="7"/>
      <c r="IVC22" s="7"/>
      <c r="IZE22" s="7"/>
      <c r="IZF22" s="7"/>
      <c r="IZG22" s="7"/>
      <c r="IZH22" s="7"/>
      <c r="IZI22" s="7"/>
      <c r="IZJ22" s="7"/>
      <c r="JDL22" s="7"/>
      <c r="JDM22" s="7"/>
      <c r="JDN22" s="7"/>
      <c r="JDO22" s="7"/>
      <c r="JDP22" s="7"/>
      <c r="JDQ22" s="7"/>
      <c r="JHS22" s="7"/>
      <c r="JHT22" s="7"/>
      <c r="JHU22" s="7"/>
      <c r="JHV22" s="7"/>
      <c r="JHW22" s="7"/>
      <c r="JHX22" s="7"/>
      <c r="JLZ22" s="7"/>
      <c r="JMA22" s="7"/>
      <c r="JMB22" s="7"/>
      <c r="JMC22" s="7"/>
      <c r="JMD22" s="7"/>
      <c r="JME22" s="7"/>
      <c r="JQG22" s="7"/>
      <c r="JQH22" s="7"/>
      <c r="JQI22" s="7"/>
      <c r="JQJ22" s="7"/>
      <c r="JQK22" s="7"/>
      <c r="JQL22" s="7"/>
      <c r="JUN22" s="7"/>
      <c r="JUO22" s="7"/>
      <c r="JUP22" s="7"/>
      <c r="JUQ22" s="7"/>
      <c r="JUR22" s="7"/>
      <c r="JUS22" s="7"/>
      <c r="JYU22" s="7"/>
      <c r="JYV22" s="7"/>
      <c r="JYW22" s="7"/>
      <c r="JYX22" s="7"/>
      <c r="JYY22" s="7"/>
      <c r="JYZ22" s="7"/>
      <c r="KDB22" s="7"/>
      <c r="KDC22" s="7"/>
      <c r="KDD22" s="7"/>
      <c r="KDE22" s="7"/>
      <c r="KDF22" s="7"/>
      <c r="KDG22" s="7"/>
      <c r="KHI22" s="7"/>
      <c r="KHJ22" s="7"/>
      <c r="KHK22" s="7"/>
      <c r="KHL22" s="7"/>
      <c r="KHM22" s="7"/>
      <c r="KHN22" s="7"/>
      <c r="KLP22" s="7"/>
      <c r="KLQ22" s="7"/>
      <c r="KLR22" s="7"/>
      <c r="KLS22" s="7"/>
      <c r="KLT22" s="7"/>
      <c r="KLU22" s="7"/>
      <c r="KPW22" s="7"/>
      <c r="KPX22" s="7"/>
      <c r="KPY22" s="7"/>
      <c r="KPZ22" s="7"/>
      <c r="KQA22" s="7"/>
      <c r="KQB22" s="7"/>
      <c r="KUD22" s="7"/>
      <c r="KUE22" s="7"/>
      <c r="KUF22" s="7"/>
      <c r="KUG22" s="7"/>
      <c r="KUH22" s="7"/>
      <c r="KUI22" s="7"/>
      <c r="KYK22" s="7"/>
      <c r="KYL22" s="7"/>
      <c r="KYM22" s="7"/>
      <c r="KYN22" s="7"/>
      <c r="KYO22" s="7"/>
      <c r="KYP22" s="7"/>
      <c r="LCR22" s="7"/>
      <c r="LCS22" s="7"/>
      <c r="LCT22" s="7"/>
      <c r="LCU22" s="7"/>
      <c r="LCV22" s="7"/>
      <c r="LCW22" s="7"/>
      <c r="LGY22" s="7"/>
      <c r="LGZ22" s="7"/>
      <c r="LHA22" s="7"/>
      <c r="LHB22" s="7"/>
      <c r="LHC22" s="7"/>
      <c r="LHD22" s="7"/>
      <c r="LLF22" s="7"/>
      <c r="LLG22" s="7"/>
      <c r="LLH22" s="7"/>
      <c r="LLI22" s="7"/>
      <c r="LLJ22" s="7"/>
      <c r="LLK22" s="7"/>
      <c r="LPM22" s="7"/>
      <c r="LPN22" s="7"/>
      <c r="LPO22" s="7"/>
      <c r="LPP22" s="7"/>
      <c r="LPQ22" s="7"/>
      <c r="LPR22" s="7"/>
      <c r="LTT22" s="7"/>
      <c r="LTU22" s="7"/>
      <c r="LTV22" s="7"/>
      <c r="LTW22" s="7"/>
      <c r="LTX22" s="7"/>
      <c r="LTY22" s="7"/>
      <c r="LYA22" s="7"/>
      <c r="LYB22" s="7"/>
      <c r="LYC22" s="7"/>
      <c r="LYD22" s="7"/>
      <c r="LYE22" s="7"/>
      <c r="LYF22" s="7"/>
      <c r="MCH22" s="7"/>
      <c r="MCI22" s="7"/>
      <c r="MCJ22" s="7"/>
      <c r="MCK22" s="7"/>
      <c r="MCL22" s="7"/>
      <c r="MCM22" s="7"/>
      <c r="MGO22" s="7"/>
      <c r="MGP22" s="7"/>
      <c r="MGQ22" s="7"/>
      <c r="MGR22" s="7"/>
      <c r="MGS22" s="7"/>
      <c r="MGT22" s="7"/>
      <c r="MKV22" s="7"/>
      <c r="MKW22" s="7"/>
      <c r="MKX22" s="7"/>
      <c r="MKY22" s="7"/>
      <c r="MKZ22" s="7"/>
      <c r="MLA22" s="7"/>
      <c r="MPC22" s="7"/>
      <c r="MPD22" s="7"/>
      <c r="MPE22" s="7"/>
      <c r="MPF22" s="7"/>
      <c r="MPG22" s="7"/>
      <c r="MPH22" s="7"/>
      <c r="MTJ22" s="7"/>
      <c r="MTK22" s="7"/>
      <c r="MTL22" s="7"/>
      <c r="MTM22" s="7"/>
      <c r="MTN22" s="7"/>
      <c r="MTO22" s="7"/>
      <c r="MXQ22" s="7"/>
      <c r="MXR22" s="7"/>
      <c r="MXS22" s="7"/>
      <c r="MXT22" s="7"/>
      <c r="MXU22" s="7"/>
      <c r="MXV22" s="7"/>
      <c r="NBX22" s="7"/>
      <c r="NBY22" s="7"/>
      <c r="NBZ22" s="7"/>
      <c r="NCA22" s="7"/>
      <c r="NCB22" s="7"/>
      <c r="NCC22" s="7"/>
      <c r="NGE22" s="7"/>
      <c r="NGF22" s="7"/>
      <c r="NGG22" s="7"/>
      <c r="NGH22" s="7"/>
      <c r="NGI22" s="7"/>
      <c r="NGJ22" s="7"/>
      <c r="NKL22" s="7"/>
      <c r="NKM22" s="7"/>
      <c r="NKN22" s="7"/>
      <c r="NKO22" s="7"/>
      <c r="NKP22" s="7"/>
      <c r="NKQ22" s="7"/>
      <c r="NOS22" s="7"/>
      <c r="NOT22" s="7"/>
      <c r="NOU22" s="7"/>
      <c r="NOV22" s="7"/>
      <c r="NOW22" s="7"/>
      <c r="NOX22" s="7"/>
      <c r="NSZ22" s="7"/>
      <c r="NTA22" s="7"/>
      <c r="NTB22" s="7"/>
      <c r="NTC22" s="7"/>
      <c r="NTD22" s="7"/>
      <c r="NTE22" s="7"/>
      <c r="NXG22" s="7"/>
      <c r="NXH22" s="7"/>
      <c r="NXI22" s="7"/>
      <c r="NXJ22" s="7"/>
      <c r="NXK22" s="7"/>
      <c r="NXL22" s="7"/>
      <c r="OBN22" s="7"/>
      <c r="OBO22" s="7"/>
      <c r="OBP22" s="7"/>
      <c r="OBQ22" s="7"/>
      <c r="OBR22" s="7"/>
      <c r="OBS22" s="7"/>
      <c r="OFU22" s="7"/>
      <c r="OFV22" s="7"/>
      <c r="OFW22" s="7"/>
      <c r="OFX22" s="7"/>
      <c r="OFY22" s="7"/>
      <c r="OFZ22" s="7"/>
      <c r="OKB22" s="7"/>
      <c r="OKC22" s="7"/>
      <c r="OKD22" s="7"/>
      <c r="OKE22" s="7"/>
      <c r="OKF22" s="7"/>
      <c r="OKG22" s="7"/>
      <c r="OOI22" s="7"/>
      <c r="OOJ22" s="7"/>
      <c r="OOK22" s="7"/>
      <c r="OOL22" s="7"/>
      <c r="OOM22" s="7"/>
      <c r="OON22" s="7"/>
      <c r="OSP22" s="7"/>
      <c r="OSQ22" s="7"/>
      <c r="OSR22" s="7"/>
      <c r="OSS22" s="7"/>
      <c r="OST22" s="7"/>
      <c r="OSU22" s="7"/>
      <c r="OWW22" s="7"/>
      <c r="OWX22" s="7"/>
      <c r="OWY22" s="7"/>
      <c r="OWZ22" s="7"/>
      <c r="OXA22" s="7"/>
      <c r="OXB22" s="7"/>
      <c r="PBD22" s="7"/>
      <c r="PBE22" s="7"/>
      <c r="PBF22" s="7"/>
      <c r="PBG22" s="7"/>
      <c r="PBH22" s="7"/>
      <c r="PBI22" s="7"/>
      <c r="PFK22" s="7"/>
      <c r="PFL22" s="7"/>
      <c r="PFM22" s="7"/>
      <c r="PFN22" s="7"/>
      <c r="PFO22" s="7"/>
      <c r="PFP22" s="7"/>
      <c r="PJR22" s="7"/>
      <c r="PJS22" s="7"/>
      <c r="PJT22" s="7"/>
      <c r="PJU22" s="7"/>
      <c r="PJV22" s="7"/>
      <c r="PJW22" s="7"/>
      <c r="PNY22" s="7"/>
      <c r="PNZ22" s="7"/>
      <c r="POA22" s="7"/>
      <c r="POB22" s="7"/>
      <c r="POC22" s="7"/>
      <c r="POD22" s="7"/>
      <c r="PSF22" s="7"/>
      <c r="PSG22" s="7"/>
      <c r="PSH22" s="7"/>
      <c r="PSI22" s="7"/>
      <c r="PSJ22" s="7"/>
      <c r="PSK22" s="7"/>
    </row>
    <row r="23" spans="1:998 1104:1997 2103:2996 3102:3995 4101:5105 5211:6104 6210:7103 7209:8102 8208:9212 9318:10211 10317:11210 11316:11321" x14ac:dyDescent="0.25">
      <c r="CZ23" s="3">
        <v>21</v>
      </c>
      <c r="DA23" s="7" t="str">
        <f>Voorspelling!F26</f>
        <v>Ghana</v>
      </c>
      <c r="DB23" s="7">
        <f>Voorspelling!G26</f>
        <v>0</v>
      </c>
      <c r="DC23" s="7">
        <f>Voorspelling!H26</f>
        <v>0</v>
      </c>
      <c r="DD23" s="7" t="str">
        <f>Voorspelling!I26</f>
        <v>Panama</v>
      </c>
      <c r="DE23" s="7" t="str">
        <f>IF(AND(Voorspelling!G26&lt;&gt;"",Voorspelling!H26&lt;&gt;""),IF(DB23&gt;DC23,"W",IF(DB23=DC23,"D","L")),"")</f>
        <v/>
      </c>
      <c r="DF23" s="7" t="str">
        <f t="shared" si="0"/>
        <v/>
      </c>
      <c r="HG23" s="3">
        <v>21</v>
      </c>
      <c r="HH23" s="7" t="str">
        <f t="shared" si="1"/>
        <v>Ghana</v>
      </c>
      <c r="HI23" s="7" t="e">
        <f ca="1">IF(OFFSET(Voorspelling!#REF!,0,HI1)&lt;&gt;"",OFFSET(Voorspelling!#REF!,0,HI1),0)</f>
        <v>#REF!</v>
      </c>
      <c r="HJ23" s="7" t="e">
        <f ca="1">IF(OFFSET(Voorspelling!#REF!,0,HI1)&lt;&gt;"",OFFSET(Voorspelling!#REF!,0,HI1),0)</f>
        <v>#REF!</v>
      </c>
      <c r="HK23" s="7" t="str">
        <f t="shared" si="2"/>
        <v>Panama</v>
      </c>
      <c r="HL23" s="7" t="e">
        <f ca="1">IF(AND(OFFSET(Voorspelling!#REF!,0,HI1)&lt;&gt;"",OFFSET(Voorspelling!#REF!,0,HI1)&lt;&gt;""),IF(HI23&gt;HJ23,"W",IF(HI23=HJ23,"D","L")),"")</f>
        <v>#REF!</v>
      </c>
      <c r="HM23" s="7" t="e">
        <f t="shared" ca="1" si="3"/>
        <v>#REF!</v>
      </c>
      <c r="LO23" s="7"/>
      <c r="LP23" s="7"/>
      <c r="LQ23" s="7"/>
      <c r="LR23" s="7"/>
      <c r="LS23" s="7"/>
      <c r="LT23" s="7"/>
      <c r="PV23" s="7"/>
      <c r="PW23" s="7"/>
      <c r="PX23" s="7"/>
      <c r="PY23" s="7"/>
      <c r="PZ23" s="7"/>
      <c r="QA23" s="7"/>
      <c r="UC23" s="7"/>
      <c r="UD23" s="7"/>
      <c r="UE23" s="7"/>
      <c r="UF23" s="7"/>
      <c r="UG23" s="7"/>
      <c r="UH23" s="7"/>
      <c r="YJ23" s="7"/>
      <c r="YK23" s="7"/>
      <c r="YL23" s="7"/>
      <c r="YM23" s="7"/>
      <c r="YN23" s="7"/>
      <c r="YO23" s="7"/>
      <c r="ACQ23" s="7"/>
      <c r="ACR23" s="7"/>
      <c r="ACS23" s="7"/>
      <c r="ACT23" s="7"/>
      <c r="ACU23" s="7"/>
      <c r="ACV23" s="7"/>
      <c r="AGX23" s="7"/>
      <c r="AGY23" s="7"/>
      <c r="AGZ23" s="7"/>
      <c r="AHA23" s="7"/>
      <c r="AHB23" s="7"/>
      <c r="AHC23" s="7"/>
      <c r="ALE23" s="7"/>
      <c r="ALF23" s="7"/>
      <c r="ALG23" s="7"/>
      <c r="ALH23" s="7"/>
      <c r="ALI23" s="7"/>
      <c r="ALJ23" s="7"/>
      <c r="APL23" s="7"/>
      <c r="APM23" s="7"/>
      <c r="APN23" s="7"/>
      <c r="APO23" s="7"/>
      <c r="APP23" s="7"/>
      <c r="APQ23" s="7"/>
      <c r="ATS23" s="7"/>
      <c r="ATT23" s="7"/>
      <c r="ATU23" s="7"/>
      <c r="ATV23" s="7"/>
      <c r="ATW23" s="7"/>
      <c r="ATX23" s="7"/>
      <c r="AXZ23" s="7"/>
      <c r="AYA23" s="7"/>
      <c r="AYB23" s="7"/>
      <c r="AYC23" s="7"/>
      <c r="AYD23" s="7"/>
      <c r="AYE23" s="7"/>
      <c r="BCG23" s="7"/>
      <c r="BCH23" s="7"/>
      <c r="BCI23" s="7"/>
      <c r="BCJ23" s="7"/>
      <c r="BCK23" s="7"/>
      <c r="BCL23" s="7"/>
      <c r="BGN23" s="7"/>
      <c r="BGO23" s="7"/>
      <c r="BGP23" s="7"/>
      <c r="BGQ23" s="7"/>
      <c r="BGR23" s="7"/>
      <c r="BGS23" s="7"/>
      <c r="BKU23" s="7"/>
      <c r="BKV23" s="7"/>
      <c r="BKW23" s="7"/>
      <c r="BKX23" s="7"/>
      <c r="BKY23" s="7"/>
      <c r="BKZ23" s="7"/>
      <c r="BPB23" s="7"/>
      <c r="BPC23" s="7"/>
      <c r="BPD23" s="7"/>
      <c r="BPE23" s="7"/>
      <c r="BPF23" s="7"/>
      <c r="BPG23" s="7"/>
      <c r="BTI23" s="7"/>
      <c r="BTJ23" s="7"/>
      <c r="BTK23" s="7"/>
      <c r="BTL23" s="7"/>
      <c r="BTM23" s="7"/>
      <c r="BTN23" s="7"/>
      <c r="BXP23" s="7"/>
      <c r="BXQ23" s="7"/>
      <c r="BXR23" s="7"/>
      <c r="BXS23" s="7"/>
      <c r="BXT23" s="7"/>
      <c r="BXU23" s="7"/>
      <c r="CBW23" s="7"/>
      <c r="CBX23" s="7"/>
      <c r="CBY23" s="7"/>
      <c r="CBZ23" s="7"/>
      <c r="CCA23" s="7"/>
      <c r="CCB23" s="7"/>
      <c r="CGD23" s="7"/>
      <c r="CGE23" s="7"/>
      <c r="CGF23" s="7"/>
      <c r="CGG23" s="7"/>
      <c r="CGH23" s="7"/>
      <c r="CGI23" s="7"/>
      <c r="CKK23" s="7"/>
      <c r="CKL23" s="7"/>
      <c r="CKM23" s="7"/>
      <c r="CKN23" s="7"/>
      <c r="CKO23" s="7"/>
      <c r="CKP23" s="7"/>
      <c r="COR23" s="7"/>
      <c r="COS23" s="7"/>
      <c r="COT23" s="7"/>
      <c r="COU23" s="7"/>
      <c r="COV23" s="7"/>
      <c r="COW23" s="7"/>
      <c r="CSY23" s="7"/>
      <c r="CSZ23" s="7"/>
      <c r="CTA23" s="7"/>
      <c r="CTB23" s="7"/>
      <c r="CTC23" s="7"/>
      <c r="CTD23" s="7"/>
      <c r="CXF23" s="7"/>
      <c r="CXG23" s="7"/>
      <c r="CXH23" s="7"/>
      <c r="CXI23" s="7"/>
      <c r="CXJ23" s="7"/>
      <c r="CXK23" s="7"/>
      <c r="DBM23" s="7"/>
      <c r="DBN23" s="7"/>
      <c r="DBO23" s="7"/>
      <c r="DBP23" s="7"/>
      <c r="DBQ23" s="7"/>
      <c r="DBR23" s="7"/>
      <c r="DFT23" s="7"/>
      <c r="DFU23" s="7"/>
      <c r="DFV23" s="7"/>
      <c r="DFW23" s="7"/>
      <c r="DFX23" s="7"/>
      <c r="DFY23" s="7"/>
      <c r="DKA23" s="7"/>
      <c r="DKB23" s="7"/>
      <c r="DKC23" s="7"/>
      <c r="DKD23" s="7"/>
      <c r="DKE23" s="7"/>
      <c r="DKF23" s="7"/>
      <c r="DOH23" s="7"/>
      <c r="DOI23" s="7"/>
      <c r="DOJ23" s="7"/>
      <c r="DOK23" s="7"/>
      <c r="DOL23" s="7"/>
      <c r="DOM23" s="7"/>
      <c r="DSO23" s="7"/>
      <c r="DSP23" s="7"/>
      <c r="DSQ23" s="7"/>
      <c r="DSR23" s="7"/>
      <c r="DSS23" s="7"/>
      <c r="DST23" s="7"/>
      <c r="DWV23" s="7"/>
      <c r="DWW23" s="7"/>
      <c r="DWX23" s="7"/>
      <c r="DWY23" s="7"/>
      <c r="DWZ23" s="7"/>
      <c r="DXA23" s="7"/>
      <c r="EBC23" s="7"/>
      <c r="EBD23" s="7"/>
      <c r="EBE23" s="7"/>
      <c r="EBF23" s="7"/>
      <c r="EBG23" s="7"/>
      <c r="EBH23" s="7"/>
      <c r="EFJ23" s="7"/>
      <c r="EFK23" s="7"/>
      <c r="EFL23" s="7"/>
      <c r="EFM23" s="7"/>
      <c r="EFN23" s="7"/>
      <c r="EFO23" s="7"/>
      <c r="EJQ23" s="7"/>
      <c r="EJR23" s="7"/>
      <c r="EJS23" s="7"/>
      <c r="EJT23" s="7"/>
      <c r="EJU23" s="7"/>
      <c r="EJV23" s="7"/>
      <c r="ENX23" s="7"/>
      <c r="ENY23" s="7"/>
      <c r="ENZ23" s="7"/>
      <c r="EOA23" s="7"/>
      <c r="EOB23" s="7"/>
      <c r="EOC23" s="7"/>
      <c r="ESE23" s="7"/>
      <c r="ESF23" s="7"/>
      <c r="ESG23" s="7"/>
      <c r="ESH23" s="7"/>
      <c r="ESI23" s="7"/>
      <c r="ESJ23" s="7"/>
      <c r="EWL23" s="7"/>
      <c r="EWM23" s="7"/>
      <c r="EWN23" s="7"/>
      <c r="EWO23" s="7"/>
      <c r="EWP23" s="7"/>
      <c r="EWQ23" s="7"/>
      <c r="FAS23" s="7"/>
      <c r="FAT23" s="7"/>
      <c r="FAU23" s="7"/>
      <c r="FAV23" s="7"/>
      <c r="FAW23" s="7"/>
      <c r="FAX23" s="7"/>
      <c r="FEZ23" s="7"/>
      <c r="FFA23" s="7"/>
      <c r="FFB23" s="7"/>
      <c r="FFC23" s="7"/>
      <c r="FFD23" s="7"/>
      <c r="FFE23" s="7"/>
      <c r="FJG23" s="7"/>
      <c r="FJH23" s="7"/>
      <c r="FJI23" s="7"/>
      <c r="FJJ23" s="7"/>
      <c r="FJK23" s="7"/>
      <c r="FJL23" s="7"/>
      <c r="FNN23" s="7"/>
      <c r="FNO23" s="7"/>
      <c r="FNP23" s="7"/>
      <c r="FNQ23" s="7"/>
      <c r="FNR23" s="7"/>
      <c r="FNS23" s="7"/>
      <c r="FRU23" s="7"/>
      <c r="FRV23" s="7"/>
      <c r="FRW23" s="7"/>
      <c r="FRX23" s="7"/>
      <c r="FRY23" s="7"/>
      <c r="FRZ23" s="7"/>
      <c r="FWB23" s="7"/>
      <c r="FWC23" s="7"/>
      <c r="FWD23" s="7"/>
      <c r="FWE23" s="7"/>
      <c r="FWF23" s="7"/>
      <c r="FWG23" s="7"/>
      <c r="GAI23" s="7"/>
      <c r="GAJ23" s="7"/>
      <c r="GAK23" s="7"/>
      <c r="GAL23" s="7"/>
      <c r="GAM23" s="7"/>
      <c r="GAN23" s="7"/>
      <c r="GEP23" s="7"/>
      <c r="GEQ23" s="7"/>
      <c r="GER23" s="7"/>
      <c r="GES23" s="7"/>
      <c r="GET23" s="7"/>
      <c r="GEU23" s="7"/>
      <c r="GIW23" s="7"/>
      <c r="GIX23" s="7"/>
      <c r="GIY23" s="7"/>
      <c r="GIZ23" s="7"/>
      <c r="GJA23" s="7"/>
      <c r="GJB23" s="7"/>
      <c r="GND23" s="7"/>
      <c r="GNE23" s="7"/>
      <c r="GNF23" s="7"/>
      <c r="GNG23" s="7"/>
      <c r="GNH23" s="7"/>
      <c r="GNI23" s="7"/>
      <c r="GRK23" s="7"/>
      <c r="GRL23" s="7"/>
      <c r="GRM23" s="7"/>
      <c r="GRN23" s="7"/>
      <c r="GRO23" s="7"/>
      <c r="GRP23" s="7"/>
      <c r="GVR23" s="7"/>
      <c r="GVS23" s="7"/>
      <c r="GVT23" s="7"/>
      <c r="GVU23" s="7"/>
      <c r="GVV23" s="7"/>
      <c r="GVW23" s="7"/>
      <c r="GZY23" s="7"/>
      <c r="GZZ23" s="7"/>
      <c r="HAA23" s="7"/>
      <c r="HAB23" s="7"/>
      <c r="HAC23" s="7"/>
      <c r="HAD23" s="7"/>
      <c r="HEF23" s="7"/>
      <c r="HEG23" s="7"/>
      <c r="HEH23" s="7"/>
      <c r="HEI23" s="7"/>
      <c r="HEJ23" s="7"/>
      <c r="HEK23" s="7"/>
      <c r="HIM23" s="7"/>
      <c r="HIN23" s="7"/>
      <c r="HIO23" s="7"/>
      <c r="HIP23" s="7"/>
      <c r="HIQ23" s="7"/>
      <c r="HIR23" s="7"/>
      <c r="HMT23" s="7"/>
      <c r="HMU23" s="7"/>
      <c r="HMV23" s="7"/>
      <c r="HMW23" s="7"/>
      <c r="HMX23" s="7"/>
      <c r="HMY23" s="7"/>
      <c r="HRA23" s="7"/>
      <c r="HRB23" s="7"/>
      <c r="HRC23" s="7"/>
      <c r="HRD23" s="7"/>
      <c r="HRE23" s="7"/>
      <c r="HRF23" s="7"/>
      <c r="HVH23" s="7"/>
      <c r="HVI23" s="7"/>
      <c r="HVJ23" s="7"/>
      <c r="HVK23" s="7"/>
      <c r="HVL23" s="7"/>
      <c r="HVM23" s="7"/>
      <c r="HZO23" s="7"/>
      <c r="HZP23" s="7"/>
      <c r="HZQ23" s="7"/>
      <c r="HZR23" s="7"/>
      <c r="HZS23" s="7"/>
      <c r="HZT23" s="7"/>
      <c r="IDV23" s="7"/>
      <c r="IDW23" s="7"/>
      <c r="IDX23" s="7"/>
      <c r="IDY23" s="7"/>
      <c r="IDZ23" s="7"/>
      <c r="IEA23" s="7"/>
      <c r="IIC23" s="7"/>
      <c r="IID23" s="7"/>
      <c r="IIE23" s="7"/>
      <c r="IIF23" s="7"/>
      <c r="IIG23" s="7"/>
      <c r="IIH23" s="7"/>
      <c r="IMJ23" s="7"/>
      <c r="IMK23" s="7"/>
      <c r="IML23" s="7"/>
      <c r="IMM23" s="7"/>
      <c r="IMN23" s="7"/>
      <c r="IMO23" s="7"/>
      <c r="IQQ23" s="7"/>
      <c r="IQR23" s="7"/>
      <c r="IQS23" s="7"/>
      <c r="IQT23" s="7"/>
      <c r="IQU23" s="7"/>
      <c r="IQV23" s="7"/>
      <c r="IUX23" s="7"/>
      <c r="IUY23" s="7"/>
      <c r="IUZ23" s="7"/>
      <c r="IVA23" s="7"/>
      <c r="IVB23" s="7"/>
      <c r="IVC23" s="7"/>
      <c r="IZE23" s="7"/>
      <c r="IZF23" s="7"/>
      <c r="IZG23" s="7"/>
      <c r="IZH23" s="7"/>
      <c r="IZI23" s="7"/>
      <c r="IZJ23" s="7"/>
      <c r="JDL23" s="7"/>
      <c r="JDM23" s="7"/>
      <c r="JDN23" s="7"/>
      <c r="JDO23" s="7"/>
      <c r="JDP23" s="7"/>
      <c r="JDQ23" s="7"/>
      <c r="JHS23" s="7"/>
      <c r="JHT23" s="7"/>
      <c r="JHU23" s="7"/>
      <c r="JHV23" s="7"/>
      <c r="JHW23" s="7"/>
      <c r="JHX23" s="7"/>
      <c r="JLZ23" s="7"/>
      <c r="JMA23" s="7"/>
      <c r="JMB23" s="7"/>
      <c r="JMC23" s="7"/>
      <c r="JMD23" s="7"/>
      <c r="JME23" s="7"/>
      <c r="JQG23" s="7"/>
      <c r="JQH23" s="7"/>
      <c r="JQI23" s="7"/>
      <c r="JQJ23" s="7"/>
      <c r="JQK23" s="7"/>
      <c r="JQL23" s="7"/>
      <c r="JUN23" s="7"/>
      <c r="JUO23" s="7"/>
      <c r="JUP23" s="7"/>
      <c r="JUQ23" s="7"/>
      <c r="JUR23" s="7"/>
      <c r="JUS23" s="7"/>
      <c r="JYU23" s="7"/>
      <c r="JYV23" s="7"/>
      <c r="JYW23" s="7"/>
      <c r="JYX23" s="7"/>
      <c r="JYY23" s="7"/>
      <c r="JYZ23" s="7"/>
      <c r="KDB23" s="7"/>
      <c r="KDC23" s="7"/>
      <c r="KDD23" s="7"/>
      <c r="KDE23" s="7"/>
      <c r="KDF23" s="7"/>
      <c r="KDG23" s="7"/>
      <c r="KHI23" s="7"/>
      <c r="KHJ23" s="7"/>
      <c r="KHK23" s="7"/>
      <c r="KHL23" s="7"/>
      <c r="KHM23" s="7"/>
      <c r="KHN23" s="7"/>
      <c r="KLP23" s="7"/>
      <c r="KLQ23" s="7"/>
      <c r="KLR23" s="7"/>
      <c r="KLS23" s="7"/>
      <c r="KLT23" s="7"/>
      <c r="KLU23" s="7"/>
      <c r="KPW23" s="7"/>
      <c r="KPX23" s="7"/>
      <c r="KPY23" s="7"/>
      <c r="KPZ23" s="7"/>
      <c r="KQA23" s="7"/>
      <c r="KQB23" s="7"/>
      <c r="KUD23" s="7"/>
      <c r="KUE23" s="7"/>
      <c r="KUF23" s="7"/>
      <c r="KUG23" s="7"/>
      <c r="KUH23" s="7"/>
      <c r="KUI23" s="7"/>
      <c r="KYK23" s="7"/>
      <c r="KYL23" s="7"/>
      <c r="KYM23" s="7"/>
      <c r="KYN23" s="7"/>
      <c r="KYO23" s="7"/>
      <c r="KYP23" s="7"/>
      <c r="LCR23" s="7"/>
      <c r="LCS23" s="7"/>
      <c r="LCT23" s="7"/>
      <c r="LCU23" s="7"/>
      <c r="LCV23" s="7"/>
      <c r="LCW23" s="7"/>
      <c r="LGY23" s="7"/>
      <c r="LGZ23" s="7"/>
      <c r="LHA23" s="7"/>
      <c r="LHB23" s="7"/>
      <c r="LHC23" s="7"/>
      <c r="LHD23" s="7"/>
      <c r="LLF23" s="7"/>
      <c r="LLG23" s="7"/>
      <c r="LLH23" s="7"/>
      <c r="LLI23" s="7"/>
      <c r="LLJ23" s="7"/>
      <c r="LLK23" s="7"/>
      <c r="LPM23" s="7"/>
      <c r="LPN23" s="7"/>
      <c r="LPO23" s="7"/>
      <c r="LPP23" s="7"/>
      <c r="LPQ23" s="7"/>
      <c r="LPR23" s="7"/>
      <c r="LTT23" s="7"/>
      <c r="LTU23" s="7"/>
      <c r="LTV23" s="7"/>
      <c r="LTW23" s="7"/>
      <c r="LTX23" s="7"/>
      <c r="LTY23" s="7"/>
      <c r="LYA23" s="7"/>
      <c r="LYB23" s="7"/>
      <c r="LYC23" s="7"/>
      <c r="LYD23" s="7"/>
      <c r="LYE23" s="7"/>
      <c r="LYF23" s="7"/>
      <c r="MCH23" s="7"/>
      <c r="MCI23" s="7"/>
      <c r="MCJ23" s="7"/>
      <c r="MCK23" s="7"/>
      <c r="MCL23" s="7"/>
      <c r="MCM23" s="7"/>
      <c r="MGO23" s="7"/>
      <c r="MGP23" s="7"/>
      <c r="MGQ23" s="7"/>
      <c r="MGR23" s="7"/>
      <c r="MGS23" s="7"/>
      <c r="MGT23" s="7"/>
      <c r="MKV23" s="7"/>
      <c r="MKW23" s="7"/>
      <c r="MKX23" s="7"/>
      <c r="MKY23" s="7"/>
      <c r="MKZ23" s="7"/>
      <c r="MLA23" s="7"/>
      <c r="MPC23" s="7"/>
      <c r="MPD23" s="7"/>
      <c r="MPE23" s="7"/>
      <c r="MPF23" s="7"/>
      <c r="MPG23" s="7"/>
      <c r="MPH23" s="7"/>
      <c r="MTJ23" s="7"/>
      <c r="MTK23" s="7"/>
      <c r="MTL23" s="7"/>
      <c r="MTM23" s="7"/>
      <c r="MTN23" s="7"/>
      <c r="MTO23" s="7"/>
      <c r="MXQ23" s="7"/>
      <c r="MXR23" s="7"/>
      <c r="MXS23" s="7"/>
      <c r="MXT23" s="7"/>
      <c r="MXU23" s="7"/>
      <c r="MXV23" s="7"/>
      <c r="NBX23" s="7"/>
      <c r="NBY23" s="7"/>
      <c r="NBZ23" s="7"/>
      <c r="NCA23" s="7"/>
      <c r="NCB23" s="7"/>
      <c r="NCC23" s="7"/>
      <c r="NGE23" s="7"/>
      <c r="NGF23" s="7"/>
      <c r="NGG23" s="7"/>
      <c r="NGH23" s="7"/>
      <c r="NGI23" s="7"/>
      <c r="NGJ23" s="7"/>
      <c r="NKL23" s="7"/>
      <c r="NKM23" s="7"/>
      <c r="NKN23" s="7"/>
      <c r="NKO23" s="7"/>
      <c r="NKP23" s="7"/>
      <c r="NKQ23" s="7"/>
      <c r="NOS23" s="7"/>
      <c r="NOT23" s="7"/>
      <c r="NOU23" s="7"/>
      <c r="NOV23" s="7"/>
      <c r="NOW23" s="7"/>
      <c r="NOX23" s="7"/>
      <c r="NSZ23" s="7"/>
      <c r="NTA23" s="7"/>
      <c r="NTB23" s="7"/>
      <c r="NTC23" s="7"/>
      <c r="NTD23" s="7"/>
      <c r="NTE23" s="7"/>
      <c r="NXG23" s="7"/>
      <c r="NXH23" s="7"/>
      <c r="NXI23" s="7"/>
      <c r="NXJ23" s="7"/>
      <c r="NXK23" s="7"/>
      <c r="NXL23" s="7"/>
      <c r="OBN23" s="7"/>
      <c r="OBO23" s="7"/>
      <c r="OBP23" s="7"/>
      <c r="OBQ23" s="7"/>
      <c r="OBR23" s="7"/>
      <c r="OBS23" s="7"/>
      <c r="OFU23" s="7"/>
      <c r="OFV23" s="7"/>
      <c r="OFW23" s="7"/>
      <c r="OFX23" s="7"/>
      <c r="OFY23" s="7"/>
      <c r="OFZ23" s="7"/>
      <c r="OKB23" s="7"/>
      <c r="OKC23" s="7"/>
      <c r="OKD23" s="7"/>
      <c r="OKE23" s="7"/>
      <c r="OKF23" s="7"/>
      <c r="OKG23" s="7"/>
      <c r="OOI23" s="7"/>
      <c r="OOJ23" s="7"/>
      <c r="OOK23" s="7"/>
      <c r="OOL23" s="7"/>
      <c r="OOM23" s="7"/>
      <c r="OON23" s="7"/>
      <c r="OSP23" s="7"/>
      <c r="OSQ23" s="7"/>
      <c r="OSR23" s="7"/>
      <c r="OSS23" s="7"/>
      <c r="OST23" s="7"/>
      <c r="OSU23" s="7"/>
      <c r="OWW23" s="7"/>
      <c r="OWX23" s="7"/>
      <c r="OWY23" s="7"/>
      <c r="OWZ23" s="7"/>
      <c r="OXA23" s="7"/>
      <c r="OXB23" s="7"/>
      <c r="PBD23" s="7"/>
      <c r="PBE23" s="7"/>
      <c r="PBF23" s="7"/>
      <c r="PBG23" s="7"/>
      <c r="PBH23" s="7"/>
      <c r="PBI23" s="7"/>
      <c r="PFK23" s="7"/>
      <c r="PFL23" s="7"/>
      <c r="PFM23" s="7"/>
      <c r="PFN23" s="7"/>
      <c r="PFO23" s="7"/>
      <c r="PFP23" s="7"/>
      <c r="PJR23" s="7"/>
      <c r="PJS23" s="7"/>
      <c r="PJT23" s="7"/>
      <c r="PJU23" s="7"/>
      <c r="PJV23" s="7"/>
      <c r="PJW23" s="7"/>
      <c r="PNY23" s="7"/>
      <c r="PNZ23" s="7"/>
      <c r="POA23" s="7"/>
      <c r="POB23" s="7"/>
      <c r="POC23" s="7"/>
      <c r="POD23" s="7"/>
      <c r="PSF23" s="7"/>
      <c r="PSG23" s="7"/>
      <c r="PSH23" s="7"/>
      <c r="PSI23" s="7"/>
      <c r="PSJ23" s="7"/>
      <c r="PSK23" s="7"/>
    </row>
    <row r="24" spans="1:998 1104:1997 2103:2996 3102:3995 4101:5105 5211:6104 6210:7103 7209:8102 8208:9212 9318:10211 10317:11210 11316:11321" x14ac:dyDescent="0.25">
      <c r="CZ24" s="3">
        <v>22</v>
      </c>
      <c r="DA24" s="7" t="str">
        <f>Voorspelling!F27</f>
        <v>Engeland</v>
      </c>
      <c r="DB24" s="7">
        <f>Voorspelling!G27</f>
        <v>0</v>
      </c>
      <c r="DC24" s="7">
        <f>Voorspelling!H27</f>
        <v>0</v>
      </c>
      <c r="DD24" s="7" t="str">
        <f>Voorspelling!I27</f>
        <v>Kroatië</v>
      </c>
      <c r="DE24" s="7" t="str">
        <f>IF(AND(Voorspelling!G27&lt;&gt;"",Voorspelling!H27&lt;&gt;""),IF(DB24&gt;DC24,"W",IF(DB24=DC24,"D","L")),"")</f>
        <v/>
      </c>
      <c r="DF24" s="7" t="str">
        <f t="shared" si="0"/>
        <v/>
      </c>
      <c r="HG24" s="3">
        <v>22</v>
      </c>
      <c r="HH24" s="7" t="str">
        <f t="shared" si="1"/>
        <v>Engeland</v>
      </c>
      <c r="HI24" s="7" t="e">
        <f ca="1">IF(OFFSET(Voorspelling!#REF!,0,HI1)&lt;&gt;"",OFFSET(Voorspelling!#REF!,0,HI1),0)</f>
        <v>#REF!</v>
      </c>
      <c r="HJ24" s="7" t="e">
        <f ca="1">IF(OFFSET(Voorspelling!#REF!,0,HI1)&lt;&gt;"",OFFSET(Voorspelling!#REF!,0,HI1),0)</f>
        <v>#REF!</v>
      </c>
      <c r="HK24" s="7" t="str">
        <f t="shared" si="2"/>
        <v>Kroatië</v>
      </c>
      <c r="HL24" s="7" t="e">
        <f ca="1">IF(AND(OFFSET(Voorspelling!#REF!,0,HI1)&lt;&gt;"",OFFSET(Voorspelling!#REF!,0,HI1)&lt;&gt;""),IF(HI24&gt;HJ24,"W",IF(HI24=HJ24,"D","L")),"")</f>
        <v>#REF!</v>
      </c>
      <c r="HM24" s="7" t="e">
        <f t="shared" ca="1" si="3"/>
        <v>#REF!</v>
      </c>
      <c r="LO24" s="7"/>
      <c r="LP24" s="7"/>
      <c r="LQ24" s="7"/>
      <c r="LR24" s="7"/>
      <c r="LS24" s="7"/>
      <c r="LT24" s="7"/>
      <c r="PV24" s="7"/>
      <c r="PW24" s="7"/>
      <c r="PX24" s="7"/>
      <c r="PY24" s="7"/>
      <c r="PZ24" s="7"/>
      <c r="QA24" s="7"/>
      <c r="UC24" s="7"/>
      <c r="UD24" s="7"/>
      <c r="UE24" s="7"/>
      <c r="UF24" s="7"/>
      <c r="UG24" s="7"/>
      <c r="UH24" s="7"/>
      <c r="YJ24" s="7"/>
      <c r="YK24" s="7"/>
      <c r="YL24" s="7"/>
      <c r="YM24" s="7"/>
      <c r="YN24" s="7"/>
      <c r="YO24" s="7"/>
      <c r="ACQ24" s="7"/>
      <c r="ACR24" s="7"/>
      <c r="ACS24" s="7"/>
      <c r="ACT24" s="7"/>
      <c r="ACU24" s="7"/>
      <c r="ACV24" s="7"/>
      <c r="AGX24" s="7"/>
      <c r="AGY24" s="7"/>
      <c r="AGZ24" s="7"/>
      <c r="AHA24" s="7"/>
      <c r="AHB24" s="7"/>
      <c r="AHC24" s="7"/>
      <c r="ALE24" s="7"/>
      <c r="ALF24" s="7"/>
      <c r="ALG24" s="7"/>
      <c r="ALH24" s="7"/>
      <c r="ALI24" s="7"/>
      <c r="ALJ24" s="7"/>
      <c r="APL24" s="7"/>
      <c r="APM24" s="7"/>
      <c r="APN24" s="7"/>
      <c r="APO24" s="7"/>
      <c r="APP24" s="7"/>
      <c r="APQ24" s="7"/>
      <c r="ATS24" s="7"/>
      <c r="ATT24" s="7"/>
      <c r="ATU24" s="7"/>
      <c r="ATV24" s="7"/>
      <c r="ATW24" s="7"/>
      <c r="ATX24" s="7"/>
      <c r="AXZ24" s="7"/>
      <c r="AYA24" s="7"/>
      <c r="AYB24" s="7"/>
      <c r="AYC24" s="7"/>
      <c r="AYD24" s="7"/>
      <c r="AYE24" s="7"/>
      <c r="BCG24" s="7"/>
      <c r="BCH24" s="7"/>
      <c r="BCI24" s="7"/>
      <c r="BCJ24" s="7"/>
      <c r="BCK24" s="7"/>
      <c r="BCL24" s="7"/>
      <c r="BGN24" s="7"/>
      <c r="BGO24" s="7"/>
      <c r="BGP24" s="7"/>
      <c r="BGQ24" s="7"/>
      <c r="BGR24" s="7"/>
      <c r="BGS24" s="7"/>
      <c r="BKU24" s="7"/>
      <c r="BKV24" s="7"/>
      <c r="BKW24" s="7"/>
      <c r="BKX24" s="7"/>
      <c r="BKY24" s="7"/>
      <c r="BKZ24" s="7"/>
      <c r="BPB24" s="7"/>
      <c r="BPC24" s="7"/>
      <c r="BPD24" s="7"/>
      <c r="BPE24" s="7"/>
      <c r="BPF24" s="7"/>
      <c r="BPG24" s="7"/>
      <c r="BTI24" s="7"/>
      <c r="BTJ24" s="7"/>
      <c r="BTK24" s="7"/>
      <c r="BTL24" s="7"/>
      <c r="BTM24" s="7"/>
      <c r="BTN24" s="7"/>
      <c r="BXP24" s="7"/>
      <c r="BXQ24" s="7"/>
      <c r="BXR24" s="7"/>
      <c r="BXS24" s="7"/>
      <c r="BXT24" s="7"/>
      <c r="BXU24" s="7"/>
      <c r="CBW24" s="7"/>
      <c r="CBX24" s="7"/>
      <c r="CBY24" s="7"/>
      <c r="CBZ24" s="7"/>
      <c r="CCA24" s="7"/>
      <c r="CCB24" s="7"/>
      <c r="CGD24" s="7"/>
      <c r="CGE24" s="7"/>
      <c r="CGF24" s="7"/>
      <c r="CGG24" s="7"/>
      <c r="CGH24" s="7"/>
      <c r="CGI24" s="7"/>
      <c r="CKK24" s="7"/>
      <c r="CKL24" s="7"/>
      <c r="CKM24" s="7"/>
      <c r="CKN24" s="7"/>
      <c r="CKO24" s="7"/>
      <c r="CKP24" s="7"/>
      <c r="COR24" s="7"/>
      <c r="COS24" s="7"/>
      <c r="COT24" s="7"/>
      <c r="COU24" s="7"/>
      <c r="COV24" s="7"/>
      <c r="COW24" s="7"/>
      <c r="CSY24" s="7"/>
      <c r="CSZ24" s="7"/>
      <c r="CTA24" s="7"/>
      <c r="CTB24" s="7"/>
      <c r="CTC24" s="7"/>
      <c r="CTD24" s="7"/>
      <c r="CXF24" s="7"/>
      <c r="CXG24" s="7"/>
      <c r="CXH24" s="7"/>
      <c r="CXI24" s="7"/>
      <c r="CXJ24" s="7"/>
      <c r="CXK24" s="7"/>
      <c r="DBM24" s="7"/>
      <c r="DBN24" s="7"/>
      <c r="DBO24" s="7"/>
      <c r="DBP24" s="7"/>
      <c r="DBQ24" s="7"/>
      <c r="DBR24" s="7"/>
      <c r="DFT24" s="7"/>
      <c r="DFU24" s="7"/>
      <c r="DFV24" s="7"/>
      <c r="DFW24" s="7"/>
      <c r="DFX24" s="7"/>
      <c r="DFY24" s="7"/>
      <c r="DKA24" s="7"/>
      <c r="DKB24" s="7"/>
      <c r="DKC24" s="7"/>
      <c r="DKD24" s="7"/>
      <c r="DKE24" s="7"/>
      <c r="DKF24" s="7"/>
      <c r="DOH24" s="7"/>
      <c r="DOI24" s="7"/>
      <c r="DOJ24" s="7"/>
      <c r="DOK24" s="7"/>
      <c r="DOL24" s="7"/>
      <c r="DOM24" s="7"/>
      <c r="DSO24" s="7"/>
      <c r="DSP24" s="7"/>
      <c r="DSQ24" s="7"/>
      <c r="DSR24" s="7"/>
      <c r="DSS24" s="7"/>
      <c r="DST24" s="7"/>
      <c r="DWV24" s="7"/>
      <c r="DWW24" s="7"/>
      <c r="DWX24" s="7"/>
      <c r="DWY24" s="7"/>
      <c r="DWZ24" s="7"/>
      <c r="DXA24" s="7"/>
      <c r="EBC24" s="7"/>
      <c r="EBD24" s="7"/>
      <c r="EBE24" s="7"/>
      <c r="EBF24" s="7"/>
      <c r="EBG24" s="7"/>
      <c r="EBH24" s="7"/>
      <c r="EFJ24" s="7"/>
      <c r="EFK24" s="7"/>
      <c r="EFL24" s="7"/>
      <c r="EFM24" s="7"/>
      <c r="EFN24" s="7"/>
      <c r="EFO24" s="7"/>
      <c r="EJQ24" s="7"/>
      <c r="EJR24" s="7"/>
      <c r="EJS24" s="7"/>
      <c r="EJT24" s="7"/>
      <c r="EJU24" s="7"/>
      <c r="EJV24" s="7"/>
      <c r="ENX24" s="7"/>
      <c r="ENY24" s="7"/>
      <c r="ENZ24" s="7"/>
      <c r="EOA24" s="7"/>
      <c r="EOB24" s="7"/>
      <c r="EOC24" s="7"/>
      <c r="ESE24" s="7"/>
      <c r="ESF24" s="7"/>
      <c r="ESG24" s="7"/>
      <c r="ESH24" s="7"/>
      <c r="ESI24" s="7"/>
      <c r="ESJ24" s="7"/>
      <c r="EWL24" s="7"/>
      <c r="EWM24" s="7"/>
      <c r="EWN24" s="7"/>
      <c r="EWO24" s="7"/>
      <c r="EWP24" s="7"/>
      <c r="EWQ24" s="7"/>
      <c r="FAS24" s="7"/>
      <c r="FAT24" s="7"/>
      <c r="FAU24" s="7"/>
      <c r="FAV24" s="7"/>
      <c r="FAW24" s="7"/>
      <c r="FAX24" s="7"/>
      <c r="FEZ24" s="7"/>
      <c r="FFA24" s="7"/>
      <c r="FFB24" s="7"/>
      <c r="FFC24" s="7"/>
      <c r="FFD24" s="7"/>
      <c r="FFE24" s="7"/>
      <c r="FJG24" s="7"/>
      <c r="FJH24" s="7"/>
      <c r="FJI24" s="7"/>
      <c r="FJJ24" s="7"/>
      <c r="FJK24" s="7"/>
      <c r="FJL24" s="7"/>
      <c r="FNN24" s="7"/>
      <c r="FNO24" s="7"/>
      <c r="FNP24" s="7"/>
      <c r="FNQ24" s="7"/>
      <c r="FNR24" s="7"/>
      <c r="FNS24" s="7"/>
      <c r="FRU24" s="7"/>
      <c r="FRV24" s="7"/>
      <c r="FRW24" s="7"/>
      <c r="FRX24" s="7"/>
      <c r="FRY24" s="7"/>
      <c r="FRZ24" s="7"/>
      <c r="FWB24" s="7"/>
      <c r="FWC24" s="7"/>
      <c r="FWD24" s="7"/>
      <c r="FWE24" s="7"/>
      <c r="FWF24" s="7"/>
      <c r="FWG24" s="7"/>
      <c r="GAI24" s="7"/>
      <c r="GAJ24" s="7"/>
      <c r="GAK24" s="7"/>
      <c r="GAL24" s="7"/>
      <c r="GAM24" s="7"/>
      <c r="GAN24" s="7"/>
      <c r="GEP24" s="7"/>
      <c r="GEQ24" s="7"/>
      <c r="GER24" s="7"/>
      <c r="GES24" s="7"/>
      <c r="GET24" s="7"/>
      <c r="GEU24" s="7"/>
      <c r="GIW24" s="7"/>
      <c r="GIX24" s="7"/>
      <c r="GIY24" s="7"/>
      <c r="GIZ24" s="7"/>
      <c r="GJA24" s="7"/>
      <c r="GJB24" s="7"/>
      <c r="GND24" s="7"/>
      <c r="GNE24" s="7"/>
      <c r="GNF24" s="7"/>
      <c r="GNG24" s="7"/>
      <c r="GNH24" s="7"/>
      <c r="GNI24" s="7"/>
      <c r="GRK24" s="7"/>
      <c r="GRL24" s="7"/>
      <c r="GRM24" s="7"/>
      <c r="GRN24" s="7"/>
      <c r="GRO24" s="7"/>
      <c r="GRP24" s="7"/>
      <c r="GVR24" s="7"/>
      <c r="GVS24" s="7"/>
      <c r="GVT24" s="7"/>
      <c r="GVU24" s="7"/>
      <c r="GVV24" s="7"/>
      <c r="GVW24" s="7"/>
      <c r="GZY24" s="7"/>
      <c r="GZZ24" s="7"/>
      <c r="HAA24" s="7"/>
      <c r="HAB24" s="7"/>
      <c r="HAC24" s="7"/>
      <c r="HAD24" s="7"/>
      <c r="HEF24" s="7"/>
      <c r="HEG24" s="7"/>
      <c r="HEH24" s="7"/>
      <c r="HEI24" s="7"/>
      <c r="HEJ24" s="7"/>
      <c r="HEK24" s="7"/>
      <c r="HIM24" s="7"/>
      <c r="HIN24" s="7"/>
      <c r="HIO24" s="7"/>
      <c r="HIP24" s="7"/>
      <c r="HIQ24" s="7"/>
      <c r="HIR24" s="7"/>
      <c r="HMT24" s="7"/>
      <c r="HMU24" s="7"/>
      <c r="HMV24" s="7"/>
      <c r="HMW24" s="7"/>
      <c r="HMX24" s="7"/>
      <c r="HMY24" s="7"/>
      <c r="HRA24" s="7"/>
      <c r="HRB24" s="7"/>
      <c r="HRC24" s="7"/>
      <c r="HRD24" s="7"/>
      <c r="HRE24" s="7"/>
      <c r="HRF24" s="7"/>
      <c r="HVH24" s="7"/>
      <c r="HVI24" s="7"/>
      <c r="HVJ24" s="7"/>
      <c r="HVK24" s="7"/>
      <c r="HVL24" s="7"/>
      <c r="HVM24" s="7"/>
      <c r="HZO24" s="7"/>
      <c r="HZP24" s="7"/>
      <c r="HZQ24" s="7"/>
      <c r="HZR24" s="7"/>
      <c r="HZS24" s="7"/>
      <c r="HZT24" s="7"/>
      <c r="IDV24" s="7"/>
      <c r="IDW24" s="7"/>
      <c r="IDX24" s="7"/>
      <c r="IDY24" s="7"/>
      <c r="IDZ24" s="7"/>
      <c r="IEA24" s="7"/>
      <c r="IIC24" s="7"/>
      <c r="IID24" s="7"/>
      <c r="IIE24" s="7"/>
      <c r="IIF24" s="7"/>
      <c r="IIG24" s="7"/>
      <c r="IIH24" s="7"/>
      <c r="IMJ24" s="7"/>
      <c r="IMK24" s="7"/>
      <c r="IML24" s="7"/>
      <c r="IMM24" s="7"/>
      <c r="IMN24" s="7"/>
      <c r="IMO24" s="7"/>
      <c r="IQQ24" s="7"/>
      <c r="IQR24" s="7"/>
      <c r="IQS24" s="7"/>
      <c r="IQT24" s="7"/>
      <c r="IQU24" s="7"/>
      <c r="IQV24" s="7"/>
      <c r="IUX24" s="7"/>
      <c r="IUY24" s="7"/>
      <c r="IUZ24" s="7"/>
      <c r="IVA24" s="7"/>
      <c r="IVB24" s="7"/>
      <c r="IVC24" s="7"/>
      <c r="IZE24" s="7"/>
      <c r="IZF24" s="7"/>
      <c r="IZG24" s="7"/>
      <c r="IZH24" s="7"/>
      <c r="IZI24" s="7"/>
      <c r="IZJ24" s="7"/>
      <c r="JDL24" s="7"/>
      <c r="JDM24" s="7"/>
      <c r="JDN24" s="7"/>
      <c r="JDO24" s="7"/>
      <c r="JDP24" s="7"/>
      <c r="JDQ24" s="7"/>
      <c r="JHS24" s="7"/>
      <c r="JHT24" s="7"/>
      <c r="JHU24" s="7"/>
      <c r="JHV24" s="7"/>
      <c r="JHW24" s="7"/>
      <c r="JHX24" s="7"/>
      <c r="JLZ24" s="7"/>
      <c r="JMA24" s="7"/>
      <c r="JMB24" s="7"/>
      <c r="JMC24" s="7"/>
      <c r="JMD24" s="7"/>
      <c r="JME24" s="7"/>
      <c r="JQG24" s="7"/>
      <c r="JQH24" s="7"/>
      <c r="JQI24" s="7"/>
      <c r="JQJ24" s="7"/>
      <c r="JQK24" s="7"/>
      <c r="JQL24" s="7"/>
      <c r="JUN24" s="7"/>
      <c r="JUO24" s="7"/>
      <c r="JUP24" s="7"/>
      <c r="JUQ24" s="7"/>
      <c r="JUR24" s="7"/>
      <c r="JUS24" s="7"/>
      <c r="JYU24" s="7"/>
      <c r="JYV24" s="7"/>
      <c r="JYW24" s="7"/>
      <c r="JYX24" s="7"/>
      <c r="JYY24" s="7"/>
      <c r="JYZ24" s="7"/>
      <c r="KDB24" s="7"/>
      <c r="KDC24" s="7"/>
      <c r="KDD24" s="7"/>
      <c r="KDE24" s="7"/>
      <c r="KDF24" s="7"/>
      <c r="KDG24" s="7"/>
      <c r="KHI24" s="7"/>
      <c r="KHJ24" s="7"/>
      <c r="KHK24" s="7"/>
      <c r="KHL24" s="7"/>
      <c r="KHM24" s="7"/>
      <c r="KHN24" s="7"/>
      <c r="KLP24" s="7"/>
      <c r="KLQ24" s="7"/>
      <c r="KLR24" s="7"/>
      <c r="KLS24" s="7"/>
      <c r="KLT24" s="7"/>
      <c r="KLU24" s="7"/>
      <c r="KPW24" s="7"/>
      <c r="KPX24" s="7"/>
      <c r="KPY24" s="7"/>
      <c r="KPZ24" s="7"/>
      <c r="KQA24" s="7"/>
      <c r="KQB24" s="7"/>
      <c r="KUD24" s="7"/>
      <c r="KUE24" s="7"/>
      <c r="KUF24" s="7"/>
      <c r="KUG24" s="7"/>
      <c r="KUH24" s="7"/>
      <c r="KUI24" s="7"/>
      <c r="KYK24" s="7"/>
      <c r="KYL24" s="7"/>
      <c r="KYM24" s="7"/>
      <c r="KYN24" s="7"/>
      <c r="KYO24" s="7"/>
      <c r="KYP24" s="7"/>
      <c r="LCR24" s="7"/>
      <c r="LCS24" s="7"/>
      <c r="LCT24" s="7"/>
      <c r="LCU24" s="7"/>
      <c r="LCV24" s="7"/>
      <c r="LCW24" s="7"/>
      <c r="LGY24" s="7"/>
      <c r="LGZ24" s="7"/>
      <c r="LHA24" s="7"/>
      <c r="LHB24" s="7"/>
      <c r="LHC24" s="7"/>
      <c r="LHD24" s="7"/>
      <c r="LLF24" s="7"/>
      <c r="LLG24" s="7"/>
      <c r="LLH24" s="7"/>
      <c r="LLI24" s="7"/>
      <c r="LLJ24" s="7"/>
      <c r="LLK24" s="7"/>
      <c r="LPM24" s="7"/>
      <c r="LPN24" s="7"/>
      <c r="LPO24" s="7"/>
      <c r="LPP24" s="7"/>
      <c r="LPQ24" s="7"/>
      <c r="LPR24" s="7"/>
      <c r="LTT24" s="7"/>
      <c r="LTU24" s="7"/>
      <c r="LTV24" s="7"/>
      <c r="LTW24" s="7"/>
      <c r="LTX24" s="7"/>
      <c r="LTY24" s="7"/>
      <c r="LYA24" s="7"/>
      <c r="LYB24" s="7"/>
      <c r="LYC24" s="7"/>
      <c r="LYD24" s="7"/>
      <c r="LYE24" s="7"/>
      <c r="LYF24" s="7"/>
      <c r="MCH24" s="7"/>
      <c r="MCI24" s="7"/>
      <c r="MCJ24" s="7"/>
      <c r="MCK24" s="7"/>
      <c r="MCL24" s="7"/>
      <c r="MCM24" s="7"/>
      <c r="MGO24" s="7"/>
      <c r="MGP24" s="7"/>
      <c r="MGQ24" s="7"/>
      <c r="MGR24" s="7"/>
      <c r="MGS24" s="7"/>
      <c r="MGT24" s="7"/>
      <c r="MKV24" s="7"/>
      <c r="MKW24" s="7"/>
      <c r="MKX24" s="7"/>
      <c r="MKY24" s="7"/>
      <c r="MKZ24" s="7"/>
      <c r="MLA24" s="7"/>
      <c r="MPC24" s="7"/>
      <c r="MPD24" s="7"/>
      <c r="MPE24" s="7"/>
      <c r="MPF24" s="7"/>
      <c r="MPG24" s="7"/>
      <c r="MPH24" s="7"/>
      <c r="MTJ24" s="7"/>
      <c r="MTK24" s="7"/>
      <c r="MTL24" s="7"/>
      <c r="MTM24" s="7"/>
      <c r="MTN24" s="7"/>
      <c r="MTO24" s="7"/>
      <c r="MXQ24" s="7"/>
      <c r="MXR24" s="7"/>
      <c r="MXS24" s="7"/>
      <c r="MXT24" s="7"/>
      <c r="MXU24" s="7"/>
      <c r="MXV24" s="7"/>
      <c r="NBX24" s="7"/>
      <c r="NBY24" s="7"/>
      <c r="NBZ24" s="7"/>
      <c r="NCA24" s="7"/>
      <c r="NCB24" s="7"/>
      <c r="NCC24" s="7"/>
      <c r="NGE24" s="7"/>
      <c r="NGF24" s="7"/>
      <c r="NGG24" s="7"/>
      <c r="NGH24" s="7"/>
      <c r="NGI24" s="7"/>
      <c r="NGJ24" s="7"/>
      <c r="NKL24" s="7"/>
      <c r="NKM24" s="7"/>
      <c r="NKN24" s="7"/>
      <c r="NKO24" s="7"/>
      <c r="NKP24" s="7"/>
      <c r="NKQ24" s="7"/>
      <c r="NOS24" s="7"/>
      <c r="NOT24" s="7"/>
      <c r="NOU24" s="7"/>
      <c r="NOV24" s="7"/>
      <c r="NOW24" s="7"/>
      <c r="NOX24" s="7"/>
      <c r="NSZ24" s="7"/>
      <c r="NTA24" s="7"/>
      <c r="NTB24" s="7"/>
      <c r="NTC24" s="7"/>
      <c r="NTD24" s="7"/>
      <c r="NTE24" s="7"/>
      <c r="NXG24" s="7"/>
      <c r="NXH24" s="7"/>
      <c r="NXI24" s="7"/>
      <c r="NXJ24" s="7"/>
      <c r="NXK24" s="7"/>
      <c r="NXL24" s="7"/>
      <c r="OBN24" s="7"/>
      <c r="OBO24" s="7"/>
      <c r="OBP24" s="7"/>
      <c r="OBQ24" s="7"/>
      <c r="OBR24" s="7"/>
      <c r="OBS24" s="7"/>
      <c r="OFU24" s="7"/>
      <c r="OFV24" s="7"/>
      <c r="OFW24" s="7"/>
      <c r="OFX24" s="7"/>
      <c r="OFY24" s="7"/>
      <c r="OFZ24" s="7"/>
      <c r="OKB24" s="7"/>
      <c r="OKC24" s="7"/>
      <c r="OKD24" s="7"/>
      <c r="OKE24" s="7"/>
      <c r="OKF24" s="7"/>
      <c r="OKG24" s="7"/>
      <c r="OOI24" s="7"/>
      <c r="OOJ24" s="7"/>
      <c r="OOK24" s="7"/>
      <c r="OOL24" s="7"/>
      <c r="OOM24" s="7"/>
      <c r="OON24" s="7"/>
      <c r="OSP24" s="7"/>
      <c r="OSQ24" s="7"/>
      <c r="OSR24" s="7"/>
      <c r="OSS24" s="7"/>
      <c r="OST24" s="7"/>
      <c r="OSU24" s="7"/>
      <c r="OWW24" s="7"/>
      <c r="OWX24" s="7"/>
      <c r="OWY24" s="7"/>
      <c r="OWZ24" s="7"/>
      <c r="OXA24" s="7"/>
      <c r="OXB24" s="7"/>
      <c r="PBD24" s="7"/>
      <c r="PBE24" s="7"/>
      <c r="PBF24" s="7"/>
      <c r="PBG24" s="7"/>
      <c r="PBH24" s="7"/>
      <c r="PBI24" s="7"/>
      <c r="PFK24" s="7"/>
      <c r="PFL24" s="7"/>
      <c r="PFM24" s="7"/>
      <c r="PFN24" s="7"/>
      <c r="PFO24" s="7"/>
      <c r="PFP24" s="7"/>
      <c r="PJR24" s="7"/>
      <c r="PJS24" s="7"/>
      <c r="PJT24" s="7"/>
      <c r="PJU24" s="7"/>
      <c r="PJV24" s="7"/>
      <c r="PJW24" s="7"/>
      <c r="PNY24" s="7"/>
      <c r="PNZ24" s="7"/>
      <c r="POA24" s="7"/>
      <c r="POB24" s="7"/>
      <c r="POC24" s="7"/>
      <c r="POD24" s="7"/>
      <c r="PSF24" s="7"/>
      <c r="PSG24" s="7"/>
      <c r="PSH24" s="7"/>
      <c r="PSI24" s="7"/>
      <c r="PSJ24" s="7"/>
      <c r="PSK24" s="7"/>
    </row>
    <row r="25" spans="1:998 1104:1997 2103:2996 3102:3995 4101:5105 5211:6104 6210:7103 7209:8102 8208:9212 9318:10211 10317:11210 11316:11321" x14ac:dyDescent="0.25">
      <c r="A25" s="9">
        <f>Landen!E18+100</f>
        <v>115</v>
      </c>
      <c r="B25" s="3">
        <f>VLOOKUP(C25,CX25:CY29,2,FALSE)</f>
        <v>1</v>
      </c>
      <c r="C25" s="5" t="str">
        <f>Landen!D18</f>
        <v>Verenigde Staten</v>
      </c>
      <c r="D25" s="3">
        <f>SUMPRODUCT((DA3:DA105=C25)*(DE3:DE105="W"))+SUMPRODUCT((DD3:DD105=C25)*(DF3:DF105="W"))</f>
        <v>0</v>
      </c>
      <c r="E25" s="3">
        <f>SUMPRODUCT((DA3:DA105=C25)*(DE3:DE105="D"))+SUMPRODUCT((DD3:DD105=C25)*(DF3:DF105="D"))</f>
        <v>0</v>
      </c>
      <c r="F25" s="3">
        <f>SUMPRODUCT((DA3:DA105=C25)*(DE3:DE105="L"))+SUMPRODUCT((DD3:DD105=C25)*(DF3:DF105="L"))</f>
        <v>0</v>
      </c>
      <c r="G25" s="3">
        <f>SUMIF(DA3:DA123,C25,DB3:DB123)+SUMIF(DD3:DD123,C25,DC3:DC123)</f>
        <v>0</v>
      </c>
      <c r="H25" s="3">
        <f>SUMIF(DD3:DD123,C25,DB3:DB123)+SUMIF(DA3:DA123,C25,DC3:DC123)</f>
        <v>0</v>
      </c>
      <c r="I25" s="3">
        <f t="shared" ref="I25:I28" si="76">G25-H25+1000</f>
        <v>1000</v>
      </c>
      <c r="J25" s="3">
        <f t="shared" ref="J25:J28" si="77">D25*3+E25*1</f>
        <v>0</v>
      </c>
      <c r="K25" s="3">
        <f>IF(Landen!F18&lt;&gt;"",Landen!F18,-A25)</f>
        <v>-115</v>
      </c>
      <c r="L25" s="3">
        <f>IF(COUNTIF(J25:J29,4)&lt;&gt;4,RANK(J25,J25:J29),J104)</f>
        <v>1</v>
      </c>
      <c r="N25" s="3">
        <f>SUMPRODUCT((L25:L28=L25)*(K25:K28&lt;K25))+L25</f>
        <v>4</v>
      </c>
      <c r="O25" s="5" t="str">
        <f>INDEX(C25:C29,MATCH(1,N25:N29,0),0)</f>
        <v>Paraguay</v>
      </c>
      <c r="P25" s="3">
        <f>INDEX(L25:L29,MATCH(O25,C25:C29,0),0)</f>
        <v>1</v>
      </c>
      <c r="Q25" s="3" t="str">
        <f>IF(P26=1,O25,"")</f>
        <v>Paraguay</v>
      </c>
      <c r="R25" s="3" t="str">
        <f>IF(P27=2,O26,"")</f>
        <v/>
      </c>
      <c r="S25" s="3" t="str">
        <f>IF(P28=3,O27,"")</f>
        <v/>
      </c>
      <c r="T25" s="3" t="str">
        <f>IF(P29=4,O28,"")</f>
        <v/>
      </c>
      <c r="V25" s="3" t="str">
        <f>IF(Q25&lt;&gt;"",Q25,"")</f>
        <v>Paraguay</v>
      </c>
      <c r="W25" s="3">
        <f>SUMPRODUCT((DA3:DA105=V25)*(DD3:DD105=V26)*(DE3:DE105="W"))+SUMPRODUCT((DA3:DA105=V25)*(DD3:DD105=V27)*(DE3:DE105="W"))+SUMPRODUCT((DA3:DA105=V25)*(DD3:DD105=V28)*(DE3:DE105="W"))+SUMPRODUCT((DA3:DA105=V25)*(DD3:DD105=V29)*(DE3:DE105="W"))+SUMPRODUCT((DA3:DA105=V26)*(DD3:DD105=V25)*(DF3:DF105="W"))+SUMPRODUCT((DA3:DA105=V27)*(DD3:DD105=V25)*(DF3:DF105="W"))+SUMPRODUCT((DA3:DA105=V28)*(DD3:DD105=V25)*(DF3:DF105="W"))+SUMPRODUCT((DA3:DA105=V29)*(DD3:DD105=V25)*(DF3:DF105="W"))</f>
        <v>0</v>
      </c>
      <c r="X25" s="3">
        <f>SUMPRODUCT((DA3:DA105=V25)*(DD3:DD105=V26)*(DE3:DE105="D"))+SUMPRODUCT((DA3:DA105=V25)*(DD3:DD105=V27)*(DE3:DE105="D"))+SUMPRODUCT((DA3:DA105=V25)*(DD3:DD105=V28)*(DE3:DE105="D"))+SUMPRODUCT((DA3:DA105=V25)*(DD3:DD105=V29)*(DE3:DE105="D"))+SUMPRODUCT((DA3:DA105=V26)*(DD3:DD105=V25)*(DE3:DE105="D"))+SUMPRODUCT((DA3:DA105=V27)*(DD3:DD105=V25)*(DE3:DE105="D"))+SUMPRODUCT((DA3:DA105=V28)*(DD3:DD105=V25)*(DE3:DE105="D"))+SUMPRODUCT((DA3:DA105=V29)*(DD3:DD105=V25)*(DE3:DE105="D"))</f>
        <v>0</v>
      </c>
      <c r="Y25" s="3">
        <f>SUMPRODUCT((DA3:DA105=V25)*(DD3:DD105=V26)*(DE3:DE105="L"))+SUMPRODUCT((DA3:DA105=V25)*(DD3:DD105=V27)*(DE3:DE105="L"))+SUMPRODUCT((DA3:DA105=V25)*(DD3:DD105=V28)*(DE3:DE105="L"))+SUMPRODUCT((DA3:DA105=V25)*(DD3:DD105=V29)*(DE3:DE105="L"))+SUMPRODUCT((DA3:DA105=V26)*(DD3:DD105=V25)*(DF3:DF105="L"))+SUMPRODUCT((DA3:DA105=V27)*(DD3:DD105=V25)*(DF3:DF105="L"))+SUMPRODUCT((DA3:DA105=V28)*(DD3:DD105=V25)*(DF3:DF105="L"))+SUMPRODUCT((DA3:DA105=V29)*(DD3:DD105=V25)*(DF3:DF105="L"))</f>
        <v>0</v>
      </c>
      <c r="Z25" s="3">
        <f>SUMPRODUCT((DA3:DA105=V25)*(DD3:DD105=V26)*DB3:DB105)+SUMPRODUCT((DA3:DA105=V25)*(DD3:DD105=V27)*DB3:DB105)+SUMPRODUCT((DA3:DA105=V25)*(DD3:DD105=V28)*DB3:DB105)+SUMPRODUCT((DA3:DA105=V25)*(DD3:DD105=V29)*DB3:DB105)+SUMPRODUCT((DA3:DA105=V26)*(DD3:DD105=V25)*DC3:DC105)+SUMPRODUCT((DA3:DA105=V27)*(DD3:DD105=V25)*DC3:DC105)+SUMPRODUCT((DA3:DA105=V28)*(DD3:DD105=V25)*DC3:DC105)+SUMPRODUCT((DA3:DA105=V29)*(DD3:DD105=V25)*DC3:DC105)</f>
        <v>0</v>
      </c>
      <c r="AA25" s="3">
        <f>SUMPRODUCT((DA3:DA105=V25)*(DD3:DD105=V26)*DC3:DC105)+SUMPRODUCT((DA3:DA105=V25)*(DD3:DD105=V27)*DC3:DC105)+SUMPRODUCT((DA3:DA105=V25)*(DD3:DD105=V28)*DC3:DC105)+SUMPRODUCT((DA3:DA105=V25)*(DD3:DD105=V29)*DC3:DC105)+SUMPRODUCT((DA3:DA105=V26)*(DD3:DD105=V25)*DB3:DB105)+SUMPRODUCT((DA3:DA105=V27)*(DD3:DD105=V25)*DB3:DB105)+SUMPRODUCT((DA3:DA105=V28)*(DD3:DD105=V25)*DB3:DB105)+SUMPRODUCT((DA3:DA105=V29)*(DD3:DD105=V25)*DB3:DB105)</f>
        <v>0</v>
      </c>
      <c r="AB25" s="3">
        <f>Z25-AA25+1000</f>
        <v>1000</v>
      </c>
      <c r="AC25" s="3">
        <f t="shared" ref="AC25:AC28" si="78">IF(V25&lt;&gt;"",W25*3+X25*1,"")</f>
        <v>0</v>
      </c>
      <c r="AD25" s="3">
        <f>IF(V25&lt;&gt;"",VLOOKUP(V25,C4:I52,7,FALSE),"")</f>
        <v>1000</v>
      </c>
      <c r="AE25" s="3">
        <f>IF(V25&lt;&gt;"",VLOOKUP(V25,C4:I52,5,FALSE),"")</f>
        <v>0</v>
      </c>
      <c r="AF25" s="3">
        <f>IF(V25&lt;&gt;"",VLOOKUP(V25,C4:K52,9,FALSE),"")</f>
        <v>-140</v>
      </c>
      <c r="AG25" s="3">
        <f t="shared" ref="AG25:AG28" si="79">AC25</f>
        <v>0</v>
      </c>
      <c r="AH25" s="3">
        <f>IF(V25&lt;&gt;"",RANK(AG25,AG25:AG29),"")</f>
        <v>1</v>
      </c>
      <c r="AI25" s="3">
        <f>IF(V25&lt;&gt;"",SUMPRODUCT((AG25:AG29=AG25)*(AB25:AB29&gt;AB25)),"")</f>
        <v>0</v>
      </c>
      <c r="AJ25" s="3">
        <f>IF(V25&lt;&gt;"",SUMPRODUCT((AG25:AG29=AG25)*(AB25:AB29=AB25)*(Z25:Z29&gt;Z25)),"")</f>
        <v>0</v>
      </c>
      <c r="AK25" s="3">
        <f>IF(V25&lt;&gt;"",SUMPRODUCT((AG25:AG29=AG25)*(AB25:AB29=AB25)*(Z25:Z29=Z25)*(AD25:AD29&gt;AD25)),"")</f>
        <v>0</v>
      </c>
      <c r="AL25" s="3">
        <f>IF(V25&lt;&gt;"",SUMPRODUCT((AG25:AG29=AG25)*(AB25:AB29=AB25)*(Z25:Z29=Z25)*(AD25:AD29=AD25)*(AE25:AE29&gt;AE25)),"")</f>
        <v>0</v>
      </c>
      <c r="AM25" s="3">
        <f>IF(V25&lt;&gt;"",SUMPRODUCT((AG25:AG29=AG25)*(AB25:AB29=AB25)*(Z25:Z29=Z25)*(AD25:AD29=AD25)*(AE25:AE29=AE25)*(AF25:AF29&gt;AF25)),"")</f>
        <v>3</v>
      </c>
      <c r="AN25" s="3">
        <f>IF(V25&lt;&gt;"",IF(AN104&lt;&gt;"",IF(U103=3,AN104,AN104+U103),SUM(AH25:AM25)),"")</f>
        <v>4</v>
      </c>
      <c r="AO25" s="3" t="str">
        <f>IF(V25&lt;&gt;"",INDEX(V25:V29,MATCH(1,AN25:AN29,0),0),"")</f>
        <v>Verenigde Staten</v>
      </c>
      <c r="CX25" s="3" t="str">
        <f>IF(AO25&lt;&gt;"",AO25,O25)</f>
        <v>Verenigde Staten</v>
      </c>
      <c r="CY25" s="3">
        <v>1</v>
      </c>
      <c r="CZ25" s="3">
        <v>23</v>
      </c>
      <c r="DA25" s="7" t="str">
        <f>Voorspelling!F28</f>
        <v>Portugal</v>
      </c>
      <c r="DB25" s="7">
        <f>Voorspelling!G28</f>
        <v>0</v>
      </c>
      <c r="DC25" s="7">
        <f>Voorspelling!H28</f>
        <v>0</v>
      </c>
      <c r="DD25" s="7" t="str">
        <f>Voorspelling!I28</f>
        <v>Congo</v>
      </c>
      <c r="DE25" s="7" t="str">
        <f>IF(AND(Voorspelling!G28&lt;&gt;"",Voorspelling!H28&lt;&gt;""),IF(DB25&gt;DC25,"W",IF(DB25=DC25,"D","L")),"")</f>
        <v/>
      </c>
      <c r="DF25" s="7" t="str">
        <f t="shared" si="0"/>
        <v/>
      </c>
      <c r="DI25" s="3" t="e">
        <f ca="1">VLOOKUP(DJ25,HE25:HF29,2,FALSE)</f>
        <v>#N/A</v>
      </c>
      <c r="DJ25" s="5" t="str">
        <f>C25</f>
        <v>Verenigde Staten</v>
      </c>
      <c r="DK25" s="3" t="e">
        <f ca="1">SUMPRODUCT((HH3:HH105=DJ25)*(HL3:HL105="W"))+SUMPRODUCT((HK3:HK105=DJ25)*(HM3:HM105="W"))</f>
        <v>#REF!</v>
      </c>
      <c r="DL25" s="3" t="e">
        <f ca="1">SUMPRODUCT((HH3:HH105=DJ25)*(HL3:HL105="D"))+SUMPRODUCT((HK3:HK105=DJ25)*(HM3:HM105="D"))</f>
        <v>#REF!</v>
      </c>
      <c r="DM25" s="3" t="e">
        <f ca="1">SUMPRODUCT((HH3:HH105=DJ25)*(HL3:HL105="L"))+SUMPRODUCT((HK3:HK105=DJ25)*(HM3:HM105="L"))</f>
        <v>#REF!</v>
      </c>
      <c r="DN25" s="3" t="e">
        <f ca="1">SUMIF(HH3:HH123,DJ25,HI3:HI123)+SUMIF(HK3:HK123,DJ25,HJ3:HJ123)</f>
        <v>#REF!</v>
      </c>
      <c r="DO25" s="3" t="e">
        <f ca="1">SUMIF(HK3:HK123,DJ25,HI3:HI123)+SUMIF(HH3:HH123,DJ25,HJ3:HJ123)</f>
        <v>#REF!</v>
      </c>
      <c r="DP25" s="3" t="e">
        <f t="shared" ref="DP25:DP28" ca="1" si="80">DN25-DO25+1000</f>
        <v>#REF!</v>
      </c>
      <c r="DQ25" s="3" t="e">
        <f t="shared" ref="DQ25:DQ28" ca="1" si="81">DK25*3+DL25*1</f>
        <v>#REF!</v>
      </c>
      <c r="DR25" s="3">
        <f t="shared" ref="DR25:DR28" si="82">K25</f>
        <v>-115</v>
      </c>
      <c r="DS25" s="3" t="e">
        <f ca="1">IF(COUNTIF(DQ25:DQ29,4)&lt;&gt;4,RANK(DQ25,DQ25:DQ29),DQ104)</f>
        <v>#REF!</v>
      </c>
      <c r="DU25" s="3" t="e">
        <f ca="1">SUMPRODUCT((DS25:DS28=DS25)*(DR25:DR28&lt;DR25))+DS25</f>
        <v>#REF!</v>
      </c>
      <c r="DV25" s="5" t="e">
        <f ca="1">INDEX(DJ25:DJ29,MATCH(1,DU25:DU29,0),0)</f>
        <v>#N/A</v>
      </c>
      <c r="DW25" s="3" t="e">
        <f ca="1">INDEX(DS25:DS29,MATCH(DV25,DJ25:DJ29,0),0)</f>
        <v>#N/A</v>
      </c>
      <c r="DX25" s="3" t="e">
        <f ca="1">IF(DW26=1,DV25,"")</f>
        <v>#N/A</v>
      </c>
      <c r="DY25" s="3" t="e">
        <f ca="1">IF(DW27=2,DV26,"")</f>
        <v>#N/A</v>
      </c>
      <c r="DZ25" s="3" t="e">
        <f ca="1">IF(DW28=3,DV27,"")</f>
        <v>#N/A</v>
      </c>
      <c r="EA25" s="3" t="str">
        <f>IF(DW29=4,DV28,"")</f>
        <v/>
      </c>
      <c r="EC25" s="3" t="e">
        <f ca="1">IF(DX25&lt;&gt;"",DX25,"")</f>
        <v>#N/A</v>
      </c>
      <c r="ED25" s="3" t="e">
        <f ca="1">SUMPRODUCT((HH3:HH105=EC25)*(HK3:HK105=EC26)*(HL3:HL105="W"))+SUMPRODUCT((HH3:HH105=EC25)*(HK3:HK105=EC27)*(HL3:HL105="W"))+SUMPRODUCT((HH3:HH105=EC25)*(HK3:HK105=EC28)*(HL3:HL105="W"))+SUMPRODUCT((HH3:HH105=EC25)*(HK3:HK105=EC29)*(HL3:HL105="W"))+SUMPRODUCT((HH3:HH105=EC26)*(HK3:HK105=EC25)*(HM3:HM105="W"))+SUMPRODUCT((HH3:HH105=EC27)*(HK3:HK105=EC25)*(HM3:HM105="W"))+SUMPRODUCT((HH3:HH105=EC28)*(HK3:HK105=EC25)*(HM3:HM105="W"))+SUMPRODUCT((HH3:HH105=EC29)*(HK3:HK105=EC25)*(HM3:HM105="W"))</f>
        <v>#N/A</v>
      </c>
      <c r="EE25" s="3" t="e">
        <f ca="1">SUMPRODUCT((HH3:HH105=EC25)*(HK3:HK105=EC26)*(HL3:HL105="D"))+SUMPRODUCT((HH3:HH105=EC25)*(HK3:HK105=EC27)*(HL3:HL105="D"))+SUMPRODUCT((HH3:HH105=EC25)*(HK3:HK105=EC28)*(HL3:HL105="D"))+SUMPRODUCT((HH3:HH105=EC25)*(HK3:HK105=EC29)*(HL3:HL105="D"))+SUMPRODUCT((HH3:HH105=EC26)*(HK3:HK105=EC25)*(HL3:HL105="D"))+SUMPRODUCT((HH3:HH105=EC27)*(HK3:HK105=EC25)*(HL3:HL105="D"))+SUMPRODUCT((HH3:HH105=EC28)*(HK3:HK105=EC25)*(HL3:HL105="D"))+SUMPRODUCT((HH3:HH105=EC29)*(HK3:HK105=EC25)*(HL3:HL105="D"))</f>
        <v>#N/A</v>
      </c>
      <c r="EF25" s="3" t="e">
        <f ca="1">SUMPRODUCT((HH3:HH105=EC25)*(HK3:HK105=EC26)*(HL3:HL105="L"))+SUMPRODUCT((HH3:HH105=EC25)*(HK3:HK105=EC27)*(HL3:HL105="L"))+SUMPRODUCT((HH3:HH105=EC25)*(HK3:HK105=EC28)*(HL3:HL105="L"))+SUMPRODUCT((HH3:HH105=EC25)*(HK3:HK105=EC29)*(HL3:HL105="L"))+SUMPRODUCT((HH3:HH105=EC26)*(HK3:HK105=EC25)*(HM3:HM105="L"))+SUMPRODUCT((HH3:HH105=EC27)*(HK3:HK105=EC25)*(HM3:HM105="L"))+SUMPRODUCT((HH3:HH105=EC28)*(HK3:HK105=EC25)*(HM3:HM105="L"))+SUMPRODUCT((HH3:HH105=EC29)*(HK3:HK105=EC25)*(HM3:HM105="L"))</f>
        <v>#N/A</v>
      </c>
      <c r="EG25" s="3" t="e">
        <f ca="1">SUMPRODUCT((HH3:HH105=EC25)*(HK3:HK105=EC26)*HI3:HI105)+SUMPRODUCT((HH3:HH105=EC25)*(HK3:HK105=EC27)*HI3:HI105)+SUMPRODUCT((HH3:HH105=EC25)*(HK3:HK105=EC28)*HI3:HI105)+SUMPRODUCT((HH3:HH105=EC25)*(HK3:HK105=EC29)*HI3:HI105)+SUMPRODUCT((HH3:HH105=EC26)*(HK3:HK105=EC25)*HJ3:HJ105)+SUMPRODUCT((HH3:HH105=EC27)*(HK3:HK105=EC25)*HJ3:HJ105)+SUMPRODUCT((HH3:HH105=EC28)*(HK3:HK105=EC25)*HJ3:HJ105)+SUMPRODUCT((HH3:HH105=EC29)*(HK3:HK105=EC25)*HJ3:HJ105)</f>
        <v>#N/A</v>
      </c>
      <c r="EH25" s="3" t="e">
        <f ca="1">SUMPRODUCT((HH3:HH105=EC25)*(HK3:HK105=EC26)*HJ3:HJ105)+SUMPRODUCT((HH3:HH105=EC25)*(HK3:HK105=EC27)*HJ3:HJ105)+SUMPRODUCT((HH3:HH105=EC25)*(HK3:HK105=EC28)*HJ3:HJ105)+SUMPRODUCT((HH3:HH105=EC25)*(HK3:HK105=EC29)*HJ3:HJ105)+SUMPRODUCT((HH3:HH105=EC26)*(HK3:HK105=EC25)*HI3:HI105)+SUMPRODUCT((HH3:HH105=EC27)*(HK3:HK105=EC25)*HI3:HI105)+SUMPRODUCT((HH3:HH105=EC28)*(HK3:HK105=EC25)*HI3:HI105)+SUMPRODUCT((HH3:HH105=EC29)*(HK3:HK105=EC25)*HI3:HI105)</f>
        <v>#N/A</v>
      </c>
      <c r="EI25" s="3" t="e">
        <f ca="1">EG25-EH25+1000</f>
        <v>#N/A</v>
      </c>
      <c r="EJ25" s="3" t="e">
        <f t="shared" ref="EJ25:EJ28" ca="1" si="83">IF(EC25&lt;&gt;"",ED25*3+EE25*1,"")</f>
        <v>#N/A</v>
      </c>
      <c r="EK25" s="3" t="e">
        <f ca="1">IF(EC25&lt;&gt;"",VLOOKUP(EC25,DJ4:DP52,7,FALSE),"")</f>
        <v>#N/A</v>
      </c>
      <c r="EL25" s="3" t="e">
        <f ca="1">IF(EC25&lt;&gt;"",VLOOKUP(EC25,DJ4:DP52,5,FALSE),"")</f>
        <v>#N/A</v>
      </c>
      <c r="EM25" s="3" t="e">
        <f ca="1">IF(EC25&lt;&gt;"",VLOOKUP(EC25,DJ4:DR52,9,FALSE),"")</f>
        <v>#N/A</v>
      </c>
      <c r="EN25" s="3" t="e">
        <f t="shared" ref="EN25:EN28" ca="1" si="84">EJ25</f>
        <v>#N/A</v>
      </c>
      <c r="EO25" s="3" t="e">
        <f ca="1">IF(EC25&lt;&gt;"",RANK(EN25,EN25:EN29),"")</f>
        <v>#N/A</v>
      </c>
      <c r="EP25" s="3" t="e">
        <f ca="1">IF(EC25&lt;&gt;"",SUMPRODUCT((EN25:EN29=EN25)*(EI25:EI29&gt;EI25)),"")</f>
        <v>#N/A</v>
      </c>
      <c r="EQ25" s="3" t="e">
        <f ca="1">IF(EC25&lt;&gt;"",SUMPRODUCT((EN25:EN29=EN25)*(EI25:EI29=EI25)*(EG25:EG29&gt;EG25)),"")</f>
        <v>#N/A</v>
      </c>
      <c r="ER25" s="3" t="e">
        <f ca="1">IF(EC25&lt;&gt;"",SUMPRODUCT((EN25:EN29=EN25)*(EI25:EI29=EI25)*(EG25:EG29=EG25)*(EK25:EK29&gt;EK25)),"")</f>
        <v>#N/A</v>
      </c>
      <c r="ES25" s="3" t="e">
        <f ca="1">IF(EC25&lt;&gt;"",SUMPRODUCT((EN25:EN29=EN25)*(EI25:EI29=EI25)*(EG25:EG29=EG25)*(EK25:EK29=EK25)*(EL25:EL29&gt;EL25)),"")</f>
        <v>#N/A</v>
      </c>
      <c r="ET25" s="3" t="e">
        <f ca="1">IF(EC25&lt;&gt;"",SUMPRODUCT((EN25:EN29=EN25)*(EI25:EI29=EI25)*(EG25:EG29=EG25)*(EK25:EK29=EK25)*(EL25:EL29=EL25)*(EM25:EM29&gt;EM25)),"")</f>
        <v>#N/A</v>
      </c>
      <c r="EU25" s="3" t="e">
        <f ca="1">IF(EC25&lt;&gt;"",IF(EU104&lt;&gt;"",IF(EB103=3,EU104,EU104+EB103),SUM(EO25:ET25)),"")</f>
        <v>#N/A</v>
      </c>
      <c r="EV25" s="3" t="e">
        <f ca="1">IF(EC25&lt;&gt;"",INDEX(EC25:EC29,MATCH(1,EU25:EU29,0),0),"")</f>
        <v>#N/A</v>
      </c>
      <c r="HE25" s="3" t="e">
        <f ca="1">IF(EV25&lt;&gt;"",EV25,DV25)</f>
        <v>#N/A</v>
      </c>
      <c r="HF25" s="3">
        <v>1</v>
      </c>
      <c r="HG25" s="3">
        <v>23</v>
      </c>
      <c r="HH25" s="7" t="str">
        <f t="shared" si="1"/>
        <v>Portugal</v>
      </c>
      <c r="HI25" s="7" t="e">
        <f ca="1">IF(OFFSET(Voorspelling!#REF!,0,HI1)&lt;&gt;"",OFFSET(Voorspelling!#REF!,0,HI1),0)</f>
        <v>#REF!</v>
      </c>
      <c r="HJ25" s="7" t="e">
        <f ca="1">IF(OFFSET(Voorspelling!#REF!,0,HI1)&lt;&gt;"",OFFSET(Voorspelling!#REF!,0,HI1),0)</f>
        <v>#REF!</v>
      </c>
      <c r="HK25" s="7" t="str">
        <f t="shared" si="2"/>
        <v>Congo</v>
      </c>
      <c r="HL25" s="7" t="e">
        <f ca="1">IF(AND(OFFSET(Voorspelling!#REF!,0,HI1)&lt;&gt;"",OFFSET(Voorspelling!#REF!,0,HI1)&lt;&gt;""),IF(HI25&gt;HJ25,"W",IF(HI25=HJ25,"D","L")),"")</f>
        <v>#REF!</v>
      </c>
      <c r="HM25" s="7" t="e">
        <f t="shared" ca="1" si="3"/>
        <v>#REF!</v>
      </c>
      <c r="LO25" s="7"/>
      <c r="LP25" s="7"/>
      <c r="LQ25" s="7"/>
      <c r="LR25" s="7"/>
      <c r="LS25" s="7"/>
      <c r="LT25" s="7"/>
      <c r="PV25" s="7"/>
      <c r="PW25" s="7"/>
      <c r="PX25" s="7"/>
      <c r="PY25" s="7"/>
      <c r="PZ25" s="7"/>
      <c r="QA25" s="7"/>
      <c r="UC25" s="7"/>
      <c r="UD25" s="7"/>
      <c r="UE25" s="7"/>
      <c r="UF25" s="7"/>
      <c r="UG25" s="7"/>
      <c r="UH25" s="7"/>
      <c r="YJ25" s="7"/>
      <c r="YK25" s="7"/>
      <c r="YL25" s="7"/>
      <c r="YM25" s="7"/>
      <c r="YN25" s="7"/>
      <c r="YO25" s="7"/>
      <c r="ACQ25" s="7"/>
      <c r="ACR25" s="7"/>
      <c r="ACS25" s="7"/>
      <c r="ACT25" s="7"/>
      <c r="ACU25" s="7"/>
      <c r="ACV25" s="7"/>
      <c r="AGX25" s="7"/>
      <c r="AGY25" s="7"/>
      <c r="AGZ25" s="7"/>
      <c r="AHA25" s="7"/>
      <c r="AHB25" s="7"/>
      <c r="AHC25" s="7"/>
      <c r="ALE25" s="7"/>
      <c r="ALF25" s="7"/>
      <c r="ALG25" s="7"/>
      <c r="ALH25" s="7"/>
      <c r="ALI25" s="7"/>
      <c r="ALJ25" s="7"/>
      <c r="APL25" s="7"/>
      <c r="APM25" s="7"/>
      <c r="APN25" s="7"/>
      <c r="APO25" s="7"/>
      <c r="APP25" s="7"/>
      <c r="APQ25" s="7"/>
      <c r="ATS25" s="7"/>
      <c r="ATT25" s="7"/>
      <c r="ATU25" s="7"/>
      <c r="ATV25" s="7"/>
      <c r="ATW25" s="7"/>
      <c r="ATX25" s="7"/>
      <c r="AXZ25" s="7"/>
      <c r="AYA25" s="7"/>
      <c r="AYB25" s="7"/>
      <c r="AYC25" s="7"/>
      <c r="AYD25" s="7"/>
      <c r="AYE25" s="7"/>
      <c r="BCG25" s="7"/>
      <c r="BCH25" s="7"/>
      <c r="BCI25" s="7"/>
      <c r="BCJ25" s="7"/>
      <c r="BCK25" s="7"/>
      <c r="BCL25" s="7"/>
      <c r="BGN25" s="7"/>
      <c r="BGO25" s="7"/>
      <c r="BGP25" s="7"/>
      <c r="BGQ25" s="7"/>
      <c r="BGR25" s="7"/>
      <c r="BGS25" s="7"/>
      <c r="BKU25" s="7"/>
      <c r="BKV25" s="7"/>
      <c r="BKW25" s="7"/>
      <c r="BKX25" s="7"/>
      <c r="BKY25" s="7"/>
      <c r="BKZ25" s="7"/>
      <c r="BPB25" s="7"/>
      <c r="BPC25" s="7"/>
      <c r="BPD25" s="7"/>
      <c r="BPE25" s="7"/>
      <c r="BPF25" s="7"/>
      <c r="BPG25" s="7"/>
      <c r="BTI25" s="7"/>
      <c r="BTJ25" s="7"/>
      <c r="BTK25" s="7"/>
      <c r="BTL25" s="7"/>
      <c r="BTM25" s="7"/>
      <c r="BTN25" s="7"/>
      <c r="BXP25" s="7"/>
      <c r="BXQ25" s="7"/>
      <c r="BXR25" s="7"/>
      <c r="BXS25" s="7"/>
      <c r="BXT25" s="7"/>
      <c r="BXU25" s="7"/>
      <c r="CBW25" s="7"/>
      <c r="CBX25" s="7"/>
      <c r="CBY25" s="7"/>
      <c r="CBZ25" s="7"/>
      <c r="CCA25" s="7"/>
      <c r="CCB25" s="7"/>
      <c r="CGD25" s="7"/>
      <c r="CGE25" s="7"/>
      <c r="CGF25" s="7"/>
      <c r="CGG25" s="7"/>
      <c r="CGH25" s="7"/>
      <c r="CGI25" s="7"/>
      <c r="CKK25" s="7"/>
      <c r="CKL25" s="7"/>
      <c r="CKM25" s="7"/>
      <c r="CKN25" s="7"/>
      <c r="CKO25" s="7"/>
      <c r="CKP25" s="7"/>
      <c r="COR25" s="7"/>
      <c r="COS25" s="7"/>
      <c r="COT25" s="7"/>
      <c r="COU25" s="7"/>
      <c r="COV25" s="7"/>
      <c r="COW25" s="7"/>
      <c r="CSY25" s="7"/>
      <c r="CSZ25" s="7"/>
      <c r="CTA25" s="7"/>
      <c r="CTB25" s="7"/>
      <c r="CTC25" s="7"/>
      <c r="CTD25" s="7"/>
      <c r="CXF25" s="7"/>
      <c r="CXG25" s="7"/>
      <c r="CXH25" s="7"/>
      <c r="CXI25" s="7"/>
      <c r="CXJ25" s="7"/>
      <c r="CXK25" s="7"/>
      <c r="DBM25" s="7"/>
      <c r="DBN25" s="7"/>
      <c r="DBO25" s="7"/>
      <c r="DBP25" s="7"/>
      <c r="DBQ25" s="7"/>
      <c r="DBR25" s="7"/>
      <c r="DFT25" s="7"/>
      <c r="DFU25" s="7"/>
      <c r="DFV25" s="7"/>
      <c r="DFW25" s="7"/>
      <c r="DFX25" s="7"/>
      <c r="DFY25" s="7"/>
      <c r="DKA25" s="7"/>
      <c r="DKB25" s="7"/>
      <c r="DKC25" s="7"/>
      <c r="DKD25" s="7"/>
      <c r="DKE25" s="7"/>
      <c r="DKF25" s="7"/>
      <c r="DOH25" s="7"/>
      <c r="DOI25" s="7"/>
      <c r="DOJ25" s="7"/>
      <c r="DOK25" s="7"/>
      <c r="DOL25" s="7"/>
      <c r="DOM25" s="7"/>
      <c r="DSO25" s="7"/>
      <c r="DSP25" s="7"/>
      <c r="DSQ25" s="7"/>
      <c r="DSR25" s="7"/>
      <c r="DSS25" s="7"/>
      <c r="DST25" s="7"/>
      <c r="DWV25" s="7"/>
      <c r="DWW25" s="7"/>
      <c r="DWX25" s="7"/>
      <c r="DWY25" s="7"/>
      <c r="DWZ25" s="7"/>
      <c r="DXA25" s="7"/>
      <c r="EBC25" s="7"/>
      <c r="EBD25" s="7"/>
      <c r="EBE25" s="7"/>
      <c r="EBF25" s="7"/>
      <c r="EBG25" s="7"/>
      <c r="EBH25" s="7"/>
      <c r="EFJ25" s="7"/>
      <c r="EFK25" s="7"/>
      <c r="EFL25" s="7"/>
      <c r="EFM25" s="7"/>
      <c r="EFN25" s="7"/>
      <c r="EFO25" s="7"/>
      <c r="EJQ25" s="7"/>
      <c r="EJR25" s="7"/>
      <c r="EJS25" s="7"/>
      <c r="EJT25" s="7"/>
      <c r="EJU25" s="7"/>
      <c r="EJV25" s="7"/>
      <c r="ENX25" s="7"/>
      <c r="ENY25" s="7"/>
      <c r="ENZ25" s="7"/>
      <c r="EOA25" s="7"/>
      <c r="EOB25" s="7"/>
      <c r="EOC25" s="7"/>
      <c r="ESE25" s="7"/>
      <c r="ESF25" s="7"/>
      <c r="ESG25" s="7"/>
      <c r="ESH25" s="7"/>
      <c r="ESI25" s="7"/>
      <c r="ESJ25" s="7"/>
      <c r="EWL25" s="7"/>
      <c r="EWM25" s="7"/>
      <c r="EWN25" s="7"/>
      <c r="EWO25" s="7"/>
      <c r="EWP25" s="7"/>
      <c r="EWQ25" s="7"/>
      <c r="FAS25" s="7"/>
      <c r="FAT25" s="7"/>
      <c r="FAU25" s="7"/>
      <c r="FAV25" s="7"/>
      <c r="FAW25" s="7"/>
      <c r="FAX25" s="7"/>
      <c r="FEZ25" s="7"/>
      <c r="FFA25" s="7"/>
      <c r="FFB25" s="7"/>
      <c r="FFC25" s="7"/>
      <c r="FFD25" s="7"/>
      <c r="FFE25" s="7"/>
      <c r="FJG25" s="7"/>
      <c r="FJH25" s="7"/>
      <c r="FJI25" s="7"/>
      <c r="FJJ25" s="7"/>
      <c r="FJK25" s="7"/>
      <c r="FJL25" s="7"/>
      <c r="FNN25" s="7"/>
      <c r="FNO25" s="7"/>
      <c r="FNP25" s="7"/>
      <c r="FNQ25" s="7"/>
      <c r="FNR25" s="7"/>
      <c r="FNS25" s="7"/>
      <c r="FRU25" s="7"/>
      <c r="FRV25" s="7"/>
      <c r="FRW25" s="7"/>
      <c r="FRX25" s="7"/>
      <c r="FRY25" s="7"/>
      <c r="FRZ25" s="7"/>
      <c r="FWB25" s="7"/>
      <c r="FWC25" s="7"/>
      <c r="FWD25" s="7"/>
      <c r="FWE25" s="7"/>
      <c r="FWF25" s="7"/>
      <c r="FWG25" s="7"/>
      <c r="GAI25" s="7"/>
      <c r="GAJ25" s="7"/>
      <c r="GAK25" s="7"/>
      <c r="GAL25" s="7"/>
      <c r="GAM25" s="7"/>
      <c r="GAN25" s="7"/>
      <c r="GEP25" s="7"/>
      <c r="GEQ25" s="7"/>
      <c r="GER25" s="7"/>
      <c r="GES25" s="7"/>
      <c r="GET25" s="7"/>
      <c r="GEU25" s="7"/>
      <c r="GIW25" s="7"/>
      <c r="GIX25" s="7"/>
      <c r="GIY25" s="7"/>
      <c r="GIZ25" s="7"/>
      <c r="GJA25" s="7"/>
      <c r="GJB25" s="7"/>
      <c r="GND25" s="7"/>
      <c r="GNE25" s="7"/>
      <c r="GNF25" s="7"/>
      <c r="GNG25" s="7"/>
      <c r="GNH25" s="7"/>
      <c r="GNI25" s="7"/>
      <c r="GRK25" s="7"/>
      <c r="GRL25" s="7"/>
      <c r="GRM25" s="7"/>
      <c r="GRN25" s="7"/>
      <c r="GRO25" s="7"/>
      <c r="GRP25" s="7"/>
      <c r="GVR25" s="7"/>
      <c r="GVS25" s="7"/>
      <c r="GVT25" s="7"/>
      <c r="GVU25" s="7"/>
      <c r="GVV25" s="7"/>
      <c r="GVW25" s="7"/>
      <c r="GZY25" s="7"/>
      <c r="GZZ25" s="7"/>
      <c r="HAA25" s="7"/>
      <c r="HAB25" s="7"/>
      <c r="HAC25" s="7"/>
      <c r="HAD25" s="7"/>
      <c r="HEF25" s="7"/>
      <c r="HEG25" s="7"/>
      <c r="HEH25" s="7"/>
      <c r="HEI25" s="7"/>
      <c r="HEJ25" s="7"/>
      <c r="HEK25" s="7"/>
      <c r="HIM25" s="7"/>
      <c r="HIN25" s="7"/>
      <c r="HIO25" s="7"/>
      <c r="HIP25" s="7"/>
      <c r="HIQ25" s="7"/>
      <c r="HIR25" s="7"/>
      <c r="HMT25" s="7"/>
      <c r="HMU25" s="7"/>
      <c r="HMV25" s="7"/>
      <c r="HMW25" s="7"/>
      <c r="HMX25" s="7"/>
      <c r="HMY25" s="7"/>
      <c r="HRA25" s="7"/>
      <c r="HRB25" s="7"/>
      <c r="HRC25" s="7"/>
      <c r="HRD25" s="7"/>
      <c r="HRE25" s="7"/>
      <c r="HRF25" s="7"/>
      <c r="HVH25" s="7"/>
      <c r="HVI25" s="7"/>
      <c r="HVJ25" s="7"/>
      <c r="HVK25" s="7"/>
      <c r="HVL25" s="7"/>
      <c r="HVM25" s="7"/>
      <c r="HZO25" s="7"/>
      <c r="HZP25" s="7"/>
      <c r="HZQ25" s="7"/>
      <c r="HZR25" s="7"/>
      <c r="HZS25" s="7"/>
      <c r="HZT25" s="7"/>
      <c r="IDV25" s="7"/>
      <c r="IDW25" s="7"/>
      <c r="IDX25" s="7"/>
      <c r="IDY25" s="7"/>
      <c r="IDZ25" s="7"/>
      <c r="IEA25" s="7"/>
      <c r="IIC25" s="7"/>
      <c r="IID25" s="7"/>
      <c r="IIE25" s="7"/>
      <c r="IIF25" s="7"/>
      <c r="IIG25" s="7"/>
      <c r="IIH25" s="7"/>
      <c r="IMJ25" s="7"/>
      <c r="IMK25" s="7"/>
      <c r="IML25" s="7"/>
      <c r="IMM25" s="7"/>
      <c r="IMN25" s="7"/>
      <c r="IMO25" s="7"/>
      <c r="IQQ25" s="7"/>
      <c r="IQR25" s="7"/>
      <c r="IQS25" s="7"/>
      <c r="IQT25" s="7"/>
      <c r="IQU25" s="7"/>
      <c r="IQV25" s="7"/>
      <c r="IUX25" s="7"/>
      <c r="IUY25" s="7"/>
      <c r="IUZ25" s="7"/>
      <c r="IVA25" s="7"/>
      <c r="IVB25" s="7"/>
      <c r="IVC25" s="7"/>
      <c r="IZE25" s="7"/>
      <c r="IZF25" s="7"/>
      <c r="IZG25" s="7"/>
      <c r="IZH25" s="7"/>
      <c r="IZI25" s="7"/>
      <c r="IZJ25" s="7"/>
      <c r="JDL25" s="7"/>
      <c r="JDM25" s="7"/>
      <c r="JDN25" s="7"/>
      <c r="JDO25" s="7"/>
      <c r="JDP25" s="7"/>
      <c r="JDQ25" s="7"/>
      <c r="JHS25" s="7"/>
      <c r="JHT25" s="7"/>
      <c r="JHU25" s="7"/>
      <c r="JHV25" s="7"/>
      <c r="JHW25" s="7"/>
      <c r="JHX25" s="7"/>
      <c r="JLZ25" s="7"/>
      <c r="JMA25" s="7"/>
      <c r="JMB25" s="7"/>
      <c r="JMC25" s="7"/>
      <c r="JMD25" s="7"/>
      <c r="JME25" s="7"/>
      <c r="JQG25" s="7"/>
      <c r="JQH25" s="7"/>
      <c r="JQI25" s="7"/>
      <c r="JQJ25" s="7"/>
      <c r="JQK25" s="7"/>
      <c r="JQL25" s="7"/>
      <c r="JUN25" s="7"/>
      <c r="JUO25" s="7"/>
      <c r="JUP25" s="7"/>
      <c r="JUQ25" s="7"/>
      <c r="JUR25" s="7"/>
      <c r="JUS25" s="7"/>
      <c r="JYU25" s="7"/>
      <c r="JYV25" s="7"/>
      <c r="JYW25" s="7"/>
      <c r="JYX25" s="7"/>
      <c r="JYY25" s="7"/>
      <c r="JYZ25" s="7"/>
      <c r="KDB25" s="7"/>
      <c r="KDC25" s="7"/>
      <c r="KDD25" s="7"/>
      <c r="KDE25" s="7"/>
      <c r="KDF25" s="7"/>
      <c r="KDG25" s="7"/>
      <c r="KHI25" s="7"/>
      <c r="KHJ25" s="7"/>
      <c r="KHK25" s="7"/>
      <c r="KHL25" s="7"/>
      <c r="KHM25" s="7"/>
      <c r="KHN25" s="7"/>
      <c r="KLP25" s="7"/>
      <c r="KLQ25" s="7"/>
      <c r="KLR25" s="7"/>
      <c r="KLS25" s="7"/>
      <c r="KLT25" s="7"/>
      <c r="KLU25" s="7"/>
      <c r="KPW25" s="7"/>
      <c r="KPX25" s="7"/>
      <c r="KPY25" s="7"/>
      <c r="KPZ25" s="7"/>
      <c r="KQA25" s="7"/>
      <c r="KQB25" s="7"/>
      <c r="KUD25" s="7"/>
      <c r="KUE25" s="7"/>
      <c r="KUF25" s="7"/>
      <c r="KUG25" s="7"/>
      <c r="KUH25" s="7"/>
      <c r="KUI25" s="7"/>
      <c r="KYK25" s="7"/>
      <c r="KYL25" s="7"/>
      <c r="KYM25" s="7"/>
      <c r="KYN25" s="7"/>
      <c r="KYO25" s="7"/>
      <c r="KYP25" s="7"/>
      <c r="LCR25" s="7"/>
      <c r="LCS25" s="7"/>
      <c r="LCT25" s="7"/>
      <c r="LCU25" s="7"/>
      <c r="LCV25" s="7"/>
      <c r="LCW25" s="7"/>
      <c r="LGY25" s="7"/>
      <c r="LGZ25" s="7"/>
      <c r="LHA25" s="7"/>
      <c r="LHB25" s="7"/>
      <c r="LHC25" s="7"/>
      <c r="LHD25" s="7"/>
      <c r="LLF25" s="7"/>
      <c r="LLG25" s="7"/>
      <c r="LLH25" s="7"/>
      <c r="LLI25" s="7"/>
      <c r="LLJ25" s="7"/>
      <c r="LLK25" s="7"/>
      <c r="LPM25" s="7"/>
      <c r="LPN25" s="7"/>
      <c r="LPO25" s="7"/>
      <c r="LPP25" s="7"/>
      <c r="LPQ25" s="7"/>
      <c r="LPR25" s="7"/>
      <c r="LTT25" s="7"/>
      <c r="LTU25" s="7"/>
      <c r="LTV25" s="7"/>
      <c r="LTW25" s="7"/>
      <c r="LTX25" s="7"/>
      <c r="LTY25" s="7"/>
      <c r="LYA25" s="7"/>
      <c r="LYB25" s="7"/>
      <c r="LYC25" s="7"/>
      <c r="LYD25" s="7"/>
      <c r="LYE25" s="7"/>
      <c r="LYF25" s="7"/>
      <c r="MCH25" s="7"/>
      <c r="MCI25" s="7"/>
      <c r="MCJ25" s="7"/>
      <c r="MCK25" s="7"/>
      <c r="MCL25" s="7"/>
      <c r="MCM25" s="7"/>
      <c r="MGO25" s="7"/>
      <c r="MGP25" s="7"/>
      <c r="MGQ25" s="7"/>
      <c r="MGR25" s="7"/>
      <c r="MGS25" s="7"/>
      <c r="MGT25" s="7"/>
      <c r="MKV25" s="7"/>
      <c r="MKW25" s="7"/>
      <c r="MKX25" s="7"/>
      <c r="MKY25" s="7"/>
      <c r="MKZ25" s="7"/>
      <c r="MLA25" s="7"/>
      <c r="MPC25" s="7"/>
      <c r="MPD25" s="7"/>
      <c r="MPE25" s="7"/>
      <c r="MPF25" s="7"/>
      <c r="MPG25" s="7"/>
      <c r="MPH25" s="7"/>
      <c r="MTJ25" s="7"/>
      <c r="MTK25" s="7"/>
      <c r="MTL25" s="7"/>
      <c r="MTM25" s="7"/>
      <c r="MTN25" s="7"/>
      <c r="MTO25" s="7"/>
      <c r="MXQ25" s="7"/>
      <c r="MXR25" s="7"/>
      <c r="MXS25" s="7"/>
      <c r="MXT25" s="7"/>
      <c r="MXU25" s="7"/>
      <c r="MXV25" s="7"/>
      <c r="NBX25" s="7"/>
      <c r="NBY25" s="7"/>
      <c r="NBZ25" s="7"/>
      <c r="NCA25" s="7"/>
      <c r="NCB25" s="7"/>
      <c r="NCC25" s="7"/>
      <c r="NGE25" s="7"/>
      <c r="NGF25" s="7"/>
      <c r="NGG25" s="7"/>
      <c r="NGH25" s="7"/>
      <c r="NGI25" s="7"/>
      <c r="NGJ25" s="7"/>
      <c r="NKL25" s="7"/>
      <c r="NKM25" s="7"/>
      <c r="NKN25" s="7"/>
      <c r="NKO25" s="7"/>
      <c r="NKP25" s="7"/>
      <c r="NKQ25" s="7"/>
      <c r="NOS25" s="7"/>
      <c r="NOT25" s="7"/>
      <c r="NOU25" s="7"/>
      <c r="NOV25" s="7"/>
      <c r="NOW25" s="7"/>
      <c r="NOX25" s="7"/>
      <c r="NSZ25" s="7"/>
      <c r="NTA25" s="7"/>
      <c r="NTB25" s="7"/>
      <c r="NTC25" s="7"/>
      <c r="NTD25" s="7"/>
      <c r="NTE25" s="7"/>
      <c r="NXG25" s="7"/>
      <c r="NXH25" s="7"/>
      <c r="NXI25" s="7"/>
      <c r="NXJ25" s="7"/>
      <c r="NXK25" s="7"/>
      <c r="NXL25" s="7"/>
      <c r="OBN25" s="7"/>
      <c r="OBO25" s="7"/>
      <c r="OBP25" s="7"/>
      <c r="OBQ25" s="7"/>
      <c r="OBR25" s="7"/>
      <c r="OBS25" s="7"/>
      <c r="OFU25" s="7"/>
      <c r="OFV25" s="7"/>
      <c r="OFW25" s="7"/>
      <c r="OFX25" s="7"/>
      <c r="OFY25" s="7"/>
      <c r="OFZ25" s="7"/>
      <c r="OKB25" s="7"/>
      <c r="OKC25" s="7"/>
      <c r="OKD25" s="7"/>
      <c r="OKE25" s="7"/>
      <c r="OKF25" s="7"/>
      <c r="OKG25" s="7"/>
      <c r="OOI25" s="7"/>
      <c r="OOJ25" s="7"/>
      <c r="OOK25" s="7"/>
      <c r="OOL25" s="7"/>
      <c r="OOM25" s="7"/>
      <c r="OON25" s="7"/>
      <c r="OSP25" s="7"/>
      <c r="OSQ25" s="7"/>
      <c r="OSR25" s="7"/>
      <c r="OSS25" s="7"/>
      <c r="OST25" s="7"/>
      <c r="OSU25" s="7"/>
      <c r="OWW25" s="7"/>
      <c r="OWX25" s="7"/>
      <c r="OWY25" s="7"/>
      <c r="OWZ25" s="7"/>
      <c r="OXA25" s="7"/>
      <c r="OXB25" s="7"/>
      <c r="PBD25" s="7"/>
      <c r="PBE25" s="7"/>
      <c r="PBF25" s="7"/>
      <c r="PBG25" s="7"/>
      <c r="PBH25" s="7"/>
      <c r="PBI25" s="7"/>
      <c r="PFK25" s="7"/>
      <c r="PFL25" s="7"/>
      <c r="PFM25" s="7"/>
      <c r="PFN25" s="7"/>
      <c r="PFO25" s="7"/>
      <c r="PFP25" s="7"/>
      <c r="PJR25" s="7"/>
      <c r="PJS25" s="7"/>
      <c r="PJT25" s="7"/>
      <c r="PJU25" s="7"/>
      <c r="PJV25" s="7"/>
      <c r="PJW25" s="7"/>
      <c r="PNY25" s="7"/>
      <c r="PNZ25" s="7"/>
      <c r="POA25" s="7"/>
      <c r="POB25" s="7"/>
      <c r="POC25" s="7"/>
      <c r="POD25" s="7"/>
      <c r="PSF25" s="7"/>
      <c r="PSG25" s="7"/>
      <c r="PSH25" s="7"/>
      <c r="PSI25" s="7"/>
      <c r="PSJ25" s="7"/>
      <c r="PSK25" s="7"/>
    </row>
    <row r="26" spans="1:998 1104:1997 2103:2996 3102:3995 4101:5105 5211:6104 6210:7103 7209:8102 8208:9212 9318:10211 10317:11210 11316:11321" x14ac:dyDescent="0.25">
      <c r="A26" s="9">
        <f>Landen!E19+100</f>
        <v>140</v>
      </c>
      <c r="B26" s="3">
        <f>VLOOKUP(C26,CX25:CY29,2,FALSE)</f>
        <v>4</v>
      </c>
      <c r="C26" s="5" t="str">
        <f>Landen!D19</f>
        <v>Paraguay</v>
      </c>
      <c r="D26" s="3">
        <f>SUMPRODUCT((DA3:DA105=C26)*(DE3:DE105="W"))+SUMPRODUCT((DD3:DD105=C26)*(DF3:DF105="W"))</f>
        <v>0</v>
      </c>
      <c r="E26" s="3">
        <f>SUMPRODUCT((DA3:DA105=C26)*(DE3:DE105="D"))+SUMPRODUCT((DD3:DD105=C26)*(DF3:DF105="D"))</f>
        <v>0</v>
      </c>
      <c r="F26" s="3">
        <f>SUMPRODUCT((DA3:DA105=C26)*(DE3:DE105="L"))+SUMPRODUCT((DD3:DD105=C26)*(DF3:DF105="L"))</f>
        <v>0</v>
      </c>
      <c r="G26" s="3">
        <f>SUMIF(DA3:DA123,C26,DB3:DB123)+SUMIF(DD3:DD123,C26,DC3:DC123)</f>
        <v>0</v>
      </c>
      <c r="H26" s="3">
        <f>SUMIF(DD3:DD123,C26,DB3:DB123)+SUMIF(DA3:DA123,C26,DC3:DC123)</f>
        <v>0</v>
      </c>
      <c r="I26" s="3">
        <f t="shared" si="76"/>
        <v>1000</v>
      </c>
      <c r="J26" s="3">
        <f t="shared" si="77"/>
        <v>0</v>
      </c>
      <c r="K26" s="3">
        <f>IF(Landen!F19&lt;&gt;"",Landen!F19,-A26)</f>
        <v>-140</v>
      </c>
      <c r="L26" s="3">
        <f>IF(COUNTIF(J25:J29,4)&lt;&gt;4,RANK(J26,J25:J29),J105)</f>
        <v>1</v>
      </c>
      <c r="N26" s="3">
        <f>SUMPRODUCT((L25:L28=L26)*(K25:K28&lt;K26))+L26</f>
        <v>1</v>
      </c>
      <c r="O26" s="5" t="str">
        <f>INDEX(C25:C29,MATCH(2,N25:N29,0),0)</f>
        <v>Australië</v>
      </c>
      <c r="P26" s="3">
        <f>INDEX(L25:L29,MATCH(O26,C25:C29,0),0)</f>
        <v>1</v>
      </c>
      <c r="Q26" s="3" t="str">
        <f>IF(Q25&lt;&gt;"",O26,"")</f>
        <v>Australië</v>
      </c>
      <c r="R26" s="3" t="str">
        <f>IF(R25&lt;&gt;"",O27,"")</f>
        <v/>
      </c>
      <c r="S26" s="3" t="str">
        <f>IF(S25&lt;&gt;"",O28,"")</f>
        <v/>
      </c>
      <c r="T26" s="3" t="str">
        <f>IF(T25&lt;&gt;"",O29,"")</f>
        <v/>
      </c>
      <c r="V26" s="3" t="str">
        <f t="shared" ref="V26:V28" si="85">IF(Q26&lt;&gt;"",Q26,"")</f>
        <v>Australië</v>
      </c>
      <c r="W26" s="3">
        <f>SUMPRODUCT((DA3:DA105=V26)*(DD3:DD105=V27)*(DE3:DE105="W"))+SUMPRODUCT((DA3:DA105=V26)*(DD3:DD105=V28)*(DE3:DE105="W"))+SUMPRODUCT((DA3:DA105=V26)*(DD3:DD105=V29)*(DE3:DE105="W"))+SUMPRODUCT((DA3:DA105=V26)*(DD3:DD105=V25)*(DE3:DE105="W"))+SUMPRODUCT((DA3:DA105=V27)*(DD3:DD105=V26)*(DF3:DF105="W"))+SUMPRODUCT((DA3:DA105=V28)*(DD3:DD105=V26)*(DF3:DF105="W"))+SUMPRODUCT((DA3:DA105=V29)*(DD3:DD105=V26)*(DF3:DF105="W"))+SUMPRODUCT((DA3:DA105=V25)*(DD3:DD105=V26)*(DF3:DF105="W"))</f>
        <v>0</v>
      </c>
      <c r="X26" s="3">
        <f>SUMPRODUCT((DA3:DA105=V26)*(DD3:DD105=V27)*(DE3:DE105="D"))+SUMPRODUCT((DA3:DA105=V26)*(DD3:DD105=V28)*(DE3:DE105="D"))+SUMPRODUCT((DA3:DA105=V26)*(DD3:DD105=V29)*(DE3:DE105="D"))+SUMPRODUCT((DA3:DA105=V26)*(DD3:DD105=V25)*(DE3:DE105="D"))+SUMPRODUCT((DA3:DA105=V27)*(DD3:DD105=V26)*(DE3:DE105="D"))+SUMPRODUCT((DA3:DA105=V28)*(DD3:DD105=V26)*(DE3:DE105="D"))+SUMPRODUCT((DA3:DA105=V29)*(DD3:DD105=V26)*(DE3:DE105="D"))+SUMPRODUCT((DA3:DA105=V25)*(DD3:DD105=V26)*(DE3:DE105="D"))</f>
        <v>0</v>
      </c>
      <c r="Y26" s="3">
        <f>SUMPRODUCT((DA3:DA105=V26)*(DD3:DD105=V27)*(DE3:DE105="L"))+SUMPRODUCT((DA3:DA105=V26)*(DD3:DD105=V28)*(DE3:DE105="L"))+SUMPRODUCT((DA3:DA105=V26)*(DD3:DD105=V29)*(DE3:DE105="L"))+SUMPRODUCT((DA3:DA105=V26)*(DD3:DD105=V25)*(DE3:DE105="L"))+SUMPRODUCT((DA3:DA105=V27)*(DD3:DD105=V26)*(DF3:DF105="L"))+SUMPRODUCT((DA3:DA105=V28)*(DD3:DD105=V26)*(DF3:DF105="L"))+SUMPRODUCT((DA3:DA105=V29)*(DD3:DD105=V26)*(DF3:DF105="L"))+SUMPRODUCT((DA3:DA105=V25)*(DD3:DD105=V26)*(DF3:DF105="L"))</f>
        <v>0</v>
      </c>
      <c r="Z26" s="3">
        <f>SUMPRODUCT((DA3:DA105=V26)*(DD3:DD105=V27)*DB3:DB105)+SUMPRODUCT((DA3:DA105=V26)*(DD3:DD105=V28)*DB3:DB105)+SUMPRODUCT((DA3:DA105=V26)*(DD3:DD105=V29)*DB3:DB105)+SUMPRODUCT((DA3:DA105=V26)*(DD3:DD105=V25)*DB3:DB105)+SUMPRODUCT((DA3:DA105=V27)*(DD3:DD105=V26)*DC3:DC105)+SUMPRODUCT((DA3:DA105=V28)*(DD3:DD105=V26)*DC3:DC105)+SUMPRODUCT((DA3:DA105=V29)*(DD3:DD105=V26)*DC3:DC105)+SUMPRODUCT((DA3:DA105=V25)*(DD3:DD105=V26)*DC3:DC105)</f>
        <v>0</v>
      </c>
      <c r="AA26" s="3">
        <f>SUMPRODUCT((DA3:DA105=V26)*(DD3:DD105=V27)*DC3:DC105)+SUMPRODUCT((DA3:DA105=V26)*(DD3:DD105=V28)*DC3:DC105)+SUMPRODUCT((DA3:DA105=V26)*(DD3:DD105=V29)*DC3:DC105)+SUMPRODUCT((DA3:DA105=V26)*(DD3:DD105=V25)*DC3:DC105)+SUMPRODUCT((DA3:DA105=V27)*(DD3:DD105=V26)*DB3:DB105)+SUMPRODUCT((DA3:DA105=V28)*(DD3:DD105=V26)*DB3:DB105)+SUMPRODUCT((DA3:DA105=V29)*(DD3:DD105=V26)*DB3:DB105)+SUMPRODUCT((DA3:DA105=V25)*(DD3:DD105=V26)*DB3:DB105)</f>
        <v>0</v>
      </c>
      <c r="AB26" s="3">
        <f>Z26-AA26+1000</f>
        <v>1000</v>
      </c>
      <c r="AC26" s="3">
        <f t="shared" si="78"/>
        <v>0</v>
      </c>
      <c r="AD26" s="3">
        <f>IF(V26&lt;&gt;"",VLOOKUP(V26,C4:I52,7,FALSE),"")</f>
        <v>1000</v>
      </c>
      <c r="AE26" s="3">
        <f>IF(V26&lt;&gt;"",VLOOKUP(V26,C4:I52,5,FALSE),"")</f>
        <v>0</v>
      </c>
      <c r="AF26" s="3">
        <f>IF(V26&lt;&gt;"",VLOOKUP(V26,C4:K52,9,FALSE),"")</f>
        <v>-127</v>
      </c>
      <c r="AG26" s="3">
        <f t="shared" si="79"/>
        <v>0</v>
      </c>
      <c r="AH26" s="3">
        <f>IF(V26&lt;&gt;"",RANK(AG26,AG25:AG29),"")</f>
        <v>1</v>
      </c>
      <c r="AI26" s="3">
        <f>IF(V26&lt;&gt;"",SUMPRODUCT((AG25:AG29=AG26)*(AB25:AB29&gt;AB26)),"")</f>
        <v>0</v>
      </c>
      <c r="AJ26" s="3">
        <f>IF(V26&lt;&gt;"",SUMPRODUCT((AG25:AG29=AG26)*(AB25:AB29=AB26)*(Z25:Z29&gt;Z26)),"")</f>
        <v>0</v>
      </c>
      <c r="AK26" s="3">
        <f>IF(V26&lt;&gt;"",SUMPRODUCT((AG25:AG29=AG26)*(AB25:AB29=AB26)*(Z25:Z29=Z26)*(AD25:AD29&gt;AD26)),"")</f>
        <v>0</v>
      </c>
      <c r="AL26" s="3">
        <f>IF(V26&lt;&gt;"",SUMPRODUCT((AG25:AG29=AG26)*(AB25:AB29=AB26)*(Z25:Z29=Z26)*(AD25:AD29=AD26)*(AE25:AE29&gt;AE26)),"")</f>
        <v>0</v>
      </c>
      <c r="AM26" s="3">
        <f>IF(V26&lt;&gt;"",SUMPRODUCT((AG25:AG29=AG26)*(AB25:AB29=AB26)*(Z25:Z29=Z26)*(AD25:AD29=AD26)*(AE25:AE29=AE26)*(AF25:AF29&gt;AF26)),"")</f>
        <v>2</v>
      </c>
      <c r="AN26" s="3">
        <f>IF(V26&lt;&gt;"",IF(AN105&lt;&gt;"",IF(U103=3,AN105,AN105+U103),SUM(AH26:AM26)),"")</f>
        <v>3</v>
      </c>
      <c r="AO26" s="3" t="str">
        <f>IF(V26&lt;&gt;"",INDEX(V25:V29,MATCH(2,AN25:AN29,0),0),"")</f>
        <v>Turkije</v>
      </c>
      <c r="AP26" s="3" t="str">
        <f>IF(R25&lt;&gt;"",R25,"")</f>
        <v/>
      </c>
      <c r="AQ26" s="3">
        <f>SUMPRODUCT((DA3:DA105=AP26)*(DD3:DD105=AP27)*(DE3:DE105="W"))+SUMPRODUCT((DA3:DA105=AP26)*(DD3:DD105=AP28)*(DE3:DE105="W"))+SUMPRODUCT((DA3:DA105=AP26)*(DD3:DD105=AP29)*(DE3:DE105="W"))+SUMPRODUCT((DA3:DA105=AP27)*(DD3:DD105=AP26)*(DF3:DF105="W"))+SUMPRODUCT((DA3:DA105=AP28)*(DD3:DD105=AP26)*(DF3:DF105="W"))+SUMPRODUCT((DA3:DA105=AP29)*(DD3:DD105=AP26)*(DF3:DF105="W"))</f>
        <v>0</v>
      </c>
      <c r="AR26" s="3">
        <f>SUMPRODUCT((DA3:DA105=AP26)*(DD3:DD105=AP27)*(DE3:DE105="D"))+SUMPRODUCT((DA3:DA105=AP26)*(DD3:DD105=AP28)*(DE3:DE105="D"))+SUMPRODUCT((DA3:DA105=AP26)*(DD3:DD105=AP29)*(DE3:DE105="D"))+SUMPRODUCT((DA3:DA105=AP27)*(DD3:DD105=AP26)*(DE3:DE105="D"))+SUMPRODUCT((DA3:DA105=AP28)*(DD3:DD105=AP26)*(DE3:DE105="D"))+SUMPRODUCT((DA3:DA105=AP29)*(DD3:DD105=AP26)*(DE3:DE105="D"))</f>
        <v>0</v>
      </c>
      <c r="AS26" s="3">
        <f>SUMPRODUCT((DA3:DA105=AP26)*(DD3:DD105=AP27)*(DE3:DE105="L"))+SUMPRODUCT((DA3:DA105=AP26)*(DD3:DD105=AP28)*(DE3:DE105="L"))+SUMPRODUCT((DA3:DA105=AP26)*(DD3:DD105=AP29)*(DE3:DE105="L"))+SUMPRODUCT((DA3:DA105=AP27)*(DD3:DD105=AP26)*(DF3:DF105="L"))+SUMPRODUCT((DA3:DA105=AP28)*(DD3:DD105=AP26)*(DF3:DF105="L"))+SUMPRODUCT((DA3:DA105=AP29)*(DD3:DD105=AP26)*(DF3:DF105="L"))</f>
        <v>0</v>
      </c>
      <c r="AT26" s="3">
        <f>SUMPRODUCT((DA3:DA105=AP26)*(DD3:DD105=AP27)*DB3:DB105)+SUMPRODUCT((DA3:DA105=AP26)*(DD3:DD105=AP28)*DB3:DB105)+SUMPRODUCT((DA3:DA105=AP26)*(DD3:DD105=AP29)*DB3:DB105)+SUMPRODUCT((DA3:DA105=AP26)*(DD3:DD105=AP25)*DB3:DB105)+SUMPRODUCT((DA3:DA105=AP27)*(DD3:DD105=AP26)*DC3:DC105)+SUMPRODUCT((DA3:DA105=AP28)*(DD3:DD105=AP26)*DC3:DC105)+SUMPRODUCT((DA3:DA105=AP29)*(DD3:DD105=AP26)*DC3:DC105)+SUMPRODUCT((DA3:DA105=AP25)*(DD3:DD105=AP26)*DC3:DC105)</f>
        <v>0</v>
      </c>
      <c r="AU26" s="3">
        <f>SUMPRODUCT((DA3:DA105=AP26)*(DD3:DD105=AP27)*DC3:DC105)+SUMPRODUCT((DA3:DA105=AP26)*(DD3:DD105=AP28)*DC3:DC105)+SUMPRODUCT((DA3:DA105=AP26)*(DD3:DD105=AP29)*DC3:DC105)+SUMPRODUCT((DA3:DA105=AP26)*(DD3:DD105=AP25)*DC3:DC105)+SUMPRODUCT((DA3:DA105=AP27)*(DD3:DD105=AP26)*DB3:DB105)+SUMPRODUCT((DA3:DA105=AP28)*(DD3:DD105=AP26)*DB3:DB105)+SUMPRODUCT((DA3:DA105=AP29)*(DD3:DD105=AP26)*DB3:DB105)+SUMPRODUCT((DA3:DA105=AP25)*(DD3:DD105=AP26)*DB3:DB105)</f>
        <v>0</v>
      </c>
      <c r="AV26" s="3">
        <f>AT26-AU26+1000</f>
        <v>1000</v>
      </c>
      <c r="AW26" s="3" t="str">
        <f t="shared" ref="AW26:AW28" si="86">IF(AP26&lt;&gt;"",AQ26*3+AR26*1,"")</f>
        <v/>
      </c>
      <c r="AX26" s="3" t="str">
        <f>IF(AP26&lt;&gt;"",VLOOKUP(AP26,C4:I52,7,FALSE),"")</f>
        <v/>
      </c>
      <c r="AY26" s="3" t="str">
        <f>IF(AP26&lt;&gt;"",VLOOKUP(AP26,C4:I52,5,FALSE),"")</f>
        <v/>
      </c>
      <c r="AZ26" s="3" t="str">
        <f>IF(AP26&lt;&gt;"",VLOOKUP(AP26,C4:K52,9,FALSE),"")</f>
        <v/>
      </c>
      <c r="BA26" s="3" t="str">
        <f t="shared" ref="BA26:BA28" si="87">AW26</f>
        <v/>
      </c>
      <c r="BB26" s="3" t="str">
        <f>IF(AP26&lt;&gt;"",RANK(BA26,BA25:BA29),"")</f>
        <v/>
      </c>
      <c r="BC26" s="3" t="str">
        <f>IF(AP26&lt;&gt;"",SUMPRODUCT((BA25:BA29=BA26)*(AV25:AV29&gt;AV26)),"")</f>
        <v/>
      </c>
      <c r="BD26" s="3" t="str">
        <f>IF(AP26&lt;&gt;"",SUMPRODUCT((BA25:BA29=BA26)*(AV25:AV29=AV26)*(AT25:AT29&gt;AT26)),"")</f>
        <v/>
      </c>
      <c r="BE26" s="3" t="str">
        <f>IF(AP26&lt;&gt;"",SUMPRODUCT((BA25:BA29=BA26)*(AV25:AV29=AV26)*(AT25:AT29=AT26)*(AX25:AX29&gt;AX26)),"")</f>
        <v/>
      </c>
      <c r="BF26" s="3" t="str">
        <f>IF(AP26&lt;&gt;"",SUMPRODUCT((BA25:BA29=BA26)*(AV25:AV29=AV26)*(AT25:AT29=AT26)*(AX25:AX29=AX26)*(AY25:AY29&gt;AY26)),"")</f>
        <v/>
      </c>
      <c r="BG26" s="3" t="str">
        <f>IF(AP26&lt;&gt;"",SUMPRODUCT((BA25:BA29=BA26)*(AV25:AV29=AV26)*(AT25:AT29=AT26)*(AX25:AX29=AX26)*(AY25:AY29=AY26)*(AZ25:AZ29&gt;AZ26)),"")</f>
        <v/>
      </c>
      <c r="BH26" s="3" t="str">
        <f>IF(AP26&lt;&gt;"",IF(BH105&lt;&gt;"",IF(AO103=3,BH105,BH105+AO103),SUM(BB26:BG26)+1),"")</f>
        <v/>
      </c>
      <c r="BI26" s="3" t="str">
        <f>IF(AP26&lt;&gt;"",INDEX(AP26:AP29,MATCH(2,BH26:BH29,0),0),"")</f>
        <v/>
      </c>
      <c r="CX26" s="3" t="str">
        <f>IF(BI26&lt;&gt;"",BI26,IF(AO26&lt;&gt;"",AO26,O26))</f>
        <v>Turkije</v>
      </c>
      <c r="CY26" s="3">
        <v>2</v>
      </c>
      <c r="CZ26" s="3">
        <v>24</v>
      </c>
      <c r="DA26" s="7" t="str">
        <f>Voorspelling!F29</f>
        <v>Oezbekistan</v>
      </c>
      <c r="DB26" s="7">
        <f>Voorspelling!G29</f>
        <v>0</v>
      </c>
      <c r="DC26" s="7">
        <f>Voorspelling!H29</f>
        <v>0</v>
      </c>
      <c r="DD26" s="7" t="str">
        <f>Voorspelling!I29</f>
        <v>Colombia</v>
      </c>
      <c r="DE26" s="7" t="str">
        <f>IF(AND(Voorspelling!G29&lt;&gt;"",Voorspelling!H29&lt;&gt;""),IF(DB26&gt;DC26,"W",IF(DB26=DC26,"D","L")),"")</f>
        <v/>
      </c>
      <c r="DF26" s="7" t="str">
        <f t="shared" si="0"/>
        <v/>
      </c>
      <c r="DI26" s="3" t="e">
        <f ca="1">VLOOKUP(DJ26,HE25:HF29,2,FALSE)</f>
        <v>#N/A</v>
      </c>
      <c r="DJ26" s="5" t="str">
        <f t="shared" ref="DJ26:DJ28" si="88">C26</f>
        <v>Paraguay</v>
      </c>
      <c r="DK26" s="3" t="e">
        <f ca="1">SUMPRODUCT((HH3:HH105=DJ26)*(HL3:HL105="W"))+SUMPRODUCT((HK3:HK105=DJ26)*(HM3:HM105="W"))</f>
        <v>#REF!</v>
      </c>
      <c r="DL26" s="3" t="e">
        <f ca="1">SUMPRODUCT((HH3:HH105=DJ26)*(HL3:HL105="D"))+SUMPRODUCT((HK3:HK105=DJ26)*(HM3:HM105="D"))</f>
        <v>#REF!</v>
      </c>
      <c r="DM26" s="3" t="e">
        <f ca="1">SUMPRODUCT((HH3:HH105=DJ26)*(HL3:HL105="L"))+SUMPRODUCT((HK3:HK105=DJ26)*(HM3:HM105="L"))</f>
        <v>#REF!</v>
      </c>
      <c r="DN26" s="3" t="e">
        <f ca="1">SUMIF(HH3:HH123,DJ26,HI3:HI123)+SUMIF(HK3:HK123,DJ26,HJ3:HJ123)</f>
        <v>#REF!</v>
      </c>
      <c r="DO26" s="3" t="e">
        <f ca="1">SUMIF(HK3:HK123,DJ26,HI3:HI123)+SUMIF(HH3:HH123,DJ26,HJ3:HJ123)</f>
        <v>#REF!</v>
      </c>
      <c r="DP26" s="3" t="e">
        <f t="shared" ca="1" si="80"/>
        <v>#REF!</v>
      </c>
      <c r="DQ26" s="3" t="e">
        <f t="shared" ca="1" si="81"/>
        <v>#REF!</v>
      </c>
      <c r="DR26" s="3">
        <f t="shared" si="82"/>
        <v>-140</v>
      </c>
      <c r="DS26" s="3" t="e">
        <f ca="1">IF(COUNTIF(DQ25:DQ29,4)&lt;&gt;4,RANK(DQ26,DQ25:DQ29),DQ105)</f>
        <v>#REF!</v>
      </c>
      <c r="DU26" s="3" t="e">
        <f ca="1">SUMPRODUCT((DS25:DS28=DS26)*(DR25:DR28&lt;DR26))+DS26</f>
        <v>#REF!</v>
      </c>
      <c r="DV26" s="5" t="e">
        <f ca="1">INDEX(DJ25:DJ29,MATCH(2,DU25:DU29,0),0)</f>
        <v>#N/A</v>
      </c>
      <c r="DW26" s="3" t="e">
        <f ca="1">INDEX(DS25:DS29,MATCH(DV26,DJ25:DJ29,0),0)</f>
        <v>#N/A</v>
      </c>
      <c r="DX26" s="3" t="e">
        <f ca="1">IF(DX25&lt;&gt;"",DV26,"")</f>
        <v>#N/A</v>
      </c>
      <c r="DY26" s="3" t="e">
        <f ca="1">IF(DY25&lt;&gt;"",DV27,"")</f>
        <v>#N/A</v>
      </c>
      <c r="DZ26" s="3" t="e">
        <f ca="1">IF(DZ25&lt;&gt;"",DV28,"")</f>
        <v>#N/A</v>
      </c>
      <c r="EA26" s="3" t="str">
        <f>IF(EA25&lt;&gt;"",DV29,"")</f>
        <v/>
      </c>
      <c r="EC26" s="3" t="e">
        <f t="shared" ref="EC26:EC28" ca="1" si="89">IF(DX26&lt;&gt;"",DX26,"")</f>
        <v>#N/A</v>
      </c>
      <c r="ED26" s="3" t="e">
        <f ca="1">SUMPRODUCT((HH3:HH105=EC26)*(HK3:HK105=EC27)*(HL3:HL105="W"))+SUMPRODUCT((HH3:HH105=EC26)*(HK3:HK105=EC28)*(HL3:HL105="W"))+SUMPRODUCT((HH3:HH105=EC26)*(HK3:HK105=EC29)*(HL3:HL105="W"))+SUMPRODUCT((HH3:HH105=EC26)*(HK3:HK105=EC25)*(HL3:HL105="W"))+SUMPRODUCT((HH3:HH105=EC27)*(HK3:HK105=EC26)*(HM3:HM105="W"))+SUMPRODUCT((HH3:HH105=EC28)*(HK3:HK105=EC26)*(HM3:HM105="W"))+SUMPRODUCT((HH3:HH105=EC29)*(HK3:HK105=EC26)*(HM3:HM105="W"))+SUMPRODUCT((HH3:HH105=EC25)*(HK3:HK105=EC26)*(HM3:HM105="W"))</f>
        <v>#N/A</v>
      </c>
      <c r="EE26" s="3" t="e">
        <f ca="1">SUMPRODUCT((HH3:HH105=EC26)*(HK3:HK105=EC27)*(HL3:HL105="D"))+SUMPRODUCT((HH3:HH105=EC26)*(HK3:HK105=EC28)*(HL3:HL105="D"))+SUMPRODUCT((HH3:HH105=EC26)*(HK3:HK105=EC29)*(HL3:HL105="D"))+SUMPRODUCT((HH3:HH105=EC26)*(HK3:HK105=EC25)*(HL3:HL105="D"))+SUMPRODUCT((HH3:HH105=EC27)*(HK3:HK105=EC26)*(HL3:HL105="D"))+SUMPRODUCT((HH3:HH105=EC28)*(HK3:HK105=EC26)*(HL3:HL105="D"))+SUMPRODUCT((HH3:HH105=EC29)*(HK3:HK105=EC26)*(HL3:HL105="D"))+SUMPRODUCT((HH3:HH105=EC25)*(HK3:HK105=EC26)*(HL3:HL105="D"))</f>
        <v>#N/A</v>
      </c>
      <c r="EF26" s="3" t="e">
        <f ca="1">SUMPRODUCT((HH3:HH105=EC26)*(HK3:HK105=EC27)*(HL3:HL105="L"))+SUMPRODUCT((HH3:HH105=EC26)*(HK3:HK105=EC28)*(HL3:HL105="L"))+SUMPRODUCT((HH3:HH105=EC26)*(HK3:HK105=EC29)*(HL3:HL105="L"))+SUMPRODUCT((HH3:HH105=EC26)*(HK3:HK105=EC25)*(HL3:HL105="L"))+SUMPRODUCT((HH3:HH105=EC27)*(HK3:HK105=EC26)*(HM3:HM105="L"))+SUMPRODUCT((HH3:HH105=EC28)*(HK3:HK105=EC26)*(HM3:HM105="L"))+SUMPRODUCT((HH3:HH105=EC29)*(HK3:HK105=EC26)*(HM3:HM105="L"))+SUMPRODUCT((HH3:HH105=EC25)*(HK3:HK105=EC26)*(HM3:HM105="L"))</f>
        <v>#N/A</v>
      </c>
      <c r="EG26" s="3" t="e">
        <f ca="1">SUMPRODUCT((HH3:HH105=EC26)*(HK3:HK105=EC27)*HI3:HI105)+SUMPRODUCT((HH3:HH105=EC26)*(HK3:HK105=EC28)*HI3:HI105)+SUMPRODUCT((HH3:HH105=EC26)*(HK3:HK105=EC29)*HI3:HI105)+SUMPRODUCT((HH3:HH105=EC26)*(HK3:HK105=EC25)*HI3:HI105)+SUMPRODUCT((HH3:HH105=EC27)*(HK3:HK105=EC26)*HJ3:HJ105)+SUMPRODUCT((HH3:HH105=EC28)*(HK3:HK105=EC26)*HJ3:HJ105)+SUMPRODUCT((HH3:HH105=EC29)*(HK3:HK105=EC26)*HJ3:HJ105)+SUMPRODUCT((HH3:HH105=EC25)*(HK3:HK105=EC26)*HJ3:HJ105)</f>
        <v>#N/A</v>
      </c>
      <c r="EH26" s="3" t="e">
        <f ca="1">SUMPRODUCT((HH3:HH105=EC26)*(HK3:HK105=EC27)*HJ3:HJ105)+SUMPRODUCT((HH3:HH105=EC26)*(HK3:HK105=EC28)*HJ3:HJ105)+SUMPRODUCT((HH3:HH105=EC26)*(HK3:HK105=EC29)*HJ3:HJ105)+SUMPRODUCT((HH3:HH105=EC26)*(HK3:HK105=EC25)*HJ3:HJ105)+SUMPRODUCT((HH3:HH105=EC27)*(HK3:HK105=EC26)*HI3:HI105)+SUMPRODUCT((HH3:HH105=EC28)*(HK3:HK105=EC26)*HI3:HI105)+SUMPRODUCT((HH3:HH105=EC29)*(HK3:HK105=EC26)*HI3:HI105)+SUMPRODUCT((HH3:HH105=EC25)*(HK3:HK105=EC26)*HI3:HI105)</f>
        <v>#N/A</v>
      </c>
      <c r="EI26" s="3" t="e">
        <f ca="1">EG26-EH26+1000</f>
        <v>#N/A</v>
      </c>
      <c r="EJ26" s="3" t="e">
        <f t="shared" ca="1" si="83"/>
        <v>#N/A</v>
      </c>
      <c r="EK26" s="3" t="e">
        <f ca="1">IF(EC26&lt;&gt;"",VLOOKUP(EC26,DJ4:DP52,7,FALSE),"")</f>
        <v>#N/A</v>
      </c>
      <c r="EL26" s="3" t="e">
        <f ca="1">IF(EC26&lt;&gt;"",VLOOKUP(EC26,DJ4:DP52,5,FALSE),"")</f>
        <v>#N/A</v>
      </c>
      <c r="EM26" s="3" t="e">
        <f ca="1">IF(EC26&lt;&gt;"",VLOOKUP(EC26,DJ4:DR52,9,FALSE),"")</f>
        <v>#N/A</v>
      </c>
      <c r="EN26" s="3" t="e">
        <f t="shared" ca="1" si="84"/>
        <v>#N/A</v>
      </c>
      <c r="EO26" s="3" t="e">
        <f ca="1">IF(EC26&lt;&gt;"",RANK(EN26,EN25:EN29),"")</f>
        <v>#N/A</v>
      </c>
      <c r="EP26" s="3" t="e">
        <f ca="1">IF(EC26&lt;&gt;"",SUMPRODUCT((EN25:EN29=EN26)*(EI25:EI29&gt;EI26)),"")</f>
        <v>#N/A</v>
      </c>
      <c r="EQ26" s="3" t="e">
        <f ca="1">IF(EC26&lt;&gt;"",SUMPRODUCT((EN25:EN29=EN26)*(EI25:EI29=EI26)*(EG25:EG29&gt;EG26)),"")</f>
        <v>#N/A</v>
      </c>
      <c r="ER26" s="3" t="e">
        <f ca="1">IF(EC26&lt;&gt;"",SUMPRODUCT((EN25:EN29=EN26)*(EI25:EI29=EI26)*(EG25:EG29=EG26)*(EK25:EK29&gt;EK26)),"")</f>
        <v>#N/A</v>
      </c>
      <c r="ES26" s="3" t="e">
        <f ca="1">IF(EC26&lt;&gt;"",SUMPRODUCT((EN25:EN29=EN26)*(EI25:EI29=EI26)*(EG25:EG29=EG26)*(EK25:EK29=EK26)*(EL25:EL29&gt;EL26)),"")</f>
        <v>#N/A</v>
      </c>
      <c r="ET26" s="3" t="e">
        <f ca="1">IF(EC26&lt;&gt;"",SUMPRODUCT((EN25:EN29=EN26)*(EI25:EI29=EI26)*(EG25:EG29=EG26)*(EK25:EK29=EK26)*(EL25:EL29=EL26)*(EM25:EM29&gt;EM26)),"")</f>
        <v>#N/A</v>
      </c>
      <c r="EU26" s="3" t="e">
        <f ca="1">IF(EC26&lt;&gt;"",IF(EU105&lt;&gt;"",IF(EB103=3,EU105,EU105+EB103),SUM(EO26:ET26)),"")</f>
        <v>#N/A</v>
      </c>
      <c r="EV26" s="3" t="e">
        <f ca="1">IF(EC26&lt;&gt;"",INDEX(EC25:EC29,MATCH(2,EU25:EU29,0),0),"")</f>
        <v>#N/A</v>
      </c>
      <c r="EW26" s="3" t="e">
        <f ca="1">IF(DY25&lt;&gt;"",DY25,"")</f>
        <v>#N/A</v>
      </c>
      <c r="EX26" s="3" t="e">
        <f ca="1">SUMPRODUCT((HH3:HH105=EW26)*(HK3:HK105=EW27)*(HL3:HL105="W"))+SUMPRODUCT((HH3:HH105=EW26)*(HK3:HK105=EW28)*(HL3:HL105="W"))+SUMPRODUCT((HH3:HH105=EW26)*(HK3:HK105=EW29)*(HL3:HL105="W"))+SUMPRODUCT((HH3:HH105=EW27)*(HK3:HK105=EW26)*(HM3:HM105="W"))+SUMPRODUCT((HH3:HH105=EW28)*(HK3:HK105=EW26)*(HM3:HM105="W"))+SUMPRODUCT((HH3:HH105=EW29)*(HK3:HK105=EW26)*(HM3:HM105="W"))</f>
        <v>#N/A</v>
      </c>
      <c r="EY26" s="3" t="e">
        <f ca="1">SUMPRODUCT((HH3:HH105=EW26)*(HK3:HK105=EW27)*(HL3:HL105="D"))+SUMPRODUCT((HH3:HH105=EW26)*(HK3:HK105=EW28)*(HL3:HL105="D"))+SUMPRODUCT((HH3:HH105=EW26)*(HK3:HK105=EW29)*(HL3:HL105="D"))+SUMPRODUCT((HH3:HH105=EW27)*(HK3:HK105=EW26)*(HL3:HL105="D"))+SUMPRODUCT((HH3:HH105=EW28)*(HK3:HK105=EW26)*(HL3:HL105="D"))+SUMPRODUCT((HH3:HH105=EW29)*(HK3:HK105=EW26)*(HL3:HL105="D"))</f>
        <v>#N/A</v>
      </c>
      <c r="EZ26" s="3" t="e">
        <f ca="1">SUMPRODUCT((HH3:HH105=EW26)*(HK3:HK105=EW27)*(HL3:HL105="L"))+SUMPRODUCT((HH3:HH105=EW26)*(HK3:HK105=EW28)*(HL3:HL105="L"))+SUMPRODUCT((HH3:HH105=EW26)*(HK3:HK105=EW29)*(HL3:HL105="L"))+SUMPRODUCT((HH3:HH105=EW27)*(HK3:HK105=EW26)*(HM3:HM105="L"))+SUMPRODUCT((HH3:HH105=EW28)*(HK3:HK105=EW26)*(HM3:HM105="L"))+SUMPRODUCT((HH3:HH105=EW29)*(HK3:HK105=EW26)*(HM3:HM105="L"))</f>
        <v>#N/A</v>
      </c>
      <c r="FA26" s="3" t="e">
        <f ca="1">SUMPRODUCT((HH3:HH105=EW26)*(HK3:HK105=EW27)*HI3:HI105)+SUMPRODUCT((HH3:HH105=EW26)*(HK3:HK105=EW28)*HI3:HI105)+SUMPRODUCT((HH3:HH105=EW26)*(HK3:HK105=EW29)*HI3:HI105)+SUMPRODUCT((HH3:HH105=EW26)*(HK3:HK105=EW25)*HI3:HI105)+SUMPRODUCT((HH3:HH105=EW27)*(HK3:HK105=EW26)*HJ3:HJ105)+SUMPRODUCT((HH3:HH105=EW28)*(HK3:HK105=EW26)*HJ3:HJ105)+SUMPRODUCT((HH3:HH105=EW29)*(HK3:HK105=EW26)*HJ3:HJ105)+SUMPRODUCT((HH3:HH105=EW25)*(HK3:HK105=EW26)*HJ3:HJ105)</f>
        <v>#N/A</v>
      </c>
      <c r="FB26" s="3" t="e">
        <f ca="1">SUMPRODUCT((HH3:HH105=EW26)*(HK3:HK105=EW27)*HJ3:HJ105)+SUMPRODUCT((HH3:HH105=EW26)*(HK3:HK105=EW28)*HJ3:HJ105)+SUMPRODUCT((HH3:HH105=EW26)*(HK3:HK105=EW29)*HJ3:HJ105)+SUMPRODUCT((HH3:HH105=EW26)*(HK3:HK105=EW25)*HJ3:HJ105)+SUMPRODUCT((HH3:HH105=EW27)*(HK3:HK105=EW26)*HI3:HI105)+SUMPRODUCT((HH3:HH105=EW28)*(HK3:HK105=EW26)*HI3:HI105)+SUMPRODUCT((HH3:HH105=EW29)*(HK3:HK105=EW26)*HI3:HI105)+SUMPRODUCT((HH3:HH105=EW25)*(HK3:HK105=EW26)*HI3:HI105)</f>
        <v>#N/A</v>
      </c>
      <c r="FC26" s="3" t="e">
        <f ca="1">FA26-FB26+1000</f>
        <v>#N/A</v>
      </c>
      <c r="FD26" s="3" t="e">
        <f t="shared" ref="FD26:FD28" ca="1" si="90">IF(EW26&lt;&gt;"",EX26*3+EY26*1,"")</f>
        <v>#N/A</v>
      </c>
      <c r="FE26" s="3" t="e">
        <f ca="1">IF(EW26&lt;&gt;"",VLOOKUP(EW26,DJ4:DP52,7,FALSE),"")</f>
        <v>#N/A</v>
      </c>
      <c r="FF26" s="3" t="e">
        <f ca="1">IF(EW26&lt;&gt;"",VLOOKUP(EW26,DJ4:DP52,5,FALSE),"")</f>
        <v>#N/A</v>
      </c>
      <c r="FG26" s="3" t="e">
        <f ca="1">IF(EW26&lt;&gt;"",VLOOKUP(EW26,DJ4:DR52,9,FALSE),"")</f>
        <v>#N/A</v>
      </c>
      <c r="FH26" s="3" t="e">
        <f t="shared" ref="FH26:FH28" ca="1" si="91">FD26</f>
        <v>#N/A</v>
      </c>
      <c r="FI26" s="3" t="e">
        <f ca="1">IF(EW26&lt;&gt;"",RANK(FH26,FH25:FH29),"")</f>
        <v>#N/A</v>
      </c>
      <c r="FJ26" s="3" t="e">
        <f ca="1">IF(EW26&lt;&gt;"",SUMPRODUCT((FH25:FH29=FH26)*(FC25:FC29&gt;FC26)),"")</f>
        <v>#N/A</v>
      </c>
      <c r="FK26" s="3" t="e">
        <f ca="1">IF(EW26&lt;&gt;"",SUMPRODUCT((FH25:FH29=FH26)*(FC25:FC29=FC26)*(FA25:FA29&gt;FA26)),"")</f>
        <v>#N/A</v>
      </c>
      <c r="FL26" s="3" t="e">
        <f ca="1">IF(EW26&lt;&gt;"",SUMPRODUCT((FH25:FH29=FH26)*(FC25:FC29=FC26)*(FA25:FA29=FA26)*(FE25:FE29&gt;FE26)),"")</f>
        <v>#N/A</v>
      </c>
      <c r="FM26" s="3" t="e">
        <f ca="1">IF(EW26&lt;&gt;"",SUMPRODUCT((FH25:FH29=FH26)*(FC25:FC29=FC26)*(FA25:FA29=FA26)*(FE25:FE29=FE26)*(FF25:FF29&gt;FF26)),"")</f>
        <v>#N/A</v>
      </c>
      <c r="FN26" s="3" t="e">
        <f ca="1">IF(EW26&lt;&gt;"",SUMPRODUCT((FH25:FH29=FH26)*(FC25:FC29=FC26)*(FA25:FA29=FA26)*(FE25:FE29=FE26)*(FF25:FF29=FF26)*(FG25:FG29&gt;FG26)),"")</f>
        <v>#N/A</v>
      </c>
      <c r="FO26" s="3" t="e">
        <f ca="1">IF(EW26&lt;&gt;"",IF(FO105&lt;&gt;"",IF(EV103=3,FO105,FO105+EV103),SUM(FI26:FN26)+1),"")</f>
        <v>#N/A</v>
      </c>
      <c r="FP26" s="3" t="e">
        <f ca="1">IF(EW26&lt;&gt;"",INDEX(EW26:EW29,MATCH(2,FO26:FO29,0),0),"")</f>
        <v>#N/A</v>
      </c>
      <c r="HE26" s="3" t="e">
        <f ca="1">IF(FP26&lt;&gt;"",FP26,IF(EV26&lt;&gt;"",EV26,DV26))</f>
        <v>#N/A</v>
      </c>
      <c r="HF26" s="3">
        <v>2</v>
      </c>
      <c r="HG26" s="3">
        <v>24</v>
      </c>
      <c r="HH26" s="7" t="str">
        <f t="shared" si="1"/>
        <v>Oezbekistan</v>
      </c>
      <c r="HI26" s="7" t="e">
        <f ca="1">IF(OFFSET(Voorspelling!#REF!,0,HI1)&lt;&gt;"",OFFSET(Voorspelling!#REF!,0,HI1),0)</f>
        <v>#REF!</v>
      </c>
      <c r="HJ26" s="7" t="e">
        <f ca="1">IF(OFFSET(Voorspelling!#REF!,0,HI1)&lt;&gt;"",OFFSET(Voorspelling!#REF!,0,HI1),0)</f>
        <v>#REF!</v>
      </c>
      <c r="HK26" s="7" t="str">
        <f t="shared" si="2"/>
        <v>Colombia</v>
      </c>
      <c r="HL26" s="7" t="e">
        <f ca="1">IF(AND(OFFSET(Voorspelling!#REF!,0,HI1)&lt;&gt;"",OFFSET(Voorspelling!#REF!,0,HI1)&lt;&gt;""),IF(HI26&gt;HJ26,"W",IF(HI26=HJ26,"D","L")),"")</f>
        <v>#REF!</v>
      </c>
      <c r="HM26" s="7" t="e">
        <f t="shared" ca="1" si="3"/>
        <v>#REF!</v>
      </c>
      <c r="LO26" s="7"/>
      <c r="LP26" s="7"/>
      <c r="LQ26" s="7"/>
      <c r="LR26" s="7"/>
      <c r="LS26" s="7"/>
      <c r="LT26" s="7"/>
      <c r="PV26" s="7"/>
      <c r="PW26" s="7"/>
      <c r="PX26" s="7"/>
      <c r="PY26" s="7"/>
      <c r="PZ26" s="7"/>
      <c r="QA26" s="7"/>
      <c r="UC26" s="7"/>
      <c r="UD26" s="7"/>
      <c r="UE26" s="7"/>
      <c r="UF26" s="7"/>
      <c r="UG26" s="7"/>
      <c r="UH26" s="7"/>
      <c r="YJ26" s="7"/>
      <c r="YK26" s="7"/>
      <c r="YL26" s="7"/>
      <c r="YM26" s="7"/>
      <c r="YN26" s="7"/>
      <c r="YO26" s="7"/>
      <c r="ACQ26" s="7"/>
      <c r="ACR26" s="7"/>
      <c r="ACS26" s="7"/>
      <c r="ACT26" s="7"/>
      <c r="ACU26" s="7"/>
      <c r="ACV26" s="7"/>
      <c r="AGX26" s="7"/>
      <c r="AGY26" s="7"/>
      <c r="AGZ26" s="7"/>
      <c r="AHA26" s="7"/>
      <c r="AHB26" s="7"/>
      <c r="AHC26" s="7"/>
      <c r="ALE26" s="7"/>
      <c r="ALF26" s="7"/>
      <c r="ALG26" s="7"/>
      <c r="ALH26" s="7"/>
      <c r="ALI26" s="7"/>
      <c r="ALJ26" s="7"/>
      <c r="APL26" s="7"/>
      <c r="APM26" s="7"/>
      <c r="APN26" s="7"/>
      <c r="APO26" s="7"/>
      <c r="APP26" s="7"/>
      <c r="APQ26" s="7"/>
      <c r="ATS26" s="7"/>
      <c r="ATT26" s="7"/>
      <c r="ATU26" s="7"/>
      <c r="ATV26" s="7"/>
      <c r="ATW26" s="7"/>
      <c r="ATX26" s="7"/>
      <c r="AXZ26" s="7"/>
      <c r="AYA26" s="7"/>
      <c r="AYB26" s="7"/>
      <c r="AYC26" s="7"/>
      <c r="AYD26" s="7"/>
      <c r="AYE26" s="7"/>
      <c r="BCG26" s="7"/>
      <c r="BCH26" s="7"/>
      <c r="BCI26" s="7"/>
      <c r="BCJ26" s="7"/>
      <c r="BCK26" s="7"/>
      <c r="BCL26" s="7"/>
      <c r="BGN26" s="7"/>
      <c r="BGO26" s="7"/>
      <c r="BGP26" s="7"/>
      <c r="BGQ26" s="7"/>
      <c r="BGR26" s="7"/>
      <c r="BGS26" s="7"/>
      <c r="BKU26" s="7"/>
      <c r="BKV26" s="7"/>
      <c r="BKW26" s="7"/>
      <c r="BKX26" s="7"/>
      <c r="BKY26" s="7"/>
      <c r="BKZ26" s="7"/>
      <c r="BPB26" s="7"/>
      <c r="BPC26" s="7"/>
      <c r="BPD26" s="7"/>
      <c r="BPE26" s="7"/>
      <c r="BPF26" s="7"/>
      <c r="BPG26" s="7"/>
      <c r="BTI26" s="7"/>
      <c r="BTJ26" s="7"/>
      <c r="BTK26" s="7"/>
      <c r="BTL26" s="7"/>
      <c r="BTM26" s="7"/>
      <c r="BTN26" s="7"/>
      <c r="BXP26" s="7"/>
      <c r="BXQ26" s="7"/>
      <c r="BXR26" s="7"/>
      <c r="BXS26" s="7"/>
      <c r="BXT26" s="7"/>
      <c r="BXU26" s="7"/>
      <c r="CBW26" s="7"/>
      <c r="CBX26" s="7"/>
      <c r="CBY26" s="7"/>
      <c r="CBZ26" s="7"/>
      <c r="CCA26" s="7"/>
      <c r="CCB26" s="7"/>
      <c r="CGD26" s="7"/>
      <c r="CGE26" s="7"/>
      <c r="CGF26" s="7"/>
      <c r="CGG26" s="7"/>
      <c r="CGH26" s="7"/>
      <c r="CGI26" s="7"/>
      <c r="CKK26" s="7"/>
      <c r="CKL26" s="7"/>
      <c r="CKM26" s="7"/>
      <c r="CKN26" s="7"/>
      <c r="CKO26" s="7"/>
      <c r="CKP26" s="7"/>
      <c r="COR26" s="7"/>
      <c r="COS26" s="7"/>
      <c r="COT26" s="7"/>
      <c r="COU26" s="7"/>
      <c r="COV26" s="7"/>
      <c r="COW26" s="7"/>
      <c r="CSY26" s="7"/>
      <c r="CSZ26" s="7"/>
      <c r="CTA26" s="7"/>
      <c r="CTB26" s="7"/>
      <c r="CTC26" s="7"/>
      <c r="CTD26" s="7"/>
      <c r="CXF26" s="7"/>
      <c r="CXG26" s="7"/>
      <c r="CXH26" s="7"/>
      <c r="CXI26" s="7"/>
      <c r="CXJ26" s="7"/>
      <c r="CXK26" s="7"/>
      <c r="DBM26" s="7"/>
      <c r="DBN26" s="7"/>
      <c r="DBO26" s="7"/>
      <c r="DBP26" s="7"/>
      <c r="DBQ26" s="7"/>
      <c r="DBR26" s="7"/>
      <c r="DFT26" s="7"/>
      <c r="DFU26" s="7"/>
      <c r="DFV26" s="7"/>
      <c r="DFW26" s="7"/>
      <c r="DFX26" s="7"/>
      <c r="DFY26" s="7"/>
      <c r="DKA26" s="7"/>
      <c r="DKB26" s="7"/>
      <c r="DKC26" s="7"/>
      <c r="DKD26" s="7"/>
      <c r="DKE26" s="7"/>
      <c r="DKF26" s="7"/>
      <c r="DOH26" s="7"/>
      <c r="DOI26" s="7"/>
      <c r="DOJ26" s="7"/>
      <c r="DOK26" s="7"/>
      <c r="DOL26" s="7"/>
      <c r="DOM26" s="7"/>
      <c r="DSO26" s="7"/>
      <c r="DSP26" s="7"/>
      <c r="DSQ26" s="7"/>
      <c r="DSR26" s="7"/>
      <c r="DSS26" s="7"/>
      <c r="DST26" s="7"/>
      <c r="DWV26" s="7"/>
      <c r="DWW26" s="7"/>
      <c r="DWX26" s="7"/>
      <c r="DWY26" s="7"/>
      <c r="DWZ26" s="7"/>
      <c r="DXA26" s="7"/>
      <c r="EBC26" s="7"/>
      <c r="EBD26" s="7"/>
      <c r="EBE26" s="7"/>
      <c r="EBF26" s="7"/>
      <c r="EBG26" s="7"/>
      <c r="EBH26" s="7"/>
      <c r="EFJ26" s="7"/>
      <c r="EFK26" s="7"/>
      <c r="EFL26" s="7"/>
      <c r="EFM26" s="7"/>
      <c r="EFN26" s="7"/>
      <c r="EFO26" s="7"/>
      <c r="EJQ26" s="7"/>
      <c r="EJR26" s="7"/>
      <c r="EJS26" s="7"/>
      <c r="EJT26" s="7"/>
      <c r="EJU26" s="7"/>
      <c r="EJV26" s="7"/>
      <c r="ENX26" s="7"/>
      <c r="ENY26" s="7"/>
      <c r="ENZ26" s="7"/>
      <c r="EOA26" s="7"/>
      <c r="EOB26" s="7"/>
      <c r="EOC26" s="7"/>
      <c r="ESE26" s="7"/>
      <c r="ESF26" s="7"/>
      <c r="ESG26" s="7"/>
      <c r="ESH26" s="7"/>
      <c r="ESI26" s="7"/>
      <c r="ESJ26" s="7"/>
      <c r="EWL26" s="7"/>
      <c r="EWM26" s="7"/>
      <c r="EWN26" s="7"/>
      <c r="EWO26" s="7"/>
      <c r="EWP26" s="7"/>
      <c r="EWQ26" s="7"/>
      <c r="FAS26" s="7"/>
      <c r="FAT26" s="7"/>
      <c r="FAU26" s="7"/>
      <c r="FAV26" s="7"/>
      <c r="FAW26" s="7"/>
      <c r="FAX26" s="7"/>
      <c r="FEZ26" s="7"/>
      <c r="FFA26" s="7"/>
      <c r="FFB26" s="7"/>
      <c r="FFC26" s="7"/>
      <c r="FFD26" s="7"/>
      <c r="FFE26" s="7"/>
      <c r="FJG26" s="7"/>
      <c r="FJH26" s="7"/>
      <c r="FJI26" s="7"/>
      <c r="FJJ26" s="7"/>
      <c r="FJK26" s="7"/>
      <c r="FJL26" s="7"/>
      <c r="FNN26" s="7"/>
      <c r="FNO26" s="7"/>
      <c r="FNP26" s="7"/>
      <c r="FNQ26" s="7"/>
      <c r="FNR26" s="7"/>
      <c r="FNS26" s="7"/>
      <c r="FRU26" s="7"/>
      <c r="FRV26" s="7"/>
      <c r="FRW26" s="7"/>
      <c r="FRX26" s="7"/>
      <c r="FRY26" s="7"/>
      <c r="FRZ26" s="7"/>
      <c r="FWB26" s="7"/>
      <c r="FWC26" s="7"/>
      <c r="FWD26" s="7"/>
      <c r="FWE26" s="7"/>
      <c r="FWF26" s="7"/>
      <c r="FWG26" s="7"/>
      <c r="GAI26" s="7"/>
      <c r="GAJ26" s="7"/>
      <c r="GAK26" s="7"/>
      <c r="GAL26" s="7"/>
      <c r="GAM26" s="7"/>
      <c r="GAN26" s="7"/>
      <c r="GEP26" s="7"/>
      <c r="GEQ26" s="7"/>
      <c r="GER26" s="7"/>
      <c r="GES26" s="7"/>
      <c r="GET26" s="7"/>
      <c r="GEU26" s="7"/>
      <c r="GIW26" s="7"/>
      <c r="GIX26" s="7"/>
      <c r="GIY26" s="7"/>
      <c r="GIZ26" s="7"/>
      <c r="GJA26" s="7"/>
      <c r="GJB26" s="7"/>
      <c r="GND26" s="7"/>
      <c r="GNE26" s="7"/>
      <c r="GNF26" s="7"/>
      <c r="GNG26" s="7"/>
      <c r="GNH26" s="7"/>
      <c r="GNI26" s="7"/>
      <c r="GRK26" s="7"/>
      <c r="GRL26" s="7"/>
      <c r="GRM26" s="7"/>
      <c r="GRN26" s="7"/>
      <c r="GRO26" s="7"/>
      <c r="GRP26" s="7"/>
      <c r="GVR26" s="7"/>
      <c r="GVS26" s="7"/>
      <c r="GVT26" s="7"/>
      <c r="GVU26" s="7"/>
      <c r="GVV26" s="7"/>
      <c r="GVW26" s="7"/>
      <c r="GZY26" s="7"/>
      <c r="GZZ26" s="7"/>
      <c r="HAA26" s="7"/>
      <c r="HAB26" s="7"/>
      <c r="HAC26" s="7"/>
      <c r="HAD26" s="7"/>
      <c r="HEF26" s="7"/>
      <c r="HEG26" s="7"/>
      <c r="HEH26" s="7"/>
      <c r="HEI26" s="7"/>
      <c r="HEJ26" s="7"/>
      <c r="HEK26" s="7"/>
      <c r="HIM26" s="7"/>
      <c r="HIN26" s="7"/>
      <c r="HIO26" s="7"/>
      <c r="HIP26" s="7"/>
      <c r="HIQ26" s="7"/>
      <c r="HIR26" s="7"/>
      <c r="HMT26" s="7"/>
      <c r="HMU26" s="7"/>
      <c r="HMV26" s="7"/>
      <c r="HMW26" s="7"/>
      <c r="HMX26" s="7"/>
      <c r="HMY26" s="7"/>
      <c r="HRA26" s="7"/>
      <c r="HRB26" s="7"/>
      <c r="HRC26" s="7"/>
      <c r="HRD26" s="7"/>
      <c r="HRE26" s="7"/>
      <c r="HRF26" s="7"/>
      <c r="HVH26" s="7"/>
      <c r="HVI26" s="7"/>
      <c r="HVJ26" s="7"/>
      <c r="HVK26" s="7"/>
      <c r="HVL26" s="7"/>
      <c r="HVM26" s="7"/>
      <c r="HZO26" s="7"/>
      <c r="HZP26" s="7"/>
      <c r="HZQ26" s="7"/>
      <c r="HZR26" s="7"/>
      <c r="HZS26" s="7"/>
      <c r="HZT26" s="7"/>
      <c r="IDV26" s="7"/>
      <c r="IDW26" s="7"/>
      <c r="IDX26" s="7"/>
      <c r="IDY26" s="7"/>
      <c r="IDZ26" s="7"/>
      <c r="IEA26" s="7"/>
      <c r="IIC26" s="7"/>
      <c r="IID26" s="7"/>
      <c r="IIE26" s="7"/>
      <c r="IIF26" s="7"/>
      <c r="IIG26" s="7"/>
      <c r="IIH26" s="7"/>
      <c r="IMJ26" s="7"/>
      <c r="IMK26" s="7"/>
      <c r="IML26" s="7"/>
      <c r="IMM26" s="7"/>
      <c r="IMN26" s="7"/>
      <c r="IMO26" s="7"/>
      <c r="IQQ26" s="7"/>
      <c r="IQR26" s="7"/>
      <c r="IQS26" s="7"/>
      <c r="IQT26" s="7"/>
      <c r="IQU26" s="7"/>
      <c r="IQV26" s="7"/>
      <c r="IUX26" s="7"/>
      <c r="IUY26" s="7"/>
      <c r="IUZ26" s="7"/>
      <c r="IVA26" s="7"/>
      <c r="IVB26" s="7"/>
      <c r="IVC26" s="7"/>
      <c r="IZE26" s="7"/>
      <c r="IZF26" s="7"/>
      <c r="IZG26" s="7"/>
      <c r="IZH26" s="7"/>
      <c r="IZI26" s="7"/>
      <c r="IZJ26" s="7"/>
      <c r="JDL26" s="7"/>
      <c r="JDM26" s="7"/>
      <c r="JDN26" s="7"/>
      <c r="JDO26" s="7"/>
      <c r="JDP26" s="7"/>
      <c r="JDQ26" s="7"/>
      <c r="JHS26" s="7"/>
      <c r="JHT26" s="7"/>
      <c r="JHU26" s="7"/>
      <c r="JHV26" s="7"/>
      <c r="JHW26" s="7"/>
      <c r="JHX26" s="7"/>
      <c r="JLZ26" s="7"/>
      <c r="JMA26" s="7"/>
      <c r="JMB26" s="7"/>
      <c r="JMC26" s="7"/>
      <c r="JMD26" s="7"/>
      <c r="JME26" s="7"/>
      <c r="JQG26" s="7"/>
      <c r="JQH26" s="7"/>
      <c r="JQI26" s="7"/>
      <c r="JQJ26" s="7"/>
      <c r="JQK26" s="7"/>
      <c r="JQL26" s="7"/>
      <c r="JUN26" s="7"/>
      <c r="JUO26" s="7"/>
      <c r="JUP26" s="7"/>
      <c r="JUQ26" s="7"/>
      <c r="JUR26" s="7"/>
      <c r="JUS26" s="7"/>
      <c r="JYU26" s="7"/>
      <c r="JYV26" s="7"/>
      <c r="JYW26" s="7"/>
      <c r="JYX26" s="7"/>
      <c r="JYY26" s="7"/>
      <c r="JYZ26" s="7"/>
      <c r="KDB26" s="7"/>
      <c r="KDC26" s="7"/>
      <c r="KDD26" s="7"/>
      <c r="KDE26" s="7"/>
      <c r="KDF26" s="7"/>
      <c r="KDG26" s="7"/>
      <c r="KHI26" s="7"/>
      <c r="KHJ26" s="7"/>
      <c r="KHK26" s="7"/>
      <c r="KHL26" s="7"/>
      <c r="KHM26" s="7"/>
      <c r="KHN26" s="7"/>
      <c r="KLP26" s="7"/>
      <c r="KLQ26" s="7"/>
      <c r="KLR26" s="7"/>
      <c r="KLS26" s="7"/>
      <c r="KLT26" s="7"/>
      <c r="KLU26" s="7"/>
      <c r="KPW26" s="7"/>
      <c r="KPX26" s="7"/>
      <c r="KPY26" s="7"/>
      <c r="KPZ26" s="7"/>
      <c r="KQA26" s="7"/>
      <c r="KQB26" s="7"/>
      <c r="KUD26" s="7"/>
      <c r="KUE26" s="7"/>
      <c r="KUF26" s="7"/>
      <c r="KUG26" s="7"/>
      <c r="KUH26" s="7"/>
      <c r="KUI26" s="7"/>
      <c r="KYK26" s="7"/>
      <c r="KYL26" s="7"/>
      <c r="KYM26" s="7"/>
      <c r="KYN26" s="7"/>
      <c r="KYO26" s="7"/>
      <c r="KYP26" s="7"/>
      <c r="LCR26" s="7"/>
      <c r="LCS26" s="7"/>
      <c r="LCT26" s="7"/>
      <c r="LCU26" s="7"/>
      <c r="LCV26" s="7"/>
      <c r="LCW26" s="7"/>
      <c r="LGY26" s="7"/>
      <c r="LGZ26" s="7"/>
      <c r="LHA26" s="7"/>
      <c r="LHB26" s="7"/>
      <c r="LHC26" s="7"/>
      <c r="LHD26" s="7"/>
      <c r="LLF26" s="7"/>
      <c r="LLG26" s="7"/>
      <c r="LLH26" s="7"/>
      <c r="LLI26" s="7"/>
      <c r="LLJ26" s="7"/>
      <c r="LLK26" s="7"/>
      <c r="LPM26" s="7"/>
      <c r="LPN26" s="7"/>
      <c r="LPO26" s="7"/>
      <c r="LPP26" s="7"/>
      <c r="LPQ26" s="7"/>
      <c r="LPR26" s="7"/>
      <c r="LTT26" s="7"/>
      <c r="LTU26" s="7"/>
      <c r="LTV26" s="7"/>
      <c r="LTW26" s="7"/>
      <c r="LTX26" s="7"/>
      <c r="LTY26" s="7"/>
      <c r="LYA26" s="7"/>
      <c r="LYB26" s="7"/>
      <c r="LYC26" s="7"/>
      <c r="LYD26" s="7"/>
      <c r="LYE26" s="7"/>
      <c r="LYF26" s="7"/>
      <c r="MCH26" s="7"/>
      <c r="MCI26" s="7"/>
      <c r="MCJ26" s="7"/>
      <c r="MCK26" s="7"/>
      <c r="MCL26" s="7"/>
      <c r="MCM26" s="7"/>
      <c r="MGO26" s="7"/>
      <c r="MGP26" s="7"/>
      <c r="MGQ26" s="7"/>
      <c r="MGR26" s="7"/>
      <c r="MGS26" s="7"/>
      <c r="MGT26" s="7"/>
      <c r="MKV26" s="7"/>
      <c r="MKW26" s="7"/>
      <c r="MKX26" s="7"/>
      <c r="MKY26" s="7"/>
      <c r="MKZ26" s="7"/>
      <c r="MLA26" s="7"/>
      <c r="MPC26" s="7"/>
      <c r="MPD26" s="7"/>
      <c r="MPE26" s="7"/>
      <c r="MPF26" s="7"/>
      <c r="MPG26" s="7"/>
      <c r="MPH26" s="7"/>
      <c r="MTJ26" s="7"/>
      <c r="MTK26" s="7"/>
      <c r="MTL26" s="7"/>
      <c r="MTM26" s="7"/>
      <c r="MTN26" s="7"/>
      <c r="MTO26" s="7"/>
      <c r="MXQ26" s="7"/>
      <c r="MXR26" s="7"/>
      <c r="MXS26" s="7"/>
      <c r="MXT26" s="7"/>
      <c r="MXU26" s="7"/>
      <c r="MXV26" s="7"/>
      <c r="NBX26" s="7"/>
      <c r="NBY26" s="7"/>
      <c r="NBZ26" s="7"/>
      <c r="NCA26" s="7"/>
      <c r="NCB26" s="7"/>
      <c r="NCC26" s="7"/>
      <c r="NGE26" s="7"/>
      <c r="NGF26" s="7"/>
      <c r="NGG26" s="7"/>
      <c r="NGH26" s="7"/>
      <c r="NGI26" s="7"/>
      <c r="NGJ26" s="7"/>
      <c r="NKL26" s="7"/>
      <c r="NKM26" s="7"/>
      <c r="NKN26" s="7"/>
      <c r="NKO26" s="7"/>
      <c r="NKP26" s="7"/>
      <c r="NKQ26" s="7"/>
      <c r="NOS26" s="7"/>
      <c r="NOT26" s="7"/>
      <c r="NOU26" s="7"/>
      <c r="NOV26" s="7"/>
      <c r="NOW26" s="7"/>
      <c r="NOX26" s="7"/>
      <c r="NSZ26" s="7"/>
      <c r="NTA26" s="7"/>
      <c r="NTB26" s="7"/>
      <c r="NTC26" s="7"/>
      <c r="NTD26" s="7"/>
      <c r="NTE26" s="7"/>
      <c r="NXG26" s="7"/>
      <c r="NXH26" s="7"/>
      <c r="NXI26" s="7"/>
      <c r="NXJ26" s="7"/>
      <c r="NXK26" s="7"/>
      <c r="NXL26" s="7"/>
      <c r="OBN26" s="7"/>
      <c r="OBO26" s="7"/>
      <c r="OBP26" s="7"/>
      <c r="OBQ26" s="7"/>
      <c r="OBR26" s="7"/>
      <c r="OBS26" s="7"/>
      <c r="OFU26" s="7"/>
      <c r="OFV26" s="7"/>
      <c r="OFW26" s="7"/>
      <c r="OFX26" s="7"/>
      <c r="OFY26" s="7"/>
      <c r="OFZ26" s="7"/>
      <c r="OKB26" s="7"/>
      <c r="OKC26" s="7"/>
      <c r="OKD26" s="7"/>
      <c r="OKE26" s="7"/>
      <c r="OKF26" s="7"/>
      <c r="OKG26" s="7"/>
      <c r="OOI26" s="7"/>
      <c r="OOJ26" s="7"/>
      <c r="OOK26" s="7"/>
      <c r="OOL26" s="7"/>
      <c r="OOM26" s="7"/>
      <c r="OON26" s="7"/>
      <c r="OSP26" s="7"/>
      <c r="OSQ26" s="7"/>
      <c r="OSR26" s="7"/>
      <c r="OSS26" s="7"/>
      <c r="OST26" s="7"/>
      <c r="OSU26" s="7"/>
      <c r="OWW26" s="7"/>
      <c r="OWX26" s="7"/>
      <c r="OWY26" s="7"/>
      <c r="OWZ26" s="7"/>
      <c r="OXA26" s="7"/>
      <c r="OXB26" s="7"/>
      <c r="PBD26" s="7"/>
      <c r="PBE26" s="7"/>
      <c r="PBF26" s="7"/>
      <c r="PBG26" s="7"/>
      <c r="PBH26" s="7"/>
      <c r="PBI26" s="7"/>
      <c r="PFK26" s="7"/>
      <c r="PFL26" s="7"/>
      <c r="PFM26" s="7"/>
      <c r="PFN26" s="7"/>
      <c r="PFO26" s="7"/>
      <c r="PFP26" s="7"/>
      <c r="PJR26" s="7"/>
      <c r="PJS26" s="7"/>
      <c r="PJT26" s="7"/>
      <c r="PJU26" s="7"/>
      <c r="PJV26" s="7"/>
      <c r="PJW26" s="7"/>
      <c r="PNY26" s="7"/>
      <c r="PNZ26" s="7"/>
      <c r="POA26" s="7"/>
      <c r="POB26" s="7"/>
      <c r="POC26" s="7"/>
      <c r="POD26" s="7"/>
      <c r="PSF26" s="7"/>
      <c r="PSG26" s="7"/>
      <c r="PSH26" s="7"/>
      <c r="PSI26" s="7"/>
      <c r="PSJ26" s="7"/>
      <c r="PSK26" s="7"/>
    </row>
    <row r="27" spans="1:998 1104:1997 2103:2996 3102:3995 4101:5105 5211:6104 6210:7103 7209:8102 8208:9212 9318:10211 10317:11210 11316:11321" x14ac:dyDescent="0.25">
      <c r="A27" s="9">
        <f>Landen!E20+100</f>
        <v>127</v>
      </c>
      <c r="B27" s="3">
        <f>VLOOKUP(C27,CX25:CY29,2,FALSE)</f>
        <v>3</v>
      </c>
      <c r="C27" s="5" t="str">
        <f>Landen!D20</f>
        <v>Australië</v>
      </c>
      <c r="D27" s="3">
        <f>SUMPRODUCT((DA3:DA105=C27)*(DE3:DE105="W"))+SUMPRODUCT((DD3:DD105=C27)*(DF3:DF105="W"))</f>
        <v>0</v>
      </c>
      <c r="E27" s="3">
        <f>SUMPRODUCT((DA3:DA105=C27)*(DE3:DE105="D"))+SUMPRODUCT((DD3:DD105=C27)*(DF3:DF105="D"))</f>
        <v>0</v>
      </c>
      <c r="F27" s="3">
        <f>SUMPRODUCT((DA3:DA105=C27)*(DE3:DE105="L"))+SUMPRODUCT((DD3:DD105=C27)*(DF3:DF105="L"))</f>
        <v>0</v>
      </c>
      <c r="G27" s="3">
        <f>SUMIF(DA3:DA123,C27,DB3:DB123)+SUMIF(DD3:DD123,C27,DC3:DC123)</f>
        <v>0</v>
      </c>
      <c r="H27" s="3">
        <f>SUMIF(DD3:DD123,C27,DB3:DB123)+SUMIF(DA3:DA123,C27,DC3:DC123)</f>
        <v>0</v>
      </c>
      <c r="I27" s="3">
        <f t="shared" si="76"/>
        <v>1000</v>
      </c>
      <c r="J27" s="3">
        <f t="shared" si="77"/>
        <v>0</v>
      </c>
      <c r="K27" s="3">
        <f>IF(Landen!F20&lt;&gt;"",Landen!F20,-A27)</f>
        <v>-127</v>
      </c>
      <c r="L27" s="3">
        <f>IF(COUNTIF(J25:J29,4)&lt;&gt;4,RANK(J27,J25:J29),J106)</f>
        <v>1</v>
      </c>
      <c r="N27" s="3">
        <f>SUMPRODUCT((L25:L28=L27)*(K25:K28&lt;K27))+L27</f>
        <v>2</v>
      </c>
      <c r="O27" s="5" t="str">
        <f>INDEX(C25:C29,MATCH(3,N25:N29,0),0)</f>
        <v>Turkije</v>
      </c>
      <c r="P27" s="3">
        <f>INDEX(L25:L29,MATCH(O27,C25:C29,0),0)</f>
        <v>1</v>
      </c>
      <c r="Q27" s="3" t="str">
        <f>IF(AND(Q26&lt;&gt;"",P27=1),O27,"")</f>
        <v>Turkije</v>
      </c>
      <c r="R27" s="3" t="str">
        <f>IF(AND(R26&lt;&gt;"",P28=2),O28,"")</f>
        <v/>
      </c>
      <c r="S27" s="3" t="str">
        <f>IF(AND(S26&lt;&gt;"",P29=3),O29,"")</f>
        <v/>
      </c>
      <c r="V27" s="3" t="str">
        <f t="shared" si="85"/>
        <v>Turkije</v>
      </c>
      <c r="W27" s="3">
        <f>SUMPRODUCT((DA3:DA105=V27)*(DD3:DD105=V28)*(DE3:DE105="W"))+SUMPRODUCT((DA3:DA105=V27)*(DD3:DD105=V29)*(DE3:DE105="W"))+SUMPRODUCT((DA3:DA105=V27)*(DD3:DD105=V25)*(DE3:DE105="W"))+SUMPRODUCT((DA3:DA105=V27)*(DD3:DD105=V26)*(DE3:DE105="W"))+SUMPRODUCT((DA3:DA105=V28)*(DD3:DD105=V27)*(DF3:DF105="W"))+SUMPRODUCT((DA3:DA105=V29)*(DD3:DD105=V27)*(DF3:DF105="W"))+SUMPRODUCT((DA3:DA105=V25)*(DD3:DD105=V27)*(DF3:DF105="W"))+SUMPRODUCT((DA3:DA105=V26)*(DD3:DD105=V27)*(DF3:DF105="W"))</f>
        <v>0</v>
      </c>
      <c r="X27" s="3">
        <f>SUMPRODUCT((DA3:DA105=V27)*(DD3:DD105=V28)*(DE3:DE105="D"))+SUMPRODUCT((DA3:DA105=V27)*(DD3:DD105=V29)*(DE3:DE105="D"))+SUMPRODUCT((DA3:DA105=V27)*(DD3:DD105=V25)*(DE3:DE105="D"))+SUMPRODUCT((DA3:DA105=V27)*(DD3:DD105=V26)*(DE3:DE105="D"))+SUMPRODUCT((DA3:DA105=V28)*(DD3:DD105=V27)*(DE3:DE105="D"))+SUMPRODUCT((DA3:DA105=V29)*(DD3:DD105=V27)*(DE3:DE105="D"))+SUMPRODUCT((DA3:DA105=V25)*(DD3:DD105=V27)*(DE3:DE105="D"))+SUMPRODUCT((DA3:DA105=V26)*(DD3:DD105=V27)*(DE3:DE105="D"))</f>
        <v>0</v>
      </c>
      <c r="Y27" s="3">
        <f>SUMPRODUCT((DA3:DA105=V27)*(DD3:DD105=V28)*(DE3:DE105="L"))+SUMPRODUCT((DA3:DA105=V27)*(DD3:DD105=V29)*(DE3:DE105="L"))+SUMPRODUCT((DA3:DA105=V27)*(DD3:DD105=V25)*(DE3:DE105="L"))+SUMPRODUCT((DA3:DA105=V27)*(DD3:DD105=V26)*(DE3:DE105="L"))+SUMPRODUCT((DA3:DA105=V28)*(DD3:DD105=V27)*(DF3:DF105="L"))+SUMPRODUCT((DA3:DA105=V29)*(DD3:DD105=V27)*(DF3:DF105="L"))+SUMPRODUCT((DA3:DA105=V25)*(DD3:DD105=V27)*(DF3:DF105="L"))+SUMPRODUCT((DA3:DA105=V26)*(DD3:DD105=V27)*(DF3:DF105="L"))</f>
        <v>0</v>
      </c>
      <c r="Z27" s="3">
        <f>SUMPRODUCT((DA3:DA105=V27)*(DD3:DD105=V28)*DB3:DB105)+SUMPRODUCT((DA3:DA105=V27)*(DD3:DD105=V29)*DB3:DB105)+SUMPRODUCT((DA3:DA105=V27)*(DD3:DD105=V25)*DB3:DB105)+SUMPRODUCT((DA3:DA105=V27)*(DD3:DD105=V26)*DB3:DB105)+SUMPRODUCT((DA3:DA105=V28)*(DD3:DD105=V27)*DC3:DC105)+SUMPRODUCT((DA3:DA105=V29)*(DD3:DD105=V27)*DC3:DC105)+SUMPRODUCT((DA3:DA105=V25)*(DD3:DD105=V27)*DC3:DC105)+SUMPRODUCT((DA3:DA105=V26)*(DD3:DD105=V27)*DC3:DC105)</f>
        <v>0</v>
      </c>
      <c r="AA27" s="3">
        <f>SUMPRODUCT((DA3:DA105=V27)*(DD3:DD105=V28)*DC3:DC105)+SUMPRODUCT((DA3:DA105=V27)*(DD3:DD105=V29)*DC3:DC105)+SUMPRODUCT((DA3:DA105=V27)*(DD3:DD105=V25)*DC3:DC105)+SUMPRODUCT((DA3:DA105=V27)*(DD3:DD105=V26)*DC3:DC105)+SUMPRODUCT((DA3:DA105=V28)*(DD3:DD105=V27)*DB3:DB105)+SUMPRODUCT((DA3:DA105=V29)*(DD3:DD105=V27)*DB3:DB105)+SUMPRODUCT((DA3:DA105=V25)*(DD3:DD105=V27)*DB3:DB105)+SUMPRODUCT((DA3:DA105=V26)*(DD3:DD105=V27)*DB3:DB105)</f>
        <v>0</v>
      </c>
      <c r="AB27" s="3">
        <f>Z27-AA27+1000</f>
        <v>1000</v>
      </c>
      <c r="AC27" s="3">
        <f t="shared" si="78"/>
        <v>0</v>
      </c>
      <c r="AD27" s="3">
        <f>IF(V27&lt;&gt;"",VLOOKUP(V27,C4:I52,7,FALSE),"")</f>
        <v>1000</v>
      </c>
      <c r="AE27" s="3">
        <f>IF(V27&lt;&gt;"",VLOOKUP(V27,C4:I52,5,FALSE),"")</f>
        <v>0</v>
      </c>
      <c r="AF27" s="3">
        <f>IF(V27&lt;&gt;"",VLOOKUP(V27,C4:K52,9,FALSE),"")</f>
        <v>-125</v>
      </c>
      <c r="AG27" s="3">
        <f t="shared" si="79"/>
        <v>0</v>
      </c>
      <c r="AH27" s="3">
        <f>IF(V27&lt;&gt;"",RANK(AG27,AG25:AG29),"")</f>
        <v>1</v>
      </c>
      <c r="AI27" s="3">
        <f>IF(V27&lt;&gt;"",SUMPRODUCT((AG25:AG29=AG27)*(AB25:AB29&gt;AB27)),"")</f>
        <v>0</v>
      </c>
      <c r="AJ27" s="3">
        <f>IF(V27&lt;&gt;"",SUMPRODUCT((AG25:AG29=AG27)*(AB25:AB29=AB27)*(Z25:Z29&gt;Z27)),"")</f>
        <v>0</v>
      </c>
      <c r="AK27" s="3">
        <f>IF(V27&lt;&gt;"",SUMPRODUCT((AG25:AG29=AG27)*(AB25:AB29=AB27)*(Z25:Z29=Z27)*(AD25:AD29&gt;AD27)),"")</f>
        <v>0</v>
      </c>
      <c r="AL27" s="3">
        <f>IF(V27&lt;&gt;"",SUMPRODUCT((AG25:AG29=AG27)*(AB25:AB29=AB27)*(Z25:Z29=Z27)*(AD25:AD29=AD27)*(AE25:AE29&gt;AE27)),"")</f>
        <v>0</v>
      </c>
      <c r="AM27" s="3">
        <f>IF(V27&lt;&gt;"",SUMPRODUCT((AG25:AG29=AG27)*(AB25:AB29=AB27)*(Z25:Z29=Z27)*(AD25:AD29=AD27)*(AE25:AE29=AE27)*(AF25:AF29&gt;AF27)),"")</f>
        <v>1</v>
      </c>
      <c r="AN27" s="3">
        <f>IF(V27&lt;&gt;"",IF(AN106&lt;&gt;"",IF(U103=3,AN106,AN106+U103),SUM(AH27:AM27)),"")</f>
        <v>2</v>
      </c>
      <c r="AO27" s="3" t="str">
        <f>IF(V27&lt;&gt;"",INDEX(V25:V29,MATCH(3,AN25:AN29,0),0),"")</f>
        <v>Australië</v>
      </c>
      <c r="AP27" s="3" t="str">
        <f>IF(R26&lt;&gt;"",R26,"")</f>
        <v/>
      </c>
      <c r="AQ27" s="3">
        <f>SUMPRODUCT((DA3:DA105=AP27)*(DD3:DD105=AP28)*(DE3:DE105="W"))+SUMPRODUCT((DA3:DA105=AP27)*(DD3:DD105=AP29)*(DE3:DE105="W"))+SUMPRODUCT((DA3:DA105=AP27)*(DD3:DD105=AP26)*(DE3:DE105="W"))+SUMPRODUCT((DA3:DA105=AP28)*(DD3:DD105=AP27)*(DF3:DF105="W"))+SUMPRODUCT((DA3:DA105=AP29)*(DD3:DD105=AP27)*(DF3:DF105="W"))+SUMPRODUCT((DA3:DA105=AP26)*(DD3:DD105=AP27)*(DF3:DF105="W"))</f>
        <v>0</v>
      </c>
      <c r="AR27" s="3">
        <f>SUMPRODUCT((DA3:DA105=AP27)*(DD3:DD105=AP28)*(DE3:DE105="D"))+SUMPRODUCT((DA3:DA105=AP27)*(DD3:DD105=AP29)*(DE3:DE105="D"))+SUMPRODUCT((DA3:DA105=AP27)*(DD3:DD105=AP26)*(DE3:DE105="D"))+SUMPRODUCT((DA3:DA105=AP28)*(DD3:DD105=AP27)*(DE3:DE105="D"))+SUMPRODUCT((DA3:DA105=AP29)*(DD3:DD105=AP27)*(DE3:DE105="D"))+SUMPRODUCT((DA3:DA105=AP26)*(DD3:DD105=AP27)*(DE3:DE105="D"))</f>
        <v>0</v>
      </c>
      <c r="AS27" s="3">
        <f>SUMPRODUCT((DA3:DA105=AP27)*(DD3:DD105=AP28)*(DE3:DE105="L"))+SUMPRODUCT((DA3:DA105=AP27)*(DD3:DD105=AP29)*(DE3:DE105="L"))+SUMPRODUCT((DA3:DA105=AP27)*(DD3:DD105=AP26)*(DE3:DE105="L"))+SUMPRODUCT((DA3:DA105=AP28)*(DD3:DD105=AP27)*(DF3:DF105="L"))+SUMPRODUCT((DA3:DA105=AP29)*(DD3:DD105=AP27)*(DF3:DF105="L"))+SUMPRODUCT((DA3:DA105=AP26)*(DD3:DD105=AP27)*(DF3:DF105="L"))</f>
        <v>0</v>
      </c>
      <c r="AT27" s="3">
        <f>SUMPRODUCT((DA3:DA105=AP27)*(DD3:DD105=AP28)*DB3:DB105)+SUMPRODUCT((DA3:DA105=AP27)*(DD3:DD105=AP29)*DB3:DB105)+SUMPRODUCT((DA3:DA105=AP27)*(DD3:DD105=AP25)*DB3:DB105)+SUMPRODUCT((DA3:DA105=AP27)*(DD3:DD105=AP26)*DB3:DB105)+SUMPRODUCT((DA3:DA105=AP28)*(DD3:DD105=AP27)*DC3:DC105)+SUMPRODUCT((DA3:DA105=AP29)*(DD3:DD105=AP27)*DC3:DC105)+SUMPRODUCT((DA3:DA105=AP25)*(DD3:DD105=AP27)*DC3:DC105)+SUMPRODUCT((DA3:DA105=AP26)*(DD3:DD105=AP27)*DC3:DC105)</f>
        <v>0</v>
      </c>
      <c r="AU27" s="3">
        <f>SUMPRODUCT((DA3:DA105=AP27)*(DD3:DD105=AP28)*DC3:DC105)+SUMPRODUCT((DA3:DA105=AP27)*(DD3:DD105=AP29)*DC3:DC105)+SUMPRODUCT((DA3:DA105=AP27)*(DD3:DD105=AP25)*DC3:DC105)+SUMPRODUCT((DA3:DA105=AP27)*(DD3:DD105=AP26)*DC3:DC105)+SUMPRODUCT((DA3:DA105=AP28)*(DD3:DD105=AP27)*DB3:DB105)+SUMPRODUCT((DA3:DA105=AP29)*(DD3:DD105=AP27)*DB3:DB105)+SUMPRODUCT((DA3:DA105=AP25)*(DD3:DD105=AP27)*DB3:DB105)+SUMPRODUCT((DA3:DA105=AP26)*(DD3:DD105=AP27)*DB3:DB105)</f>
        <v>0</v>
      </c>
      <c r="AV27" s="3">
        <f>AT27-AU27+1000</f>
        <v>1000</v>
      </c>
      <c r="AW27" s="3" t="str">
        <f t="shared" si="86"/>
        <v/>
      </c>
      <c r="AX27" s="3" t="str">
        <f>IF(AP27&lt;&gt;"",VLOOKUP(AP27,C4:I52,7,FALSE),"")</f>
        <v/>
      </c>
      <c r="AY27" s="3" t="str">
        <f>IF(AP27&lt;&gt;"",VLOOKUP(AP27,C4:I52,5,FALSE),"")</f>
        <v/>
      </c>
      <c r="AZ27" s="3" t="str">
        <f>IF(AP27&lt;&gt;"",VLOOKUP(AP27,C4:K52,9,FALSE),"")</f>
        <v/>
      </c>
      <c r="BA27" s="3" t="str">
        <f t="shared" si="87"/>
        <v/>
      </c>
      <c r="BB27" s="3" t="str">
        <f>IF(AP27&lt;&gt;"",RANK(BA27,BA25:BA29),"")</f>
        <v/>
      </c>
      <c r="BC27" s="3" t="str">
        <f>IF(AP27&lt;&gt;"",SUMPRODUCT((BA25:BA29=BA27)*(AV25:AV29&gt;AV27)),"")</f>
        <v/>
      </c>
      <c r="BD27" s="3" t="str">
        <f>IF(AP27&lt;&gt;"",SUMPRODUCT((BA25:BA29=BA27)*(AV25:AV29=AV27)*(AT25:AT29&gt;AT27)),"")</f>
        <v/>
      </c>
      <c r="BE27" s="3" t="str">
        <f>IF(AP27&lt;&gt;"",SUMPRODUCT((BA25:BA29=BA27)*(AV25:AV29=AV27)*(AT25:AT29=AT27)*(AX25:AX29&gt;AX27)),"")</f>
        <v/>
      </c>
      <c r="BF27" s="3" t="str">
        <f>IF(AP27&lt;&gt;"",SUMPRODUCT((BA25:BA29=BA27)*(AV25:AV29=AV27)*(AT25:AT29=AT27)*(AX25:AX29=AX27)*(AY25:AY29&gt;AY27)),"")</f>
        <v/>
      </c>
      <c r="BG27" s="3" t="str">
        <f>IF(AP27&lt;&gt;"",SUMPRODUCT((BA25:BA29=BA27)*(AV25:AV29=AV27)*(AT25:AT29=AT27)*(AX25:AX29=AX27)*(AY25:AY29=AY27)*(AZ25:AZ29&gt;AZ27)),"")</f>
        <v/>
      </c>
      <c r="BH27" s="3" t="str">
        <f>IF(AP27&lt;&gt;"",IF(BH106&lt;&gt;"",IF(AO103=3,BH106,BH106+AO103),SUM(BB27:BG27)+1),"")</f>
        <v/>
      </c>
      <c r="BI27" s="3" t="str">
        <f>IF(AP27&lt;&gt;"",INDEX(AP26:AP29,MATCH(3,BH26:BH29,0),0),"")</f>
        <v/>
      </c>
      <c r="BJ27" s="3" t="str">
        <f>IF(S25&lt;&gt;"",S25,"")</f>
        <v/>
      </c>
      <c r="BK27" s="3">
        <f>SUMPRODUCT((DA3:DA105=BJ27)*(DD3:DD105=BJ28)*(DE3:DE105="W"))+SUMPRODUCT((DA3:DA105=BJ27)*(DD3:DD105=BJ29)*(DE3:DE105="W"))+SUMPRODUCT((DA3:DA105=BJ27)*(DD3:DD105=BJ30)*(DE3:DE105="W"))+SUMPRODUCT((DA3:DA105=BJ28)*(DD3:DD105=BJ27)*(DF3:DF105="W"))+SUMPRODUCT((DA3:DA105=BJ29)*(DD3:DD105=BJ27)*(DF3:DF105="W"))+SUMPRODUCT((DA3:DA105=BJ30)*(DD3:DD105=BJ27)*(DF3:DF105="W"))</f>
        <v>0</v>
      </c>
      <c r="BL27" s="3">
        <f>SUMPRODUCT((DA3:DA105=BJ27)*(DD3:DD105=BJ28)*(DE3:DE105="D"))+SUMPRODUCT((DA3:DA105=BJ27)*(DD3:DD105=BJ29)*(DE3:DE105="D"))+SUMPRODUCT((DA3:DA105=BJ27)*(DD3:DD105=BJ30)*(DE3:DE105="D"))+SUMPRODUCT((DA3:DA105=BJ28)*(DD3:DD105=BJ27)*(DE3:DE105="D"))+SUMPRODUCT((DA3:DA105=BJ29)*(DD3:DD105=BJ27)*(DE3:DE105="D"))+SUMPRODUCT((DA3:DA105=BJ30)*(DD3:DD105=BJ27)*(DE3:DE105="D"))</f>
        <v>0</v>
      </c>
      <c r="BM27" s="3">
        <f>SUMPRODUCT((DA3:DA105=BJ27)*(DD3:DD105=BJ28)*(DE3:DE105="L"))+SUMPRODUCT((DA3:DA105=BJ27)*(DD3:DD105=BJ29)*(DE3:DE105="L"))+SUMPRODUCT((DA3:DA105=BJ27)*(DD3:DD105=BJ30)*(DE3:DE105="L"))+SUMPRODUCT((DA3:DA105=BJ28)*(DD3:DD105=BJ27)*(DF3:DF105="L"))+SUMPRODUCT((DA3:DA105=BJ29)*(DD3:DD105=BJ27)*(DF3:DF105="L"))+SUMPRODUCT((DA3:DA105=BJ30)*(DD3:DD105=BJ27)*(DF3:DF105="L"))</f>
        <v>0</v>
      </c>
      <c r="BN27" s="3">
        <f>SUMPRODUCT((DA3:DA105=BJ27)*(DD3:DD105=BJ28)*DB3:DB105)+SUMPRODUCT((DA3:DA105=BJ27)*(DD3:DD105=BJ29)*DB3:DB105)+SUMPRODUCT((DA3:DA105=BJ27)*(DD3:DD105=BJ25)*DB3:DB105)+SUMPRODUCT((DA3:DA105=BJ27)*(DD3:DD105=BJ26)*DB3:DB105)+SUMPRODUCT((DA3:DA105=BJ28)*(DD3:DD105=BJ27)*DC3:DC105)+SUMPRODUCT((DA3:DA105=BJ29)*(DD3:DD105=BJ27)*DC3:DC105)+SUMPRODUCT((DA3:DA105=BJ25)*(DD3:DD105=BJ27)*DC3:DC105)+SUMPRODUCT((DA3:DA105=BJ26)*(DD3:DD105=BJ27)*DC3:DC105)</f>
        <v>0</v>
      </c>
      <c r="BO27" s="3">
        <f>SUMPRODUCT((DA3:DA105=BJ27)*(DD3:DD105=BJ28)*DC3:DC105)+SUMPRODUCT((DA3:DA105=BJ27)*(DD3:DD105=BJ29)*DC3:DC105)+SUMPRODUCT((DA3:DA105=BJ27)*(DD3:DD105=BJ25)*DC3:DC105)+SUMPRODUCT((DA3:DA105=BJ27)*(DD3:DD105=BJ26)*DC3:DC105)+SUMPRODUCT((DA3:DA105=BJ28)*(DD3:DD105=BJ27)*DB3:DB105)+SUMPRODUCT((DA3:DA105=BJ29)*(DD3:DD105=BJ27)*DB3:DB105)+SUMPRODUCT((DA3:DA105=BJ25)*(DD3:DD105=BJ27)*DB3:DB105)+SUMPRODUCT((DA3:DA105=BJ26)*(DD3:DD105=BJ27)*DB3:DB105)</f>
        <v>0</v>
      </c>
      <c r="BP27" s="3">
        <f>BN27-BO27+1000</f>
        <v>1000</v>
      </c>
      <c r="BQ27" s="3" t="str">
        <f>IF(BJ27&lt;&gt;"",BK27*3+BL27*1,"")</f>
        <v/>
      </c>
      <c r="BR27" s="3" t="str">
        <f>IF(BJ27&lt;&gt;"",VLOOKUP(BJ27,C4:I52,7,FALSE),"")</f>
        <v/>
      </c>
      <c r="BS27" s="3" t="str">
        <f>IF(BJ27&lt;&gt;"",VLOOKUP(BJ27,C4:I52,5,FALSE),"")</f>
        <v/>
      </c>
      <c r="BT27" s="3" t="str">
        <f>IF(BJ27&lt;&gt;"",VLOOKUP(BJ27,C4:K52,9,FALSE),"")</f>
        <v/>
      </c>
      <c r="BU27" s="3" t="str">
        <f t="shared" ref="BU27:BU28" si="92">BQ27</f>
        <v/>
      </c>
      <c r="BV27" s="3" t="str">
        <f>IF(BJ27&lt;&gt;"",RANK(BU27,BU25:BU29),"")</f>
        <v/>
      </c>
      <c r="BW27" s="3" t="str">
        <f>IF(BJ27&lt;&gt;"",SUMPRODUCT((BU25:BU29=BU27)*(BP25:BP29&gt;BP27)),"")</f>
        <v/>
      </c>
      <c r="BX27" s="3" t="str">
        <f>IF(BJ27&lt;&gt;"",SUMPRODUCT((BU25:BU29=BU27)*(BP25:BP29=BP27)*(BN25:BN29&gt;BN27)),"")</f>
        <v/>
      </c>
      <c r="BY27" s="3" t="str">
        <f>IF(BJ27&lt;&gt;"",SUMPRODUCT((BU25:BU29=BU27)*(BP25:BP29=BP27)*(BN25:BN29=BN27)*(BR25:BR29&gt;BR27)),"")</f>
        <v/>
      </c>
      <c r="BZ27" s="3" t="str">
        <f>IF(BJ27&lt;&gt;"",SUMPRODUCT((BU25:BU29=BU27)*(BP25:BP29=BP27)*(BN25:BN29=BN27)*(BR25:BR29=BR27)*(BS25:BS29&gt;BS27)),"")</f>
        <v/>
      </c>
      <c r="CA27" s="3" t="str">
        <f>IF(BJ27&lt;&gt;"",SUMPRODUCT((BU25:BU29=BU27)*(BP25:BP29=BP27)*(BN25:BN29=BN27)*(BR25:BR29=BR27)*(BS25:BS29=BS27)*(BT25:BT29&gt;BT27)),"")</f>
        <v/>
      </c>
      <c r="CB27" s="3" t="str">
        <f>IF(BJ27&lt;&gt;"",SUM(BV27:CA27)+2,"")</f>
        <v/>
      </c>
      <c r="CC27" s="3" t="str">
        <f>IF(BJ27&lt;&gt;"",INDEX(BJ27:BJ29,MATCH(3,CB27:CB29,0),0),"")</f>
        <v/>
      </c>
      <c r="CX27" s="3" t="str">
        <f>IF(CC27&lt;&gt;"",CC27,IF(BI27&lt;&gt;"",BI27,IF(AO27&lt;&gt;"",AO27,O27)))</f>
        <v>Australië</v>
      </c>
      <c r="CY27" s="3">
        <v>3</v>
      </c>
      <c r="CZ27" s="3">
        <v>25</v>
      </c>
      <c r="DA27" s="7" t="str">
        <f>Voorspelling!F30</f>
        <v>Tsjechië</v>
      </c>
      <c r="DB27" s="7">
        <f>Voorspelling!G30</f>
        <v>0</v>
      </c>
      <c r="DC27" s="7">
        <f>Voorspelling!H30</f>
        <v>0</v>
      </c>
      <c r="DD27" s="7" t="str">
        <f>Voorspelling!I30</f>
        <v>Zuid-Afrika</v>
      </c>
      <c r="DE27" s="7" t="str">
        <f>IF(AND(Voorspelling!G30&lt;&gt;"",Voorspelling!H30&lt;&gt;""),IF(DB27&gt;DC27,"W",IF(DB27=DC27,"D","L")),"")</f>
        <v/>
      </c>
      <c r="DF27" s="7" t="str">
        <f t="shared" si="0"/>
        <v/>
      </c>
      <c r="DI27" s="3" t="e">
        <f ca="1">VLOOKUP(DJ27,HE25:HF29,2,FALSE)</f>
        <v>#N/A</v>
      </c>
      <c r="DJ27" s="5" t="str">
        <f t="shared" si="88"/>
        <v>Australië</v>
      </c>
      <c r="DK27" s="3" t="e">
        <f ca="1">SUMPRODUCT((HH3:HH105=DJ27)*(HL3:HL105="W"))+SUMPRODUCT((HK3:HK105=DJ27)*(HM3:HM105="W"))</f>
        <v>#REF!</v>
      </c>
      <c r="DL27" s="3" t="e">
        <f ca="1">SUMPRODUCT((HH3:HH105=DJ27)*(HL3:HL105="D"))+SUMPRODUCT((HK3:HK105=DJ27)*(HM3:HM105="D"))</f>
        <v>#REF!</v>
      </c>
      <c r="DM27" s="3" t="e">
        <f ca="1">SUMPRODUCT((HH3:HH105=DJ27)*(HL3:HL105="L"))+SUMPRODUCT((HK3:HK105=DJ27)*(HM3:HM105="L"))</f>
        <v>#REF!</v>
      </c>
      <c r="DN27" s="3" t="e">
        <f ca="1">SUMIF(HH3:HH123,DJ27,HI3:HI123)+SUMIF(HK3:HK123,DJ27,HJ3:HJ123)</f>
        <v>#REF!</v>
      </c>
      <c r="DO27" s="3" t="e">
        <f ca="1">SUMIF(HK3:HK123,DJ27,HI3:HI123)+SUMIF(HH3:HH123,DJ27,HJ3:HJ123)</f>
        <v>#REF!</v>
      </c>
      <c r="DP27" s="3" t="e">
        <f t="shared" ca="1" si="80"/>
        <v>#REF!</v>
      </c>
      <c r="DQ27" s="3" t="e">
        <f t="shared" ca="1" si="81"/>
        <v>#REF!</v>
      </c>
      <c r="DR27" s="3">
        <f t="shared" si="82"/>
        <v>-127</v>
      </c>
      <c r="DS27" s="3" t="e">
        <f ca="1">IF(COUNTIF(DQ25:DQ29,4)&lt;&gt;4,RANK(DQ27,DQ25:DQ29),DQ106)</f>
        <v>#REF!</v>
      </c>
      <c r="DU27" s="3" t="e">
        <f ca="1">SUMPRODUCT((DS25:DS28=DS27)*(DR25:DR28&lt;DR27))+DS27</f>
        <v>#REF!</v>
      </c>
      <c r="DV27" s="5" t="e">
        <f ca="1">INDEX(DJ25:DJ29,MATCH(3,DU25:DU29,0),0)</f>
        <v>#N/A</v>
      </c>
      <c r="DW27" s="3" t="e">
        <f ca="1">INDEX(DS25:DS29,MATCH(DV27,DJ25:DJ29,0),0)</f>
        <v>#N/A</v>
      </c>
      <c r="DX27" s="3" t="e">
        <f ca="1">IF(AND(DX26&lt;&gt;"",DW27=1),DV27,"")</f>
        <v>#N/A</v>
      </c>
      <c r="DY27" s="3" t="e">
        <f ca="1">IF(AND(DY26&lt;&gt;"",DW28=2),DV28,"")</f>
        <v>#N/A</v>
      </c>
      <c r="DZ27" s="3" t="e">
        <f ca="1">IF(AND(DZ26&lt;&gt;"",DW29=3),DV29,"")</f>
        <v>#N/A</v>
      </c>
      <c r="EC27" s="3" t="e">
        <f t="shared" ca="1" si="89"/>
        <v>#N/A</v>
      </c>
      <c r="ED27" s="3" t="e">
        <f ca="1">SUMPRODUCT((HH3:HH105=EC27)*(HK3:HK105=EC28)*(HL3:HL105="W"))+SUMPRODUCT((HH3:HH105=EC27)*(HK3:HK105=EC29)*(HL3:HL105="W"))+SUMPRODUCT((HH3:HH105=EC27)*(HK3:HK105=EC25)*(HL3:HL105="W"))+SUMPRODUCT((HH3:HH105=EC27)*(HK3:HK105=EC26)*(HL3:HL105="W"))+SUMPRODUCT((HH3:HH105=EC28)*(HK3:HK105=EC27)*(HM3:HM105="W"))+SUMPRODUCT((HH3:HH105=EC29)*(HK3:HK105=EC27)*(HM3:HM105="W"))+SUMPRODUCT((HH3:HH105=EC25)*(HK3:HK105=EC27)*(HM3:HM105="W"))+SUMPRODUCT((HH3:HH105=EC26)*(HK3:HK105=EC27)*(HM3:HM105="W"))</f>
        <v>#N/A</v>
      </c>
      <c r="EE27" s="3" t="e">
        <f ca="1">SUMPRODUCT((HH3:HH105=EC27)*(HK3:HK105=EC28)*(HL3:HL105="D"))+SUMPRODUCT((HH3:HH105=EC27)*(HK3:HK105=EC29)*(HL3:HL105="D"))+SUMPRODUCT((HH3:HH105=EC27)*(HK3:HK105=EC25)*(HL3:HL105="D"))+SUMPRODUCT((HH3:HH105=EC27)*(HK3:HK105=EC26)*(HL3:HL105="D"))+SUMPRODUCT((HH3:HH105=EC28)*(HK3:HK105=EC27)*(HL3:HL105="D"))+SUMPRODUCT((HH3:HH105=EC29)*(HK3:HK105=EC27)*(HL3:HL105="D"))+SUMPRODUCT((HH3:HH105=EC25)*(HK3:HK105=EC27)*(HL3:HL105="D"))+SUMPRODUCT((HH3:HH105=EC26)*(HK3:HK105=EC27)*(HL3:HL105="D"))</f>
        <v>#N/A</v>
      </c>
      <c r="EF27" s="3" t="e">
        <f ca="1">SUMPRODUCT((HH3:HH105=EC27)*(HK3:HK105=EC28)*(HL3:HL105="L"))+SUMPRODUCT((HH3:HH105=EC27)*(HK3:HK105=EC29)*(HL3:HL105="L"))+SUMPRODUCT((HH3:HH105=EC27)*(HK3:HK105=EC25)*(HL3:HL105="L"))+SUMPRODUCT((HH3:HH105=EC27)*(HK3:HK105=EC26)*(HL3:HL105="L"))+SUMPRODUCT((HH3:HH105=EC28)*(HK3:HK105=EC27)*(HM3:HM105="L"))+SUMPRODUCT((HH3:HH105=EC29)*(HK3:HK105=EC27)*(HM3:HM105="L"))+SUMPRODUCT((HH3:HH105=EC25)*(HK3:HK105=EC27)*(HM3:HM105="L"))+SUMPRODUCT((HH3:HH105=EC26)*(HK3:HK105=EC27)*(HM3:HM105="L"))</f>
        <v>#N/A</v>
      </c>
      <c r="EG27" s="3" t="e">
        <f ca="1">SUMPRODUCT((HH3:HH105=EC27)*(HK3:HK105=EC28)*HI3:HI105)+SUMPRODUCT((HH3:HH105=EC27)*(HK3:HK105=EC29)*HI3:HI105)+SUMPRODUCT((HH3:HH105=EC27)*(HK3:HK105=EC25)*HI3:HI105)+SUMPRODUCT((HH3:HH105=EC27)*(HK3:HK105=EC26)*HI3:HI105)+SUMPRODUCT((HH3:HH105=EC28)*(HK3:HK105=EC27)*HJ3:HJ105)+SUMPRODUCT((HH3:HH105=EC29)*(HK3:HK105=EC27)*HJ3:HJ105)+SUMPRODUCT((HH3:HH105=EC25)*(HK3:HK105=EC27)*HJ3:HJ105)+SUMPRODUCT((HH3:HH105=EC26)*(HK3:HK105=EC27)*HJ3:HJ105)</f>
        <v>#N/A</v>
      </c>
      <c r="EH27" s="3" t="e">
        <f ca="1">SUMPRODUCT((HH3:HH105=EC27)*(HK3:HK105=EC28)*HJ3:HJ105)+SUMPRODUCT((HH3:HH105=EC27)*(HK3:HK105=EC29)*HJ3:HJ105)+SUMPRODUCT((HH3:HH105=EC27)*(HK3:HK105=EC25)*HJ3:HJ105)+SUMPRODUCT((HH3:HH105=EC27)*(HK3:HK105=EC26)*HJ3:HJ105)+SUMPRODUCT((HH3:HH105=EC28)*(HK3:HK105=EC27)*HI3:HI105)+SUMPRODUCT((HH3:HH105=EC29)*(HK3:HK105=EC27)*HI3:HI105)+SUMPRODUCT((HH3:HH105=EC25)*(HK3:HK105=EC27)*HI3:HI105)+SUMPRODUCT((HH3:HH105=EC26)*(HK3:HK105=EC27)*HI3:HI105)</f>
        <v>#N/A</v>
      </c>
      <c r="EI27" s="3" t="e">
        <f ca="1">EG27-EH27+1000</f>
        <v>#N/A</v>
      </c>
      <c r="EJ27" s="3" t="e">
        <f t="shared" ca="1" si="83"/>
        <v>#N/A</v>
      </c>
      <c r="EK27" s="3" t="e">
        <f ca="1">IF(EC27&lt;&gt;"",VLOOKUP(EC27,DJ4:DP52,7,FALSE),"")</f>
        <v>#N/A</v>
      </c>
      <c r="EL27" s="3" t="e">
        <f ca="1">IF(EC27&lt;&gt;"",VLOOKUP(EC27,DJ4:DP52,5,FALSE),"")</f>
        <v>#N/A</v>
      </c>
      <c r="EM27" s="3" t="e">
        <f ca="1">IF(EC27&lt;&gt;"",VLOOKUP(EC27,DJ4:DR52,9,FALSE),"")</f>
        <v>#N/A</v>
      </c>
      <c r="EN27" s="3" t="e">
        <f t="shared" ca="1" si="84"/>
        <v>#N/A</v>
      </c>
      <c r="EO27" s="3" t="e">
        <f ca="1">IF(EC27&lt;&gt;"",RANK(EN27,EN25:EN29),"")</f>
        <v>#N/A</v>
      </c>
      <c r="EP27" s="3" t="e">
        <f ca="1">IF(EC27&lt;&gt;"",SUMPRODUCT((EN25:EN29=EN27)*(EI25:EI29&gt;EI27)),"")</f>
        <v>#N/A</v>
      </c>
      <c r="EQ27" s="3" t="e">
        <f ca="1">IF(EC27&lt;&gt;"",SUMPRODUCT((EN25:EN29=EN27)*(EI25:EI29=EI27)*(EG25:EG29&gt;EG27)),"")</f>
        <v>#N/A</v>
      </c>
      <c r="ER27" s="3" t="e">
        <f ca="1">IF(EC27&lt;&gt;"",SUMPRODUCT((EN25:EN29=EN27)*(EI25:EI29=EI27)*(EG25:EG29=EG27)*(EK25:EK29&gt;EK27)),"")</f>
        <v>#N/A</v>
      </c>
      <c r="ES27" s="3" t="e">
        <f ca="1">IF(EC27&lt;&gt;"",SUMPRODUCT((EN25:EN29=EN27)*(EI25:EI29=EI27)*(EG25:EG29=EG27)*(EK25:EK29=EK27)*(EL25:EL29&gt;EL27)),"")</f>
        <v>#N/A</v>
      </c>
      <c r="ET27" s="3" t="e">
        <f ca="1">IF(EC27&lt;&gt;"",SUMPRODUCT((EN25:EN29=EN27)*(EI25:EI29=EI27)*(EG25:EG29=EG27)*(EK25:EK29=EK27)*(EL25:EL29=EL27)*(EM25:EM29&gt;EM27)),"")</f>
        <v>#N/A</v>
      </c>
      <c r="EU27" s="3" t="e">
        <f ca="1">IF(EC27&lt;&gt;"",IF(EU106&lt;&gt;"",IF(EB103=3,EU106,EU106+EB103),SUM(EO27:ET27)),"")</f>
        <v>#N/A</v>
      </c>
      <c r="EV27" s="3" t="e">
        <f ca="1">IF(EC27&lt;&gt;"",INDEX(EC25:EC29,MATCH(3,EU25:EU29,0),0),"")</f>
        <v>#N/A</v>
      </c>
      <c r="EW27" s="3" t="e">
        <f ca="1">IF(DY26&lt;&gt;"",DY26,"")</f>
        <v>#N/A</v>
      </c>
      <c r="EX27" s="3" t="e">
        <f ca="1">SUMPRODUCT((HH3:HH105=EW27)*(HK3:HK105=EW28)*(HL3:HL105="W"))+SUMPRODUCT((HH3:HH105=EW27)*(HK3:HK105=EW29)*(HL3:HL105="W"))+SUMPRODUCT((HH3:HH105=EW27)*(HK3:HK105=EW26)*(HL3:HL105="W"))+SUMPRODUCT((HH3:HH105=EW28)*(HK3:HK105=EW27)*(HM3:HM105="W"))+SUMPRODUCT((HH3:HH105=EW29)*(HK3:HK105=EW27)*(HM3:HM105="W"))+SUMPRODUCT((HH3:HH105=EW26)*(HK3:HK105=EW27)*(HM3:HM105="W"))</f>
        <v>#N/A</v>
      </c>
      <c r="EY27" s="3" t="e">
        <f ca="1">SUMPRODUCT((HH3:HH105=EW27)*(HK3:HK105=EW28)*(HL3:HL105="D"))+SUMPRODUCT((HH3:HH105=EW27)*(HK3:HK105=EW29)*(HL3:HL105="D"))+SUMPRODUCT((HH3:HH105=EW27)*(HK3:HK105=EW26)*(HL3:HL105="D"))+SUMPRODUCT((HH3:HH105=EW28)*(HK3:HK105=EW27)*(HL3:HL105="D"))+SUMPRODUCT((HH3:HH105=EW29)*(HK3:HK105=EW27)*(HL3:HL105="D"))+SUMPRODUCT((HH3:HH105=EW26)*(HK3:HK105=EW27)*(HL3:HL105="D"))</f>
        <v>#N/A</v>
      </c>
      <c r="EZ27" s="3" t="e">
        <f ca="1">SUMPRODUCT((HH3:HH105=EW27)*(HK3:HK105=EW28)*(HL3:HL105="L"))+SUMPRODUCT((HH3:HH105=EW27)*(HK3:HK105=EW29)*(HL3:HL105="L"))+SUMPRODUCT((HH3:HH105=EW27)*(HK3:HK105=EW26)*(HL3:HL105="L"))+SUMPRODUCT((HH3:HH105=EW28)*(HK3:HK105=EW27)*(HM3:HM105="L"))+SUMPRODUCT((HH3:HH105=EW29)*(HK3:HK105=EW27)*(HM3:HM105="L"))+SUMPRODUCT((HH3:HH105=EW26)*(HK3:HK105=EW27)*(HM3:HM105="L"))</f>
        <v>#N/A</v>
      </c>
      <c r="FA27" s="3" t="e">
        <f ca="1">SUMPRODUCT((HH3:HH105=EW27)*(HK3:HK105=EW28)*HI3:HI105)+SUMPRODUCT((HH3:HH105=EW27)*(HK3:HK105=EW29)*HI3:HI105)+SUMPRODUCT((HH3:HH105=EW27)*(HK3:HK105=EW25)*HI3:HI105)+SUMPRODUCT((HH3:HH105=EW27)*(HK3:HK105=EW26)*HI3:HI105)+SUMPRODUCT((HH3:HH105=EW28)*(HK3:HK105=EW27)*HJ3:HJ105)+SUMPRODUCT((HH3:HH105=EW29)*(HK3:HK105=EW27)*HJ3:HJ105)+SUMPRODUCT((HH3:HH105=EW25)*(HK3:HK105=EW27)*HJ3:HJ105)+SUMPRODUCT((HH3:HH105=EW26)*(HK3:HK105=EW27)*HJ3:HJ105)</f>
        <v>#N/A</v>
      </c>
      <c r="FB27" s="3" t="e">
        <f ca="1">SUMPRODUCT((HH3:HH105=EW27)*(HK3:HK105=EW28)*HJ3:HJ105)+SUMPRODUCT((HH3:HH105=EW27)*(HK3:HK105=EW29)*HJ3:HJ105)+SUMPRODUCT((HH3:HH105=EW27)*(HK3:HK105=EW25)*HJ3:HJ105)+SUMPRODUCT((HH3:HH105=EW27)*(HK3:HK105=EW26)*HJ3:HJ105)+SUMPRODUCT((HH3:HH105=EW28)*(HK3:HK105=EW27)*HI3:HI105)+SUMPRODUCT((HH3:HH105=EW29)*(HK3:HK105=EW27)*HI3:HI105)+SUMPRODUCT((HH3:HH105=EW25)*(HK3:HK105=EW27)*HI3:HI105)+SUMPRODUCT((HH3:HH105=EW26)*(HK3:HK105=EW27)*HI3:HI105)</f>
        <v>#N/A</v>
      </c>
      <c r="FC27" s="3" t="e">
        <f ca="1">FA27-FB27+1000</f>
        <v>#N/A</v>
      </c>
      <c r="FD27" s="3" t="e">
        <f t="shared" ca="1" si="90"/>
        <v>#N/A</v>
      </c>
      <c r="FE27" s="3" t="e">
        <f ca="1">IF(EW27&lt;&gt;"",VLOOKUP(EW27,DJ4:DP52,7,FALSE),"")</f>
        <v>#N/A</v>
      </c>
      <c r="FF27" s="3" t="e">
        <f ca="1">IF(EW27&lt;&gt;"",VLOOKUP(EW27,DJ4:DP52,5,FALSE),"")</f>
        <v>#N/A</v>
      </c>
      <c r="FG27" s="3" t="e">
        <f ca="1">IF(EW27&lt;&gt;"",VLOOKUP(EW27,DJ4:DR52,9,FALSE),"")</f>
        <v>#N/A</v>
      </c>
      <c r="FH27" s="3" t="e">
        <f t="shared" ca="1" si="91"/>
        <v>#N/A</v>
      </c>
      <c r="FI27" s="3" t="e">
        <f ca="1">IF(EW27&lt;&gt;"",RANK(FH27,FH25:FH29),"")</f>
        <v>#N/A</v>
      </c>
      <c r="FJ27" s="3" t="e">
        <f ca="1">IF(EW27&lt;&gt;"",SUMPRODUCT((FH25:FH29=FH27)*(FC25:FC29&gt;FC27)),"")</f>
        <v>#N/A</v>
      </c>
      <c r="FK27" s="3" t="e">
        <f ca="1">IF(EW27&lt;&gt;"",SUMPRODUCT((FH25:FH29=FH27)*(FC25:FC29=FC27)*(FA25:FA29&gt;FA27)),"")</f>
        <v>#N/A</v>
      </c>
      <c r="FL27" s="3" t="e">
        <f ca="1">IF(EW27&lt;&gt;"",SUMPRODUCT((FH25:FH29=FH27)*(FC25:FC29=FC27)*(FA25:FA29=FA27)*(FE25:FE29&gt;FE27)),"")</f>
        <v>#N/A</v>
      </c>
      <c r="FM27" s="3" t="e">
        <f ca="1">IF(EW27&lt;&gt;"",SUMPRODUCT((FH25:FH29=FH27)*(FC25:FC29=FC27)*(FA25:FA29=FA27)*(FE25:FE29=FE27)*(FF25:FF29&gt;FF27)),"")</f>
        <v>#N/A</v>
      </c>
      <c r="FN27" s="3" t="e">
        <f ca="1">IF(EW27&lt;&gt;"",SUMPRODUCT((FH25:FH29=FH27)*(FC25:FC29=FC27)*(FA25:FA29=FA27)*(FE25:FE29=FE27)*(FF25:FF29=FF27)*(FG25:FG29&gt;FG27)),"")</f>
        <v>#N/A</v>
      </c>
      <c r="FO27" s="3" t="e">
        <f ca="1">IF(EW27&lt;&gt;"",IF(FO106&lt;&gt;"",IF(EV103=3,FO106,FO106+EV103),SUM(FI27:FN27)+1),"")</f>
        <v>#N/A</v>
      </c>
      <c r="FP27" s="3" t="e">
        <f ca="1">IF(EW27&lt;&gt;"",INDEX(EW26:EW29,MATCH(3,FO26:FO29,0),0),"")</f>
        <v>#N/A</v>
      </c>
      <c r="FQ27" s="3" t="e">
        <f ca="1">IF(DZ25&lt;&gt;"",DZ25,"")</f>
        <v>#N/A</v>
      </c>
      <c r="FR27" s="3" t="e">
        <f ca="1">SUMPRODUCT((HH3:HH105=FQ27)*(HK3:HK105=FQ28)*(HL3:HL105="W"))+SUMPRODUCT((HH3:HH105=FQ27)*(HK3:HK105=FQ29)*(HL3:HL105="W"))+SUMPRODUCT((HH3:HH105=FQ27)*(HK3:HK105=FQ30)*(HL3:HL105="W"))+SUMPRODUCT((HH3:HH105=FQ28)*(HK3:HK105=FQ27)*(HM3:HM105="W"))+SUMPRODUCT((HH3:HH105=FQ29)*(HK3:HK105=FQ27)*(HM3:HM105="W"))+SUMPRODUCT((HH3:HH105=FQ30)*(HK3:HK105=FQ27)*(HM3:HM105="W"))</f>
        <v>#N/A</v>
      </c>
      <c r="FS27" s="3" t="e">
        <f ca="1">SUMPRODUCT((HH3:HH105=FQ27)*(HK3:HK105=FQ28)*(HL3:HL105="D"))+SUMPRODUCT((HH3:HH105=FQ27)*(HK3:HK105=FQ29)*(HL3:HL105="D"))+SUMPRODUCT((HH3:HH105=FQ27)*(HK3:HK105=FQ30)*(HL3:HL105="D"))+SUMPRODUCT((HH3:HH105=FQ28)*(HK3:HK105=FQ27)*(HL3:HL105="D"))+SUMPRODUCT((HH3:HH105=FQ29)*(HK3:HK105=FQ27)*(HL3:HL105="D"))+SUMPRODUCT((HH3:HH105=FQ30)*(HK3:HK105=FQ27)*(HL3:HL105="D"))</f>
        <v>#N/A</v>
      </c>
      <c r="FT27" s="3" t="e">
        <f ca="1">SUMPRODUCT((HH3:HH105=FQ27)*(HK3:HK105=FQ28)*(HL3:HL105="L"))+SUMPRODUCT((HH3:HH105=FQ27)*(HK3:HK105=FQ29)*(HL3:HL105="L"))+SUMPRODUCT((HH3:HH105=FQ27)*(HK3:HK105=FQ30)*(HL3:HL105="L"))+SUMPRODUCT((HH3:HH105=FQ28)*(HK3:HK105=FQ27)*(HM3:HM105="L"))+SUMPRODUCT((HH3:HH105=FQ29)*(HK3:HK105=FQ27)*(HM3:HM105="L"))+SUMPRODUCT((HH3:HH105=FQ30)*(HK3:HK105=FQ27)*(HM3:HM105="L"))</f>
        <v>#N/A</v>
      </c>
      <c r="FU27" s="3" t="e">
        <f ca="1">SUMPRODUCT((HH3:HH105=FQ27)*(HK3:HK105=FQ28)*HI3:HI105)+SUMPRODUCT((HH3:HH105=FQ27)*(HK3:HK105=FQ29)*HI3:HI105)+SUMPRODUCT((HH3:HH105=FQ27)*(HK3:HK105=FQ25)*HI3:HI105)+SUMPRODUCT((HH3:HH105=FQ27)*(HK3:HK105=FQ26)*HI3:HI105)+SUMPRODUCT((HH3:HH105=FQ28)*(HK3:HK105=FQ27)*HJ3:HJ105)+SUMPRODUCT((HH3:HH105=FQ29)*(HK3:HK105=FQ27)*HJ3:HJ105)+SUMPRODUCT((HH3:HH105=FQ25)*(HK3:HK105=FQ27)*HJ3:HJ105)+SUMPRODUCT((HH3:HH105=FQ26)*(HK3:HK105=FQ27)*HJ3:HJ105)</f>
        <v>#N/A</v>
      </c>
      <c r="FV27" s="3" t="e">
        <f ca="1">SUMPRODUCT((HH3:HH105=FQ27)*(HK3:HK105=FQ28)*HJ3:HJ105)+SUMPRODUCT((HH3:HH105=FQ27)*(HK3:HK105=FQ29)*HJ3:HJ105)+SUMPRODUCT((HH3:HH105=FQ27)*(HK3:HK105=FQ25)*HJ3:HJ105)+SUMPRODUCT((HH3:HH105=FQ27)*(HK3:HK105=FQ26)*HJ3:HJ105)+SUMPRODUCT((HH3:HH105=FQ28)*(HK3:HK105=FQ27)*HI3:HI105)+SUMPRODUCT((HH3:HH105=FQ29)*(HK3:HK105=FQ27)*HI3:HI105)+SUMPRODUCT((HH3:HH105=FQ25)*(HK3:HK105=FQ27)*HI3:HI105)+SUMPRODUCT((HH3:HH105=FQ26)*(HK3:HK105=FQ27)*HI3:HI105)</f>
        <v>#N/A</v>
      </c>
      <c r="FW27" s="3" t="e">
        <f ca="1">FU27-FV27+1000</f>
        <v>#N/A</v>
      </c>
      <c r="FX27" s="3" t="e">
        <f ca="1">IF(FQ27&lt;&gt;"",FR27*3+FS27*1,"")</f>
        <v>#N/A</v>
      </c>
      <c r="FY27" s="3" t="e">
        <f ca="1">IF(FQ27&lt;&gt;"",VLOOKUP(FQ27,DJ4:DP52,7,FALSE),"")</f>
        <v>#N/A</v>
      </c>
      <c r="FZ27" s="3" t="e">
        <f ca="1">IF(FQ27&lt;&gt;"",VLOOKUP(FQ27,DJ4:DP52,5,FALSE),"")</f>
        <v>#N/A</v>
      </c>
      <c r="GA27" s="3" t="e">
        <f ca="1">IF(FQ27&lt;&gt;"",VLOOKUP(FQ27,DJ4:DR52,9,FALSE),"")</f>
        <v>#N/A</v>
      </c>
      <c r="GB27" s="3" t="e">
        <f t="shared" ref="GB27:GB28" ca="1" si="93">FX27</f>
        <v>#N/A</v>
      </c>
      <c r="GC27" s="3" t="e">
        <f ca="1">IF(FQ27&lt;&gt;"",RANK(GB27,GB25:GB29),"")</f>
        <v>#N/A</v>
      </c>
      <c r="GD27" s="3" t="e">
        <f ca="1">IF(FQ27&lt;&gt;"",SUMPRODUCT((GB25:GB29=GB27)*(FW25:FW29&gt;FW27)),"")</f>
        <v>#N/A</v>
      </c>
      <c r="GE27" s="3" t="e">
        <f ca="1">IF(FQ27&lt;&gt;"",SUMPRODUCT((GB25:GB29=GB27)*(FW25:FW29=FW27)*(FU25:FU29&gt;FU27)),"")</f>
        <v>#N/A</v>
      </c>
      <c r="GF27" s="3" t="e">
        <f ca="1">IF(FQ27&lt;&gt;"",SUMPRODUCT((GB25:GB29=GB27)*(FW25:FW29=FW27)*(FU25:FU29=FU27)*(FY25:FY29&gt;FY27)),"")</f>
        <v>#N/A</v>
      </c>
      <c r="GG27" s="3" t="e">
        <f ca="1">IF(FQ27&lt;&gt;"",SUMPRODUCT((GB25:GB29=GB27)*(FW25:FW29=FW27)*(FU25:FU29=FU27)*(FY25:FY29=FY27)*(FZ25:FZ29&gt;FZ27)),"")</f>
        <v>#N/A</v>
      </c>
      <c r="GH27" s="3" t="e">
        <f ca="1">IF(FQ27&lt;&gt;"",SUMPRODUCT((GB25:GB29=GB27)*(FW25:FW29=FW27)*(FU25:FU29=FU27)*(FY25:FY29=FY27)*(FZ25:FZ29=FZ27)*(GA25:GA29&gt;GA27)),"")</f>
        <v>#N/A</v>
      </c>
      <c r="GI27" s="3" t="e">
        <f ca="1">IF(FQ27&lt;&gt;"",SUM(GC27:GH27)+2,"")</f>
        <v>#N/A</v>
      </c>
      <c r="GJ27" s="3" t="e">
        <f ca="1">IF(FQ27&lt;&gt;"",INDEX(FQ27:FQ29,MATCH(3,GI27:GI29,0),0),"")</f>
        <v>#N/A</v>
      </c>
      <c r="HE27" s="3" t="e">
        <f ca="1">IF(GJ27&lt;&gt;"",GJ27,IF(FP27&lt;&gt;"",FP27,IF(EV27&lt;&gt;"",EV27,DV27)))</f>
        <v>#N/A</v>
      </c>
      <c r="HF27" s="3">
        <v>3</v>
      </c>
      <c r="HG27" s="3">
        <v>25</v>
      </c>
      <c r="HH27" s="7" t="str">
        <f t="shared" si="1"/>
        <v>Tsjechië</v>
      </c>
      <c r="HI27" s="7" t="e">
        <f ca="1">IF(OFFSET(Voorspelling!#REF!,0,HI1)&lt;&gt;"",OFFSET(Voorspelling!#REF!,0,HI1),0)</f>
        <v>#REF!</v>
      </c>
      <c r="HJ27" s="7" t="e">
        <f ca="1">IF(OFFSET(Voorspelling!#REF!,0,HI1)&lt;&gt;"",OFFSET(Voorspelling!#REF!,0,HI1),0)</f>
        <v>#REF!</v>
      </c>
      <c r="HK27" s="7" t="str">
        <f t="shared" si="2"/>
        <v>Zuid-Afrika</v>
      </c>
      <c r="HL27" s="7" t="e">
        <f ca="1">IF(AND(OFFSET(Voorspelling!#REF!,0,HI1)&lt;&gt;"",OFFSET(Voorspelling!#REF!,0,HI1)&lt;&gt;""),IF(HI27&gt;HJ27,"W",IF(HI27=HJ27,"D","L")),"")</f>
        <v>#REF!</v>
      </c>
      <c r="HM27" s="7" t="e">
        <f t="shared" ca="1" si="3"/>
        <v>#REF!</v>
      </c>
      <c r="LO27" s="7"/>
      <c r="LP27" s="7"/>
      <c r="LQ27" s="7"/>
      <c r="LR27" s="7"/>
      <c r="LS27" s="7"/>
      <c r="LT27" s="7"/>
      <c r="PV27" s="7"/>
      <c r="PW27" s="7"/>
      <c r="PX27" s="7"/>
      <c r="PY27" s="7"/>
      <c r="PZ27" s="7"/>
      <c r="QA27" s="7"/>
      <c r="UC27" s="7"/>
      <c r="UD27" s="7"/>
      <c r="UE27" s="7"/>
      <c r="UF27" s="7"/>
      <c r="UG27" s="7"/>
      <c r="UH27" s="7"/>
      <c r="YJ27" s="7"/>
      <c r="YK27" s="7"/>
      <c r="YL27" s="7"/>
      <c r="YM27" s="7"/>
      <c r="YN27" s="7"/>
      <c r="YO27" s="7"/>
      <c r="ACQ27" s="7"/>
      <c r="ACR27" s="7"/>
      <c r="ACS27" s="7"/>
      <c r="ACT27" s="7"/>
      <c r="ACU27" s="7"/>
      <c r="ACV27" s="7"/>
      <c r="AGX27" s="7"/>
      <c r="AGY27" s="7"/>
      <c r="AGZ27" s="7"/>
      <c r="AHA27" s="7"/>
      <c r="AHB27" s="7"/>
      <c r="AHC27" s="7"/>
      <c r="ALE27" s="7"/>
      <c r="ALF27" s="7"/>
      <c r="ALG27" s="7"/>
      <c r="ALH27" s="7"/>
      <c r="ALI27" s="7"/>
      <c r="ALJ27" s="7"/>
      <c r="APL27" s="7"/>
      <c r="APM27" s="7"/>
      <c r="APN27" s="7"/>
      <c r="APO27" s="7"/>
      <c r="APP27" s="7"/>
      <c r="APQ27" s="7"/>
      <c r="ATS27" s="7"/>
      <c r="ATT27" s="7"/>
      <c r="ATU27" s="7"/>
      <c r="ATV27" s="7"/>
      <c r="ATW27" s="7"/>
      <c r="ATX27" s="7"/>
      <c r="AXZ27" s="7"/>
      <c r="AYA27" s="7"/>
      <c r="AYB27" s="7"/>
      <c r="AYC27" s="7"/>
      <c r="AYD27" s="7"/>
      <c r="AYE27" s="7"/>
      <c r="BCG27" s="7"/>
      <c r="BCH27" s="7"/>
      <c r="BCI27" s="7"/>
      <c r="BCJ27" s="7"/>
      <c r="BCK27" s="7"/>
      <c r="BCL27" s="7"/>
      <c r="BGN27" s="7"/>
      <c r="BGO27" s="7"/>
      <c r="BGP27" s="7"/>
      <c r="BGQ27" s="7"/>
      <c r="BGR27" s="7"/>
      <c r="BGS27" s="7"/>
      <c r="BKU27" s="7"/>
      <c r="BKV27" s="7"/>
      <c r="BKW27" s="7"/>
      <c r="BKX27" s="7"/>
      <c r="BKY27" s="7"/>
      <c r="BKZ27" s="7"/>
      <c r="BPB27" s="7"/>
      <c r="BPC27" s="7"/>
      <c r="BPD27" s="7"/>
      <c r="BPE27" s="7"/>
      <c r="BPF27" s="7"/>
      <c r="BPG27" s="7"/>
      <c r="BTI27" s="7"/>
      <c r="BTJ27" s="7"/>
      <c r="BTK27" s="7"/>
      <c r="BTL27" s="7"/>
      <c r="BTM27" s="7"/>
      <c r="BTN27" s="7"/>
      <c r="BXP27" s="7"/>
      <c r="BXQ27" s="7"/>
      <c r="BXR27" s="7"/>
      <c r="BXS27" s="7"/>
      <c r="BXT27" s="7"/>
      <c r="BXU27" s="7"/>
      <c r="CBW27" s="7"/>
      <c r="CBX27" s="7"/>
      <c r="CBY27" s="7"/>
      <c r="CBZ27" s="7"/>
      <c r="CCA27" s="7"/>
      <c r="CCB27" s="7"/>
      <c r="CGD27" s="7"/>
      <c r="CGE27" s="7"/>
      <c r="CGF27" s="7"/>
      <c r="CGG27" s="7"/>
      <c r="CGH27" s="7"/>
      <c r="CGI27" s="7"/>
      <c r="CKK27" s="7"/>
      <c r="CKL27" s="7"/>
      <c r="CKM27" s="7"/>
      <c r="CKN27" s="7"/>
      <c r="CKO27" s="7"/>
      <c r="CKP27" s="7"/>
      <c r="COR27" s="7"/>
      <c r="COS27" s="7"/>
      <c r="COT27" s="7"/>
      <c r="COU27" s="7"/>
      <c r="COV27" s="7"/>
      <c r="COW27" s="7"/>
      <c r="CSY27" s="7"/>
      <c r="CSZ27" s="7"/>
      <c r="CTA27" s="7"/>
      <c r="CTB27" s="7"/>
      <c r="CTC27" s="7"/>
      <c r="CTD27" s="7"/>
      <c r="CXF27" s="7"/>
      <c r="CXG27" s="7"/>
      <c r="CXH27" s="7"/>
      <c r="CXI27" s="7"/>
      <c r="CXJ27" s="7"/>
      <c r="CXK27" s="7"/>
      <c r="DBM27" s="7"/>
      <c r="DBN27" s="7"/>
      <c r="DBO27" s="7"/>
      <c r="DBP27" s="7"/>
      <c r="DBQ27" s="7"/>
      <c r="DBR27" s="7"/>
      <c r="DFT27" s="7"/>
      <c r="DFU27" s="7"/>
      <c r="DFV27" s="7"/>
      <c r="DFW27" s="7"/>
      <c r="DFX27" s="7"/>
      <c r="DFY27" s="7"/>
      <c r="DKA27" s="7"/>
      <c r="DKB27" s="7"/>
      <c r="DKC27" s="7"/>
      <c r="DKD27" s="7"/>
      <c r="DKE27" s="7"/>
      <c r="DKF27" s="7"/>
      <c r="DOH27" s="7"/>
      <c r="DOI27" s="7"/>
      <c r="DOJ27" s="7"/>
      <c r="DOK27" s="7"/>
      <c r="DOL27" s="7"/>
      <c r="DOM27" s="7"/>
      <c r="DSO27" s="7"/>
      <c r="DSP27" s="7"/>
      <c r="DSQ27" s="7"/>
      <c r="DSR27" s="7"/>
      <c r="DSS27" s="7"/>
      <c r="DST27" s="7"/>
      <c r="DWV27" s="7"/>
      <c r="DWW27" s="7"/>
      <c r="DWX27" s="7"/>
      <c r="DWY27" s="7"/>
      <c r="DWZ27" s="7"/>
      <c r="DXA27" s="7"/>
      <c r="EBC27" s="7"/>
      <c r="EBD27" s="7"/>
      <c r="EBE27" s="7"/>
      <c r="EBF27" s="7"/>
      <c r="EBG27" s="7"/>
      <c r="EBH27" s="7"/>
      <c r="EFJ27" s="7"/>
      <c r="EFK27" s="7"/>
      <c r="EFL27" s="7"/>
      <c r="EFM27" s="7"/>
      <c r="EFN27" s="7"/>
      <c r="EFO27" s="7"/>
      <c r="EJQ27" s="7"/>
      <c r="EJR27" s="7"/>
      <c r="EJS27" s="7"/>
      <c r="EJT27" s="7"/>
      <c r="EJU27" s="7"/>
      <c r="EJV27" s="7"/>
      <c r="ENX27" s="7"/>
      <c r="ENY27" s="7"/>
      <c r="ENZ27" s="7"/>
      <c r="EOA27" s="7"/>
      <c r="EOB27" s="7"/>
      <c r="EOC27" s="7"/>
      <c r="ESE27" s="7"/>
      <c r="ESF27" s="7"/>
      <c r="ESG27" s="7"/>
      <c r="ESH27" s="7"/>
      <c r="ESI27" s="7"/>
      <c r="ESJ27" s="7"/>
      <c r="EWL27" s="7"/>
      <c r="EWM27" s="7"/>
      <c r="EWN27" s="7"/>
      <c r="EWO27" s="7"/>
      <c r="EWP27" s="7"/>
      <c r="EWQ27" s="7"/>
      <c r="FAS27" s="7"/>
      <c r="FAT27" s="7"/>
      <c r="FAU27" s="7"/>
      <c r="FAV27" s="7"/>
      <c r="FAW27" s="7"/>
      <c r="FAX27" s="7"/>
      <c r="FEZ27" s="7"/>
      <c r="FFA27" s="7"/>
      <c r="FFB27" s="7"/>
      <c r="FFC27" s="7"/>
      <c r="FFD27" s="7"/>
      <c r="FFE27" s="7"/>
      <c r="FJG27" s="7"/>
      <c r="FJH27" s="7"/>
      <c r="FJI27" s="7"/>
      <c r="FJJ27" s="7"/>
      <c r="FJK27" s="7"/>
      <c r="FJL27" s="7"/>
      <c r="FNN27" s="7"/>
      <c r="FNO27" s="7"/>
      <c r="FNP27" s="7"/>
      <c r="FNQ27" s="7"/>
      <c r="FNR27" s="7"/>
      <c r="FNS27" s="7"/>
      <c r="FRU27" s="7"/>
      <c r="FRV27" s="7"/>
      <c r="FRW27" s="7"/>
      <c r="FRX27" s="7"/>
      <c r="FRY27" s="7"/>
      <c r="FRZ27" s="7"/>
      <c r="FWB27" s="7"/>
      <c r="FWC27" s="7"/>
      <c r="FWD27" s="7"/>
      <c r="FWE27" s="7"/>
      <c r="FWF27" s="7"/>
      <c r="FWG27" s="7"/>
      <c r="GAI27" s="7"/>
      <c r="GAJ27" s="7"/>
      <c r="GAK27" s="7"/>
      <c r="GAL27" s="7"/>
      <c r="GAM27" s="7"/>
      <c r="GAN27" s="7"/>
      <c r="GEP27" s="7"/>
      <c r="GEQ27" s="7"/>
      <c r="GER27" s="7"/>
      <c r="GES27" s="7"/>
      <c r="GET27" s="7"/>
      <c r="GEU27" s="7"/>
      <c r="GIW27" s="7"/>
      <c r="GIX27" s="7"/>
      <c r="GIY27" s="7"/>
      <c r="GIZ27" s="7"/>
      <c r="GJA27" s="7"/>
      <c r="GJB27" s="7"/>
      <c r="GND27" s="7"/>
      <c r="GNE27" s="7"/>
      <c r="GNF27" s="7"/>
      <c r="GNG27" s="7"/>
      <c r="GNH27" s="7"/>
      <c r="GNI27" s="7"/>
      <c r="GRK27" s="7"/>
      <c r="GRL27" s="7"/>
      <c r="GRM27" s="7"/>
      <c r="GRN27" s="7"/>
      <c r="GRO27" s="7"/>
      <c r="GRP27" s="7"/>
      <c r="GVR27" s="7"/>
      <c r="GVS27" s="7"/>
      <c r="GVT27" s="7"/>
      <c r="GVU27" s="7"/>
      <c r="GVV27" s="7"/>
      <c r="GVW27" s="7"/>
      <c r="GZY27" s="7"/>
      <c r="GZZ27" s="7"/>
      <c r="HAA27" s="7"/>
      <c r="HAB27" s="7"/>
      <c r="HAC27" s="7"/>
      <c r="HAD27" s="7"/>
      <c r="HEF27" s="7"/>
      <c r="HEG27" s="7"/>
      <c r="HEH27" s="7"/>
      <c r="HEI27" s="7"/>
      <c r="HEJ27" s="7"/>
      <c r="HEK27" s="7"/>
      <c r="HIM27" s="7"/>
      <c r="HIN27" s="7"/>
      <c r="HIO27" s="7"/>
      <c r="HIP27" s="7"/>
      <c r="HIQ27" s="7"/>
      <c r="HIR27" s="7"/>
      <c r="HMT27" s="7"/>
      <c r="HMU27" s="7"/>
      <c r="HMV27" s="7"/>
      <c r="HMW27" s="7"/>
      <c r="HMX27" s="7"/>
      <c r="HMY27" s="7"/>
      <c r="HRA27" s="7"/>
      <c r="HRB27" s="7"/>
      <c r="HRC27" s="7"/>
      <c r="HRD27" s="7"/>
      <c r="HRE27" s="7"/>
      <c r="HRF27" s="7"/>
      <c r="HVH27" s="7"/>
      <c r="HVI27" s="7"/>
      <c r="HVJ27" s="7"/>
      <c r="HVK27" s="7"/>
      <c r="HVL27" s="7"/>
      <c r="HVM27" s="7"/>
      <c r="HZO27" s="7"/>
      <c r="HZP27" s="7"/>
      <c r="HZQ27" s="7"/>
      <c r="HZR27" s="7"/>
      <c r="HZS27" s="7"/>
      <c r="HZT27" s="7"/>
      <c r="IDV27" s="7"/>
      <c r="IDW27" s="7"/>
      <c r="IDX27" s="7"/>
      <c r="IDY27" s="7"/>
      <c r="IDZ27" s="7"/>
      <c r="IEA27" s="7"/>
      <c r="IIC27" s="7"/>
      <c r="IID27" s="7"/>
      <c r="IIE27" s="7"/>
      <c r="IIF27" s="7"/>
      <c r="IIG27" s="7"/>
      <c r="IIH27" s="7"/>
      <c r="IMJ27" s="7"/>
      <c r="IMK27" s="7"/>
      <c r="IML27" s="7"/>
      <c r="IMM27" s="7"/>
      <c r="IMN27" s="7"/>
      <c r="IMO27" s="7"/>
      <c r="IQQ27" s="7"/>
      <c r="IQR27" s="7"/>
      <c r="IQS27" s="7"/>
      <c r="IQT27" s="7"/>
      <c r="IQU27" s="7"/>
      <c r="IQV27" s="7"/>
      <c r="IUX27" s="7"/>
      <c r="IUY27" s="7"/>
      <c r="IUZ27" s="7"/>
      <c r="IVA27" s="7"/>
      <c r="IVB27" s="7"/>
      <c r="IVC27" s="7"/>
      <c r="IZE27" s="7"/>
      <c r="IZF27" s="7"/>
      <c r="IZG27" s="7"/>
      <c r="IZH27" s="7"/>
      <c r="IZI27" s="7"/>
      <c r="IZJ27" s="7"/>
      <c r="JDL27" s="7"/>
      <c r="JDM27" s="7"/>
      <c r="JDN27" s="7"/>
      <c r="JDO27" s="7"/>
      <c r="JDP27" s="7"/>
      <c r="JDQ27" s="7"/>
      <c r="JHS27" s="7"/>
      <c r="JHT27" s="7"/>
      <c r="JHU27" s="7"/>
      <c r="JHV27" s="7"/>
      <c r="JHW27" s="7"/>
      <c r="JHX27" s="7"/>
      <c r="JLZ27" s="7"/>
      <c r="JMA27" s="7"/>
      <c r="JMB27" s="7"/>
      <c r="JMC27" s="7"/>
      <c r="JMD27" s="7"/>
      <c r="JME27" s="7"/>
      <c r="JQG27" s="7"/>
      <c r="JQH27" s="7"/>
      <c r="JQI27" s="7"/>
      <c r="JQJ27" s="7"/>
      <c r="JQK27" s="7"/>
      <c r="JQL27" s="7"/>
      <c r="JUN27" s="7"/>
      <c r="JUO27" s="7"/>
      <c r="JUP27" s="7"/>
      <c r="JUQ27" s="7"/>
      <c r="JUR27" s="7"/>
      <c r="JUS27" s="7"/>
      <c r="JYU27" s="7"/>
      <c r="JYV27" s="7"/>
      <c r="JYW27" s="7"/>
      <c r="JYX27" s="7"/>
      <c r="JYY27" s="7"/>
      <c r="JYZ27" s="7"/>
      <c r="KDB27" s="7"/>
      <c r="KDC27" s="7"/>
      <c r="KDD27" s="7"/>
      <c r="KDE27" s="7"/>
      <c r="KDF27" s="7"/>
      <c r="KDG27" s="7"/>
      <c r="KHI27" s="7"/>
      <c r="KHJ27" s="7"/>
      <c r="KHK27" s="7"/>
      <c r="KHL27" s="7"/>
      <c r="KHM27" s="7"/>
      <c r="KHN27" s="7"/>
      <c r="KLP27" s="7"/>
      <c r="KLQ27" s="7"/>
      <c r="KLR27" s="7"/>
      <c r="KLS27" s="7"/>
      <c r="KLT27" s="7"/>
      <c r="KLU27" s="7"/>
      <c r="KPW27" s="7"/>
      <c r="KPX27" s="7"/>
      <c r="KPY27" s="7"/>
      <c r="KPZ27" s="7"/>
      <c r="KQA27" s="7"/>
      <c r="KQB27" s="7"/>
      <c r="KUD27" s="7"/>
      <c r="KUE27" s="7"/>
      <c r="KUF27" s="7"/>
      <c r="KUG27" s="7"/>
      <c r="KUH27" s="7"/>
      <c r="KUI27" s="7"/>
      <c r="KYK27" s="7"/>
      <c r="KYL27" s="7"/>
      <c r="KYM27" s="7"/>
      <c r="KYN27" s="7"/>
      <c r="KYO27" s="7"/>
      <c r="KYP27" s="7"/>
      <c r="LCR27" s="7"/>
      <c r="LCS27" s="7"/>
      <c r="LCT27" s="7"/>
      <c r="LCU27" s="7"/>
      <c r="LCV27" s="7"/>
      <c r="LCW27" s="7"/>
      <c r="LGY27" s="7"/>
      <c r="LGZ27" s="7"/>
      <c r="LHA27" s="7"/>
      <c r="LHB27" s="7"/>
      <c r="LHC27" s="7"/>
      <c r="LHD27" s="7"/>
      <c r="LLF27" s="7"/>
      <c r="LLG27" s="7"/>
      <c r="LLH27" s="7"/>
      <c r="LLI27" s="7"/>
      <c r="LLJ27" s="7"/>
      <c r="LLK27" s="7"/>
      <c r="LPM27" s="7"/>
      <c r="LPN27" s="7"/>
      <c r="LPO27" s="7"/>
      <c r="LPP27" s="7"/>
      <c r="LPQ27" s="7"/>
      <c r="LPR27" s="7"/>
      <c r="LTT27" s="7"/>
      <c r="LTU27" s="7"/>
      <c r="LTV27" s="7"/>
      <c r="LTW27" s="7"/>
      <c r="LTX27" s="7"/>
      <c r="LTY27" s="7"/>
      <c r="LYA27" s="7"/>
      <c r="LYB27" s="7"/>
      <c r="LYC27" s="7"/>
      <c r="LYD27" s="7"/>
      <c r="LYE27" s="7"/>
      <c r="LYF27" s="7"/>
      <c r="MCH27" s="7"/>
      <c r="MCI27" s="7"/>
      <c r="MCJ27" s="7"/>
      <c r="MCK27" s="7"/>
      <c r="MCL27" s="7"/>
      <c r="MCM27" s="7"/>
      <c r="MGO27" s="7"/>
      <c r="MGP27" s="7"/>
      <c r="MGQ27" s="7"/>
      <c r="MGR27" s="7"/>
      <c r="MGS27" s="7"/>
      <c r="MGT27" s="7"/>
      <c r="MKV27" s="7"/>
      <c r="MKW27" s="7"/>
      <c r="MKX27" s="7"/>
      <c r="MKY27" s="7"/>
      <c r="MKZ27" s="7"/>
      <c r="MLA27" s="7"/>
      <c r="MPC27" s="7"/>
      <c r="MPD27" s="7"/>
      <c r="MPE27" s="7"/>
      <c r="MPF27" s="7"/>
      <c r="MPG27" s="7"/>
      <c r="MPH27" s="7"/>
      <c r="MTJ27" s="7"/>
      <c r="MTK27" s="7"/>
      <c r="MTL27" s="7"/>
      <c r="MTM27" s="7"/>
      <c r="MTN27" s="7"/>
      <c r="MTO27" s="7"/>
      <c r="MXQ27" s="7"/>
      <c r="MXR27" s="7"/>
      <c r="MXS27" s="7"/>
      <c r="MXT27" s="7"/>
      <c r="MXU27" s="7"/>
      <c r="MXV27" s="7"/>
      <c r="NBX27" s="7"/>
      <c r="NBY27" s="7"/>
      <c r="NBZ27" s="7"/>
      <c r="NCA27" s="7"/>
      <c r="NCB27" s="7"/>
      <c r="NCC27" s="7"/>
      <c r="NGE27" s="7"/>
      <c r="NGF27" s="7"/>
      <c r="NGG27" s="7"/>
      <c r="NGH27" s="7"/>
      <c r="NGI27" s="7"/>
      <c r="NGJ27" s="7"/>
      <c r="NKL27" s="7"/>
      <c r="NKM27" s="7"/>
      <c r="NKN27" s="7"/>
      <c r="NKO27" s="7"/>
      <c r="NKP27" s="7"/>
      <c r="NKQ27" s="7"/>
      <c r="NOS27" s="7"/>
      <c r="NOT27" s="7"/>
      <c r="NOU27" s="7"/>
      <c r="NOV27" s="7"/>
      <c r="NOW27" s="7"/>
      <c r="NOX27" s="7"/>
      <c r="NSZ27" s="7"/>
      <c r="NTA27" s="7"/>
      <c r="NTB27" s="7"/>
      <c r="NTC27" s="7"/>
      <c r="NTD27" s="7"/>
      <c r="NTE27" s="7"/>
      <c r="NXG27" s="7"/>
      <c r="NXH27" s="7"/>
      <c r="NXI27" s="7"/>
      <c r="NXJ27" s="7"/>
      <c r="NXK27" s="7"/>
      <c r="NXL27" s="7"/>
      <c r="OBN27" s="7"/>
      <c r="OBO27" s="7"/>
      <c r="OBP27" s="7"/>
      <c r="OBQ27" s="7"/>
      <c r="OBR27" s="7"/>
      <c r="OBS27" s="7"/>
      <c r="OFU27" s="7"/>
      <c r="OFV27" s="7"/>
      <c r="OFW27" s="7"/>
      <c r="OFX27" s="7"/>
      <c r="OFY27" s="7"/>
      <c r="OFZ27" s="7"/>
      <c r="OKB27" s="7"/>
      <c r="OKC27" s="7"/>
      <c r="OKD27" s="7"/>
      <c r="OKE27" s="7"/>
      <c r="OKF27" s="7"/>
      <c r="OKG27" s="7"/>
      <c r="OOI27" s="7"/>
      <c r="OOJ27" s="7"/>
      <c r="OOK27" s="7"/>
      <c r="OOL27" s="7"/>
      <c r="OOM27" s="7"/>
      <c r="OON27" s="7"/>
      <c r="OSP27" s="7"/>
      <c r="OSQ27" s="7"/>
      <c r="OSR27" s="7"/>
      <c r="OSS27" s="7"/>
      <c r="OST27" s="7"/>
      <c r="OSU27" s="7"/>
      <c r="OWW27" s="7"/>
      <c r="OWX27" s="7"/>
      <c r="OWY27" s="7"/>
      <c r="OWZ27" s="7"/>
      <c r="OXA27" s="7"/>
      <c r="OXB27" s="7"/>
      <c r="PBD27" s="7"/>
      <c r="PBE27" s="7"/>
      <c r="PBF27" s="7"/>
      <c r="PBG27" s="7"/>
      <c r="PBH27" s="7"/>
      <c r="PBI27" s="7"/>
      <c r="PFK27" s="7"/>
      <c r="PFL27" s="7"/>
      <c r="PFM27" s="7"/>
      <c r="PFN27" s="7"/>
      <c r="PFO27" s="7"/>
      <c r="PFP27" s="7"/>
      <c r="PJR27" s="7"/>
      <c r="PJS27" s="7"/>
      <c r="PJT27" s="7"/>
      <c r="PJU27" s="7"/>
      <c r="PJV27" s="7"/>
      <c r="PJW27" s="7"/>
      <c r="PNY27" s="7"/>
      <c r="PNZ27" s="7"/>
      <c r="POA27" s="7"/>
      <c r="POB27" s="7"/>
      <c r="POC27" s="7"/>
      <c r="POD27" s="7"/>
      <c r="PSF27" s="7"/>
      <c r="PSG27" s="7"/>
      <c r="PSH27" s="7"/>
      <c r="PSI27" s="7"/>
      <c r="PSJ27" s="7"/>
      <c r="PSK27" s="7"/>
    </row>
    <row r="28" spans="1:998 1104:1997 2103:2996 3102:3995 4101:5105 5211:6104 6210:7103 7209:8102 8208:9212 9318:10211 10317:11210 11316:11321" x14ac:dyDescent="0.25">
      <c r="A28" s="9">
        <f>Landen!E21+100</f>
        <v>125</v>
      </c>
      <c r="B28" s="3">
        <f>VLOOKUP(C28,CX25:CY29,2,FALSE)</f>
        <v>2</v>
      </c>
      <c r="C28" s="5" t="str">
        <f>Landen!D21</f>
        <v>Turkije</v>
      </c>
      <c r="D28" s="3">
        <f>SUMPRODUCT((DA3:DA105=C28)*(DE3:DE105="W"))+SUMPRODUCT((DD3:DD105=C28)*(DF3:DF105="W"))</f>
        <v>0</v>
      </c>
      <c r="E28" s="3">
        <f>SUMPRODUCT((DA3:DA105=C28)*(DE3:DE105="D"))+SUMPRODUCT((DD3:DD105=C28)*(DF3:DF105="D"))</f>
        <v>0</v>
      </c>
      <c r="F28" s="3">
        <f>SUMPRODUCT((DA3:DA105=C28)*(DE3:DE105="L"))+SUMPRODUCT((DD3:DD105=C28)*(DF3:DF105="L"))</f>
        <v>0</v>
      </c>
      <c r="G28" s="3">
        <f>SUMIF(DA3:DA123,C28,DB3:DB123)+SUMIF(DD3:DD123,C28,DC3:DC123)</f>
        <v>0</v>
      </c>
      <c r="H28" s="3">
        <f>SUMIF(DD3:DD123,C28,DB3:DB123)+SUMIF(DA3:DA123,C28,DC3:DC123)</f>
        <v>0</v>
      </c>
      <c r="I28" s="3">
        <f t="shared" si="76"/>
        <v>1000</v>
      </c>
      <c r="J28" s="3">
        <f t="shared" si="77"/>
        <v>0</v>
      </c>
      <c r="K28" s="3">
        <f>IF(Landen!F21&lt;&gt;"",Landen!F21,-A28)</f>
        <v>-125</v>
      </c>
      <c r="L28" s="3">
        <f>IF(COUNTIF(J25:J29,4)&lt;&gt;4,RANK(J28,J25:J29),J107)</f>
        <v>1</v>
      </c>
      <c r="N28" s="3">
        <f>SUMPRODUCT((L25:L28=L28)*(K25:K28&lt;K28))+L28</f>
        <v>3</v>
      </c>
      <c r="O28" s="5" t="str">
        <f>INDEX(C25:C29,MATCH(4,N25:N29,0),0)</f>
        <v>Verenigde Staten</v>
      </c>
      <c r="P28" s="3">
        <f>INDEX(L25:L29,MATCH(O28,C25:C29,0),0)</f>
        <v>1</v>
      </c>
      <c r="Q28" s="3" t="str">
        <f>IF(AND(Q27&lt;&gt;"",P28=1),O28,"")</f>
        <v>Verenigde Staten</v>
      </c>
      <c r="R28" s="3" t="str">
        <f>IF(AND(R27&lt;&gt;"",P29=2),O29,"")</f>
        <v/>
      </c>
      <c r="V28" s="3" t="str">
        <f t="shared" si="85"/>
        <v>Verenigde Staten</v>
      </c>
      <c r="W28" s="3">
        <f>SUMPRODUCT((DA3:DA105=V28)*(DD3:DD105=V29)*(DE3:DE105="W"))+SUMPRODUCT((DA3:DA105=V28)*(DD3:DD105=V25)*(DE3:DE105="W"))+SUMPRODUCT((DA3:DA105=V28)*(DD3:DD105=V26)*(DE3:DE105="W"))+SUMPRODUCT((DA3:DA105=V28)*(DD3:DD105=V27)*(DE3:DE105="W"))+SUMPRODUCT((DA3:DA105=V29)*(DD3:DD105=V28)*(DF3:DF105="W"))+SUMPRODUCT((DA3:DA105=V25)*(DD3:DD105=V28)*(DF3:DF105="W"))+SUMPRODUCT((DA3:DA105=V26)*(DD3:DD105=V28)*(DF3:DF105="W"))+SUMPRODUCT((DA3:DA105=V27)*(DD3:DD105=V28)*(DF3:DF105="W"))</f>
        <v>0</v>
      </c>
      <c r="X28" s="3">
        <f>SUMPRODUCT((DA3:DA105=V28)*(DD3:DD105=V29)*(DE3:DE105="D"))+SUMPRODUCT((DA3:DA105=V28)*(DD3:DD105=V25)*(DE3:DE105="D"))+SUMPRODUCT((DA3:DA105=V28)*(DD3:DD105=V26)*(DE3:DE105="D"))+SUMPRODUCT((DA3:DA105=V28)*(DD3:DD105=V27)*(DE3:DE105="D"))+SUMPRODUCT((DA3:DA105=V29)*(DD3:DD105=V28)*(DE3:DE105="D"))+SUMPRODUCT((DA3:DA105=V25)*(DD3:DD105=V28)*(DE3:DE105="D"))+SUMPRODUCT((DA3:DA105=V26)*(DD3:DD105=V28)*(DE3:DE105="D"))+SUMPRODUCT((DA3:DA105=V27)*(DD3:DD105=V28)*(DE3:DE105="D"))</f>
        <v>0</v>
      </c>
      <c r="Y28" s="3">
        <f>SUMPRODUCT((DA3:DA105=V28)*(DD3:DD105=V29)*(DE3:DE105="L"))+SUMPRODUCT((DA3:DA105=V28)*(DD3:DD105=V25)*(DE3:DE105="L"))+SUMPRODUCT((DA3:DA105=V28)*(DD3:DD105=V26)*(DE3:DE105="L"))+SUMPRODUCT((DA3:DA105=V28)*(DD3:DD105=V27)*(DE3:DE105="L"))+SUMPRODUCT((DA3:DA105=V29)*(DD3:DD105=V28)*(DF3:DF105="L"))+SUMPRODUCT((DA3:DA105=V25)*(DD3:DD105=V28)*(DF3:DF105="L"))+SUMPRODUCT((DA3:DA105=V26)*(DD3:DD105=V28)*(DF3:DF105="L"))+SUMPRODUCT((DA3:DA105=V27)*(DD3:DD105=V28)*(DF3:DF105="L"))</f>
        <v>0</v>
      </c>
      <c r="Z28" s="3">
        <f>SUMPRODUCT((DA3:DA105=V28)*(DD3:DD105=V29)*DB3:DB105)+SUMPRODUCT((DA3:DA105=V28)*(DD3:DD105=V25)*DB3:DB105)+SUMPRODUCT((DA3:DA105=V28)*(DD3:DD105=V26)*DB3:DB105)+SUMPRODUCT((DA3:DA105=V28)*(DD3:DD105=V27)*DB3:DB105)+SUMPRODUCT((DA3:DA105=V29)*(DD3:DD105=V28)*DC3:DC105)+SUMPRODUCT((DA3:DA105=V25)*(DD3:DD105=V28)*DC3:DC105)+SUMPRODUCT((DA3:DA105=V26)*(DD3:DD105=V28)*DC3:DC105)+SUMPRODUCT((DA3:DA105=V27)*(DD3:DD105=V28)*DC3:DC105)</f>
        <v>0</v>
      </c>
      <c r="AA28" s="3">
        <f>SUMPRODUCT((DA3:DA105=V28)*(DD3:DD105=V29)*DC3:DC105)+SUMPRODUCT((DA3:DA105=V28)*(DD3:DD105=V25)*DC3:DC105)+SUMPRODUCT((DA3:DA105=V28)*(DD3:DD105=V26)*DC3:DC105)+SUMPRODUCT((DA3:DA105=V28)*(DD3:DD105=V27)*DC3:DC105)+SUMPRODUCT((DA3:DA105=V29)*(DD3:DD105=V28)*DB3:DB105)+SUMPRODUCT((DA3:DA105=V25)*(DD3:DD105=V28)*DB3:DB105)+SUMPRODUCT((DA3:DA105=V26)*(DD3:DD105=V28)*DB3:DB105)+SUMPRODUCT((DA3:DA105=V27)*(DD3:DD105=V28)*DB3:DB105)</f>
        <v>0</v>
      </c>
      <c r="AB28" s="3">
        <f>Z28-AA28+1000</f>
        <v>1000</v>
      </c>
      <c r="AC28" s="3">
        <f t="shared" si="78"/>
        <v>0</v>
      </c>
      <c r="AD28" s="3">
        <f>IF(V28&lt;&gt;"",VLOOKUP(V28,C4:I52,7,FALSE),"")</f>
        <v>1000</v>
      </c>
      <c r="AE28" s="3">
        <f>IF(V28&lt;&gt;"",VLOOKUP(V28,C4:I52,5,FALSE),"")</f>
        <v>0</v>
      </c>
      <c r="AF28" s="3">
        <f>IF(V28&lt;&gt;"",VLOOKUP(V28,C4:K52,9,FALSE),"")</f>
        <v>-115</v>
      </c>
      <c r="AG28" s="3">
        <f t="shared" si="79"/>
        <v>0</v>
      </c>
      <c r="AH28" s="3">
        <f>IF(V28&lt;&gt;"",RANK(AG28,AG25:AG29),"")</f>
        <v>1</v>
      </c>
      <c r="AI28" s="3">
        <f>IF(V28&lt;&gt;"",SUMPRODUCT((AG25:AG29=AG28)*(AB25:AB29&gt;AB28)),"")</f>
        <v>0</v>
      </c>
      <c r="AJ28" s="3">
        <f>IF(V28&lt;&gt;"",SUMPRODUCT((AG25:AG29=AG28)*(AB25:AB29=AB28)*(Z25:Z29&gt;Z28)),"")</f>
        <v>0</v>
      </c>
      <c r="AK28" s="3">
        <f>IF(V28&lt;&gt;"",SUMPRODUCT((AG25:AG29=AG28)*(AB25:AB29=AB28)*(Z25:Z29=Z28)*(AD25:AD29&gt;AD28)),"")</f>
        <v>0</v>
      </c>
      <c r="AL28" s="3">
        <f>IF(V28&lt;&gt;"",SUMPRODUCT((AG25:AG29=AG28)*(AB25:AB29=AB28)*(Z25:Z29=Z28)*(AD25:AD29=AD28)*(AE25:AE29&gt;AE28)),"")</f>
        <v>0</v>
      </c>
      <c r="AM28" s="3">
        <f>IF(V28&lt;&gt;"",SUMPRODUCT((AG25:AG29=AG28)*(AB25:AB29=AB28)*(Z25:Z29=Z28)*(AD25:AD29=AD28)*(AE25:AE29=AE28)*(AF25:AF29&gt;AF28)),"")</f>
        <v>0</v>
      </c>
      <c r="AN28" s="3">
        <f>IF(V28&lt;&gt;"",IF(AN107&lt;&gt;"",IF(U103=3,AN107,AN107+U103),SUM(AH28:AM28)),"")</f>
        <v>1</v>
      </c>
      <c r="AO28" s="3" t="str">
        <f>IF(V28&lt;&gt;"",INDEX(V25:V29,MATCH(4,AN25:AN29,0),0),"")</f>
        <v>Paraguay</v>
      </c>
      <c r="AP28" s="3" t="str">
        <f>IF(R27&lt;&gt;"",R27,"")</f>
        <v/>
      </c>
      <c r="AQ28" s="3" t="str">
        <f>IF(AP28&lt;&gt;"",SUMPRODUCT((DA3:DA105=AP28)*(DD3:DD105=AP29)*(DE3:DE105="W"))+SUMPRODUCT((DA3:DA105=AP28)*(DD3:DD105=AP26)*(DE3:DE105="W"))+SUMPRODUCT((DA3:DA105=AP28)*(DD3:DD105=AP27)*(DE3:DE105="W"))+SUMPRODUCT((DA3:DA105=AP29)*(DD3:DD105=AP28)*(DF3:DF105="W"))+SUMPRODUCT((DA3:DA105=AP26)*(DD3:DD105=AP28)*(DF3:DF105="W"))+SUMPRODUCT((DA3:DA105=AP27)*(DD3:DD105=AP28)*(DF3:DF105="W")),"")</f>
        <v/>
      </c>
      <c r="AR28" s="3" t="str">
        <f>IF(AP28&lt;&gt;"",SUMPRODUCT((DA3:DA105=AP28)*(DD3:DD105=AP29)*(DE3:DE105="D"))+SUMPRODUCT((DA3:DA105=AP28)*(DD3:DD105=AP26)*(DE3:DE105="D"))+SUMPRODUCT((DA3:DA105=AP28)*(DD3:DD105=AP27)*(DE3:DE105="D"))+SUMPRODUCT((DA3:DA105=AP29)*(DD3:DD105=AP28)*(DE3:DE105="D"))+SUMPRODUCT((DA3:DA105=AP26)*(DD3:DD105=AP28)*(DE3:DE105="D"))+SUMPRODUCT((DA3:DA105=AP27)*(DD3:DD105=AP28)*(DE3:DE105="D")),"")</f>
        <v/>
      </c>
      <c r="AS28" s="3" t="str">
        <f>IF(AP28&lt;&gt;"",SUMPRODUCT((DA3:DA105=AP28)*(DD3:DD105=AP29)*(DE3:DE105="L"))+SUMPRODUCT((DA3:DA105=AP28)*(DD3:DD105=AP26)*(DE3:DE105="L"))+SUMPRODUCT((DA3:DA105=AP28)*(DD3:DD105=AP27)*(DE3:DE105="L"))+SUMPRODUCT((DA3:DA105=AP29)*(DD3:DD105=AP28)*(DF3:DF105="L"))+SUMPRODUCT((DA3:DA105=AP26)*(DD3:DD105=AP28)*(DF3:DF105="L"))+SUMPRODUCT((DA3:DA105=AP27)*(DD3:DD105=AP28)*(DF3:DF105="L")),"")</f>
        <v/>
      </c>
      <c r="AT28" s="3">
        <f>SUMPRODUCT((DA3:DA105=AP28)*(DD3:DD105=AP29)*DB3:DB105)+SUMPRODUCT((DA3:DA105=AP28)*(DD3:DD105=AP25)*DB3:DB105)+SUMPRODUCT((DA3:DA105=AP28)*(DD3:DD105=AP26)*DB3:DB105)+SUMPRODUCT((DA3:DA105=AP28)*(DD3:DD105=AP27)*DB3:DB105)+SUMPRODUCT((DA3:DA105=AP29)*(DD3:DD105=AP28)*DC3:DC105)+SUMPRODUCT((DA3:DA105=AP25)*(DD3:DD105=AP28)*DC3:DC105)+SUMPRODUCT((DA3:DA105=AP26)*(DD3:DD105=AP28)*DC3:DC105)+SUMPRODUCT((DA3:DA105=AP27)*(DD3:DD105=AP28)*DC3:DC105)</f>
        <v>0</v>
      </c>
      <c r="AU28" s="3">
        <f>SUMPRODUCT((DA3:DA105=AP28)*(DD3:DD105=AP29)*DC3:DC105)+SUMPRODUCT((DA3:DA105=AP28)*(DD3:DD105=AP25)*DC3:DC105)+SUMPRODUCT((DA3:DA105=AP28)*(DD3:DD105=AP26)*DC3:DC105)+SUMPRODUCT((DA3:DA105=AP28)*(DD3:DD105=AP27)*DC3:DC105)+SUMPRODUCT((DA3:DA105=AP29)*(DD3:DD105=AP28)*DB3:DB105)+SUMPRODUCT((DA3:DA105=AP25)*(DD3:DD105=AP28)*DB3:DB105)+SUMPRODUCT((DA3:DA105=AP26)*(DD3:DD105=AP28)*DB3:DB105)+SUMPRODUCT((DA3:DA105=AP27)*(DD3:DD105=AP28)*DB3:DB105)</f>
        <v>0</v>
      </c>
      <c r="AV28" s="3">
        <f>AT28-AU28+1000</f>
        <v>1000</v>
      </c>
      <c r="AW28" s="3" t="str">
        <f t="shared" si="86"/>
        <v/>
      </c>
      <c r="AX28" s="3" t="str">
        <f>IF(AP28&lt;&gt;"",VLOOKUP(AP28,C4:I52,7,FALSE),"")</f>
        <v/>
      </c>
      <c r="AY28" s="3" t="str">
        <f>IF(AP28&lt;&gt;"",VLOOKUP(AP28,C4:I52,5,FALSE),"")</f>
        <v/>
      </c>
      <c r="AZ28" s="3" t="str">
        <f>IF(AP28&lt;&gt;"",VLOOKUP(AP28,C4:K52,9,FALSE),"")</f>
        <v/>
      </c>
      <c r="BA28" s="3" t="str">
        <f t="shared" si="87"/>
        <v/>
      </c>
      <c r="BB28" s="3" t="str">
        <f>IF(AP28&lt;&gt;"",RANK(BA28,BA25:BA29),"")</f>
        <v/>
      </c>
      <c r="BC28" s="3" t="str">
        <f>IF(AP28&lt;&gt;"",SUMPRODUCT((BA25:BA29=BA28)*(AV25:AV29&gt;AV28)),"")</f>
        <v/>
      </c>
      <c r="BD28" s="3" t="str">
        <f>IF(AP28&lt;&gt;"",SUMPRODUCT((BA25:BA29=BA28)*(AV25:AV29=AV28)*(AT25:AT29&gt;AT28)),"")</f>
        <v/>
      </c>
      <c r="BE28" s="3" t="str">
        <f>IF(AP28&lt;&gt;"",SUMPRODUCT((BA25:BA29=BA28)*(AV25:AV29=AV28)*(AT25:AT29=AT28)*(AX25:AX29&gt;AX28)),"")</f>
        <v/>
      </c>
      <c r="BF28" s="3" t="str">
        <f>IF(AP28&lt;&gt;"",SUMPRODUCT((BA25:BA29=BA28)*(AV25:AV29=AV28)*(AT25:AT29=AT28)*(AX25:AX29=AX28)*(AY25:AY29&gt;AY28)),"")</f>
        <v/>
      </c>
      <c r="BG28" s="3" t="str">
        <f>IF(AP28&lt;&gt;"",SUMPRODUCT((BA25:BA29=BA28)*(AV25:AV29=AV28)*(AT25:AT29=AT28)*(AX25:AX29=AX28)*(AY25:AY29=AY28)*(AZ25:AZ29&gt;AZ28)),"")</f>
        <v/>
      </c>
      <c r="BH28" s="3" t="str">
        <f>IF(AP28&lt;&gt;"",IF(BH107&lt;&gt;"",IF(AO103=3,BH107,BH107+AO103),SUM(BB28:BG28)+1),"")</f>
        <v/>
      </c>
      <c r="BI28" s="3" t="str">
        <f>IF(AP28&lt;&gt;"",INDEX(AP26:AP29,MATCH(4,BH26:BH29,0),0),"")</f>
        <v/>
      </c>
      <c r="BJ28" s="3" t="str">
        <f>IF(S26&lt;&gt;"",S26,"")</f>
        <v/>
      </c>
      <c r="BK28" s="3">
        <f>SUMPRODUCT((DA3:DA105=BJ28)*(DD3:DD105=BJ29)*(DE3:DE105="W"))+SUMPRODUCT((DA3:DA105=BJ28)*(DD3:DD105=BJ30)*(DE3:DE105="W"))+SUMPRODUCT((DA3:DA105=BJ28)*(DD3:DD105=BJ27)*(DE3:DE105="W"))+SUMPRODUCT((DA3:DA105=BJ29)*(DD3:DD105=BJ28)*(DF3:DF105="W"))+SUMPRODUCT((DA3:DA105=BJ30)*(DD3:DD105=BJ28)*(DF3:DF105="W"))+SUMPRODUCT((DA3:DA105=BJ27)*(DD3:DD105=BJ28)*(DF3:DF105="W"))</f>
        <v>0</v>
      </c>
      <c r="BL28" s="3">
        <f>SUMPRODUCT((DA3:DA105=BJ28)*(DD3:DD105=BJ29)*(DE3:DE105="D"))+SUMPRODUCT((DA3:DA105=BJ28)*(DD3:DD105=BJ30)*(DE3:DE105="D"))+SUMPRODUCT((DA3:DA105=BJ28)*(DD3:DD105=BJ27)*(DE3:DE105="D"))+SUMPRODUCT((DA3:DA105=BJ29)*(DD3:DD105=BJ28)*(DE3:DE105="D"))+SUMPRODUCT((DA3:DA105=BJ30)*(DD3:DD105=BJ28)*(DE3:DE105="D"))+SUMPRODUCT((DA3:DA105=BJ27)*(DD3:DD105=BJ28)*(DE3:DE105="D"))</f>
        <v>0</v>
      </c>
      <c r="BM28" s="3">
        <f>SUMPRODUCT((DA3:DA105=BJ28)*(DD3:DD105=BJ29)*(DE3:DE105="L"))+SUMPRODUCT((DA3:DA105=BJ28)*(DD3:DD105=BJ30)*(DE3:DE105="L"))+SUMPRODUCT((DA3:DA105=BJ28)*(DD3:DD105=BJ27)*(DE3:DE105="L"))+SUMPRODUCT((DA3:DA105=BJ29)*(DD3:DD105=BJ28)*(DF3:DF105="L"))+SUMPRODUCT((DA3:DA105=BJ30)*(DD3:DD105=BJ28)*(DF3:DF105="L"))+SUMPRODUCT((DA3:DA105=BJ27)*(DD3:DD105=BJ28)*(DF3:DF105="L"))</f>
        <v>0</v>
      </c>
      <c r="BN28" s="3">
        <f>SUMPRODUCT((DA3:DA105=BJ28)*(DD3:DD105=BJ29)*DB3:DB105)+SUMPRODUCT((DA3:DA105=BJ28)*(DD3:DD105=BJ25)*DB3:DB105)+SUMPRODUCT((DA3:DA105=BJ28)*(DD3:DD105=BJ26)*DB3:DB105)+SUMPRODUCT((DA3:DA105=BJ28)*(DD3:DD105=BJ27)*DB3:DB105)+SUMPRODUCT((DA3:DA105=BJ29)*(DD3:DD105=BJ28)*DC3:DC105)+SUMPRODUCT((DA3:DA105=BJ25)*(DD3:DD105=BJ28)*DC3:DC105)+SUMPRODUCT((DA3:DA105=BJ26)*(DD3:DD105=BJ28)*DC3:DC105)+SUMPRODUCT((DA3:DA105=BJ27)*(DD3:DD105=BJ28)*DC3:DC105)</f>
        <v>0</v>
      </c>
      <c r="BO28" s="3">
        <f>SUMPRODUCT((DA3:DA105=BJ28)*(DD3:DD105=BJ29)*DC3:DC105)+SUMPRODUCT((DA3:DA105=BJ28)*(DD3:DD105=BJ25)*DC3:DC105)+SUMPRODUCT((DA3:DA105=BJ28)*(DD3:DD105=BJ26)*DC3:DC105)+SUMPRODUCT((DA3:DA105=BJ28)*(DD3:DD105=BJ27)*DC3:DC105)+SUMPRODUCT((DA3:DA105=BJ29)*(DD3:DD105=BJ28)*DB3:DB105)+SUMPRODUCT((DA3:DA105=BJ25)*(DD3:DD105=BJ28)*DB3:DB105)+SUMPRODUCT((DA3:DA105=BJ26)*(DD3:DD105=BJ28)*DB3:DB105)+SUMPRODUCT((DA3:DA105=BJ27)*(DD3:DD105=BJ28)*DB3:DB105)</f>
        <v>0</v>
      </c>
      <c r="BP28" s="3">
        <f>BN28-BO28+1000</f>
        <v>1000</v>
      </c>
      <c r="BQ28" s="3" t="str">
        <f t="shared" ref="BQ28" si="94">IF(BJ28&lt;&gt;"",BK28*3+BL28*1,"")</f>
        <v/>
      </c>
      <c r="BR28" s="3" t="str">
        <f>IF(BJ28&lt;&gt;"",VLOOKUP(BJ28,C4:I52,7,FALSE),"")</f>
        <v/>
      </c>
      <c r="BS28" s="3" t="str">
        <f>IF(BJ28&lt;&gt;"",VLOOKUP(BJ28,C4:I52,5,FALSE),"")</f>
        <v/>
      </c>
      <c r="BT28" s="3" t="str">
        <f>IF(BJ28&lt;&gt;"",VLOOKUP(BJ28,C4:K52,9,FALSE),"")</f>
        <v/>
      </c>
      <c r="BU28" s="3" t="str">
        <f t="shared" si="92"/>
        <v/>
      </c>
      <c r="BV28" s="3" t="str">
        <f>IF(BJ28&lt;&gt;"",RANK(BU28,BU25:BU29),"")</f>
        <v/>
      </c>
      <c r="BW28" s="3" t="str">
        <f>IF(BJ28&lt;&gt;"",SUMPRODUCT((BU25:BU29=BU28)*(BP25:BP29&gt;BP28)),"")</f>
        <v/>
      </c>
      <c r="BX28" s="3" t="str">
        <f>IF(BJ28&lt;&gt;"",SUMPRODUCT((BU25:BU29=BU28)*(BP25:BP29=BP28)*(BN25:BN29&gt;BN28)),"")</f>
        <v/>
      </c>
      <c r="BY28" s="3" t="str">
        <f>IF(BJ28&lt;&gt;"",SUMPRODUCT((BU25:BU29=BU28)*(BP25:BP29=BP28)*(BN25:BN29=BN28)*(BR25:BR29&gt;BR28)),"")</f>
        <v/>
      </c>
      <c r="BZ28" s="3" t="str">
        <f>IF(BJ28&lt;&gt;"",SUMPRODUCT((BU25:BU29=BU28)*(BP25:BP29=BP28)*(BN25:BN29=BN28)*(BR25:BR29=BR28)*(BS25:BS29&gt;BS28)),"")</f>
        <v/>
      </c>
      <c r="CA28" s="3" t="str">
        <f>IF(BJ28&lt;&gt;"",SUMPRODUCT((BU25:BU29=BU28)*(BP25:BP29=BP28)*(BN25:BN29=BN28)*(BR25:BR29=BR28)*(BS25:BS29=BS28)*(BT25:BT29&gt;BT28)),"")</f>
        <v/>
      </c>
      <c r="CB28" s="3" t="str">
        <f>IF(BJ28&lt;&gt;"",SUM(BV28:CA28)+2,"")</f>
        <v/>
      </c>
      <c r="CC28" s="3" t="str">
        <f>IF(BJ28&lt;&gt;"",INDEX(BJ27:BJ29,MATCH(4,CB27:CB29,0),0),"")</f>
        <v/>
      </c>
      <c r="CD28" s="3" t="str">
        <f>IF(T25&lt;&gt;"",T25,"")</f>
        <v/>
      </c>
      <c r="CE28" s="3">
        <f>SUMPRODUCT((DA3:DA105=CD28)*(DD3:DD105=CD29)*(DE3:DE105="W"))+SUMPRODUCT((DA3:DA105=CD28)*(DD3:DD105=CD30)*(DE3:DE105="W"))+SUMPRODUCT((DA3:DA105=CD28)*(DD3:DD105=CD31)*(DE3:DE105="W"))+SUMPRODUCT((DA3:DA105=CD29)*(DD3:DD105=CD28)*(DF3:DF105="W"))+SUMPRODUCT((DA3:DA105=CD30)*(DD3:DD105=CD28)*(DF3:DF105="W"))+SUMPRODUCT((DA3:DA105=CD31)*(DD3:DD105=CD28)*(DF3:DF105="W"))</f>
        <v>0</v>
      </c>
      <c r="CF28" s="3">
        <f>SUMPRODUCT((DA3:DA105=CD28)*(DD3:DD105=CD29)*(DE3:DE105="D"))+SUMPRODUCT((DA3:DA105=CD28)*(DD3:DD105=CD30)*(DE3:DE105="D"))+SUMPRODUCT((DA3:DA105=CD28)*(DD3:DD105=CD31)*(DE3:DE105="D"))+SUMPRODUCT((DA3:DA105=CD29)*(DD3:DD105=CD28)*(DE3:DE105="D"))+SUMPRODUCT((DA3:DA105=CD30)*(DD3:DD105=CD28)*(DE3:DE105="D"))+SUMPRODUCT((DA3:DA105=CD31)*(DD3:DD105=CD28)*(DE3:DE105="D"))</f>
        <v>0</v>
      </c>
      <c r="CG28" s="3">
        <f>SUMPRODUCT((DA3:DA105=CD28)*(DD3:DD105=CD29)*(DE3:DE105="L"))+SUMPRODUCT((DA3:DA105=CD28)*(DD3:DD105=CD30)*(DE3:DE105="L"))+SUMPRODUCT((DA3:DA105=CD28)*(DD3:DD105=CD31)*(DE3:DE105="L"))+SUMPRODUCT((DA3:DA105=CD29)*(DD3:DD105=CD28)*(DF3:DF105="L"))+SUMPRODUCT((DA3:DA105=CD30)*(DD3:DD105=CD28)*(DF3:DF105="L"))+SUMPRODUCT((DA3:DA105=CD31)*(DD3:DD105=CD28)*(DF3:DF105="L"))</f>
        <v>0</v>
      </c>
      <c r="CH28" s="3">
        <f>SUMPRODUCT((DA3:DA105=CD28)*(DD3:DD105=CD29)*DB3:DB105)+SUMPRODUCT((DA3:DA105=CD28)*(DD3:DD105=CD25)*DB3:DB105)+SUMPRODUCT((DA3:DA105=CD28)*(DD3:DD105=CD26)*DB3:DB105)+SUMPRODUCT((DA3:DA105=CD28)*(DD3:DD105=CD27)*DB3:DB105)+SUMPRODUCT((DA3:DA105=CD29)*(DD3:DD105=CD28)*DC3:DC105)+SUMPRODUCT((DA3:DA105=CD25)*(DD3:DD105=CD28)*DC3:DC105)+SUMPRODUCT((DA3:DA105=CD26)*(DD3:DD105=CD28)*DC3:DC105)+SUMPRODUCT((DA3:DA105=CD27)*(DD3:DD105=CD28)*DC3:DC105)</f>
        <v>0</v>
      </c>
      <c r="CI28" s="3">
        <f>SUMPRODUCT((DA3:DA105=CD28)*(DD3:DD105=CD29)*DC3:DC105)+SUMPRODUCT((DA3:DA105=CD28)*(DD3:DD105=CD25)*DC3:DC105)+SUMPRODUCT((DA3:DA105=CD28)*(DD3:DD105=CD26)*DC3:DC105)+SUMPRODUCT((DA3:DA105=CD28)*(DD3:DD105=CD27)*DC3:DC105)+SUMPRODUCT((DA3:DA105=CD29)*(DD3:DD105=CD28)*DB3:DB105)+SUMPRODUCT((DA3:DA105=CD25)*(DD3:DD105=CD28)*DB3:DB105)+SUMPRODUCT((DA3:DA105=CD26)*(DD3:DD105=CD28)*DB3:DB105)+SUMPRODUCT((DA3:DA105=CD27)*(DD3:DD105=CD28)*DB3:DB105)</f>
        <v>0</v>
      </c>
      <c r="CJ28" s="3">
        <f>CH28-CI28+1000</f>
        <v>1000</v>
      </c>
      <c r="CK28" s="3" t="str">
        <f t="shared" ref="CK28" si="95">IF(CD28&lt;&gt;"",CE28*3+CF28*1,"")</f>
        <v/>
      </c>
      <c r="CL28" s="3" t="str">
        <f>IF(CD28&lt;&gt;"",VLOOKUP(CD28,C4:I52,7,FALSE),"")</f>
        <v/>
      </c>
      <c r="CM28" s="3" t="str">
        <f>IF(CD28&lt;&gt;"",VLOOKUP(CD28,C4:I52,5,FALSE),"")</f>
        <v/>
      </c>
      <c r="CN28" s="3" t="str">
        <f>IF(CD28&lt;&gt;"",VLOOKUP(CD28,C4:K52,9,FALSE),"")</f>
        <v/>
      </c>
      <c r="CO28" s="3" t="str">
        <f t="shared" ref="CO28" si="96">CK28</f>
        <v/>
      </c>
      <c r="CP28" s="3" t="str">
        <f>IF(CD28&lt;&gt;"",RANK(CO28,AG25:AG29),"")</f>
        <v/>
      </c>
      <c r="CQ28" s="3" t="str">
        <f>IF(CD28&lt;&gt;"",SUMPRODUCT((CO25:CO29=CO28)*(CJ25:CJ29&gt;CJ28)),"")</f>
        <v/>
      </c>
      <c r="CR28" s="3" t="str">
        <f>IF(CD28&lt;&gt;"",SUMPRODUCT((CO25:CO29=CO28)*(CJ25:CJ29=CJ28)*(CH25:CH29&gt;CH28)),"")</f>
        <v/>
      </c>
      <c r="CS28" s="3" t="str">
        <f>IF(CD28&lt;&gt;"",SUMPRODUCT((CO25:CO29=CO28)*(CJ25:CJ29=CJ28)*(CH25:CH29=CH28)*(CL25:CL29&gt;CL28)),"")</f>
        <v/>
      </c>
      <c r="CT28" s="3" t="str">
        <f>IF(CD28&lt;&gt;"",SUMPRODUCT((CO25:CO29=CO28)*(CJ25:CJ29=CJ28)*(CH25:CH29=CH28)*(CL25:CL29=CL28)*(CM25:CM29&gt;CM28)),"")</f>
        <v/>
      </c>
      <c r="CU28" s="3" t="str">
        <f>IF(CD28&lt;&gt;"",SUMPRODUCT((CO25:CO29=CO28)*(CJ25:CJ29=CJ28)*(CH25:CH29=CH28)*(CL25:CL29=CL28)*(CM25:CM29=CM28)*(CN25:CN29&gt;CN28)),"")</f>
        <v/>
      </c>
      <c r="CV28" s="3" t="str">
        <f>IF(CD28&lt;&gt;"",SUM(CP28:CU28)+3,"")</f>
        <v/>
      </c>
      <c r="CW28" s="3" t="str">
        <f>IF(CD28&lt;&gt;"",IF(CV28=4,CD28,CD29),"")</f>
        <v/>
      </c>
      <c r="CX28" s="3" t="str">
        <f>IF(CW28&lt;&gt;"",CW28,IF(CC28&lt;&gt;"",CC28,IF(BI28&lt;&gt;"",BI28,IF(AO28&lt;&gt;"",AO28,O28))))</f>
        <v>Paraguay</v>
      </c>
      <c r="CY28" s="3">
        <v>4</v>
      </c>
      <c r="CZ28" s="3">
        <v>26</v>
      </c>
      <c r="DA28" s="7" t="str">
        <f>Voorspelling!F31</f>
        <v>Zwitserland</v>
      </c>
      <c r="DB28" s="7">
        <f>Voorspelling!G31</f>
        <v>0</v>
      </c>
      <c r="DC28" s="7">
        <f>Voorspelling!H31</f>
        <v>0</v>
      </c>
      <c r="DD28" s="7" t="str">
        <f>Voorspelling!I31</f>
        <v>Bosnië en Herzegovina</v>
      </c>
      <c r="DE28" s="7" t="str">
        <f>IF(AND(Voorspelling!G31&lt;&gt;"",Voorspelling!H31&lt;&gt;""),IF(DB28&gt;DC28,"W",IF(DB28=DC28,"D","L")),"")</f>
        <v/>
      </c>
      <c r="DF28" s="7" t="str">
        <f t="shared" si="0"/>
        <v/>
      </c>
      <c r="DI28" s="3" t="e">
        <f ca="1">VLOOKUP(DJ28,HE25:HF29,2,FALSE)</f>
        <v>#N/A</v>
      </c>
      <c r="DJ28" s="5" t="str">
        <f t="shared" si="88"/>
        <v>Turkije</v>
      </c>
      <c r="DK28" s="3" t="e">
        <f ca="1">SUMPRODUCT((HH3:HH105=DJ28)*(HL3:HL105="W"))+SUMPRODUCT((HK3:HK105=DJ28)*(HM3:HM105="W"))</f>
        <v>#REF!</v>
      </c>
      <c r="DL28" s="3" t="e">
        <f ca="1">SUMPRODUCT((HH3:HH105=DJ28)*(HL3:HL105="D"))+SUMPRODUCT((HK3:HK105=DJ28)*(HM3:HM105="D"))</f>
        <v>#REF!</v>
      </c>
      <c r="DM28" s="3" t="e">
        <f ca="1">SUMPRODUCT((HH3:HH105=DJ28)*(HL3:HL105="L"))+SUMPRODUCT((HK3:HK105=DJ28)*(HM3:HM105="L"))</f>
        <v>#REF!</v>
      </c>
      <c r="DN28" s="3" t="e">
        <f ca="1">SUMIF(HH3:HH123,DJ28,HI3:HI123)+SUMIF(HK3:HK123,DJ28,HJ3:HJ123)</f>
        <v>#REF!</v>
      </c>
      <c r="DO28" s="3" t="e">
        <f ca="1">SUMIF(HK3:HK123,DJ28,HI3:HI123)+SUMIF(HH3:HH123,DJ28,HJ3:HJ123)</f>
        <v>#REF!</v>
      </c>
      <c r="DP28" s="3" t="e">
        <f t="shared" ca="1" si="80"/>
        <v>#REF!</v>
      </c>
      <c r="DQ28" s="3" t="e">
        <f t="shared" ca="1" si="81"/>
        <v>#REF!</v>
      </c>
      <c r="DR28" s="3">
        <f t="shared" si="82"/>
        <v>-125</v>
      </c>
      <c r="DS28" s="3" t="e">
        <f ca="1">IF(COUNTIF(DQ25:DQ29,4)&lt;&gt;4,RANK(DQ28,DQ25:DQ29),DQ107)</f>
        <v>#REF!</v>
      </c>
      <c r="DU28" s="3" t="e">
        <f ca="1">SUMPRODUCT((DS25:DS28=DS28)*(DR25:DR28&lt;DR28))+DS28</f>
        <v>#REF!</v>
      </c>
      <c r="DV28" s="5" t="e">
        <f ca="1">INDEX(DJ25:DJ29,MATCH(4,DU25:DU29,0),0)</f>
        <v>#N/A</v>
      </c>
      <c r="DW28" s="3" t="e">
        <f ca="1">INDEX(DS25:DS29,MATCH(DV28,DJ25:DJ29,0),0)</f>
        <v>#N/A</v>
      </c>
      <c r="DX28" s="3" t="e">
        <f ca="1">IF(AND(DX27&lt;&gt;"",DW28=1),DV28,"")</f>
        <v>#N/A</v>
      </c>
      <c r="DY28" s="3" t="e">
        <f ca="1">IF(AND(DY27&lt;&gt;"",DW29=2),DV29,"")</f>
        <v>#N/A</v>
      </c>
      <c r="EC28" s="3" t="e">
        <f t="shared" ca="1" si="89"/>
        <v>#N/A</v>
      </c>
      <c r="ED28" s="3" t="e">
        <f ca="1">SUMPRODUCT((HH3:HH105=EC28)*(HK3:HK105=EC29)*(HL3:HL105="W"))+SUMPRODUCT((HH3:HH105=EC28)*(HK3:HK105=EC25)*(HL3:HL105="W"))+SUMPRODUCT((HH3:HH105=EC28)*(HK3:HK105=EC26)*(HL3:HL105="W"))+SUMPRODUCT((HH3:HH105=EC28)*(HK3:HK105=EC27)*(HL3:HL105="W"))+SUMPRODUCT((HH3:HH105=EC29)*(HK3:HK105=EC28)*(HM3:HM105="W"))+SUMPRODUCT((HH3:HH105=EC25)*(HK3:HK105=EC28)*(HM3:HM105="W"))+SUMPRODUCT((HH3:HH105=EC26)*(HK3:HK105=EC28)*(HM3:HM105="W"))+SUMPRODUCT((HH3:HH105=EC27)*(HK3:HK105=EC28)*(HM3:HM105="W"))</f>
        <v>#N/A</v>
      </c>
      <c r="EE28" s="3" t="e">
        <f ca="1">SUMPRODUCT((HH3:HH105=EC28)*(HK3:HK105=EC29)*(HL3:HL105="D"))+SUMPRODUCT((HH3:HH105=EC28)*(HK3:HK105=EC25)*(HL3:HL105="D"))+SUMPRODUCT((HH3:HH105=EC28)*(HK3:HK105=EC26)*(HL3:HL105="D"))+SUMPRODUCT((HH3:HH105=EC28)*(HK3:HK105=EC27)*(HL3:HL105="D"))+SUMPRODUCT((HH3:HH105=EC29)*(HK3:HK105=EC28)*(HL3:HL105="D"))+SUMPRODUCT((HH3:HH105=EC25)*(HK3:HK105=EC28)*(HL3:HL105="D"))+SUMPRODUCT((HH3:HH105=EC26)*(HK3:HK105=EC28)*(HL3:HL105="D"))+SUMPRODUCT((HH3:HH105=EC27)*(HK3:HK105=EC28)*(HL3:HL105="D"))</f>
        <v>#N/A</v>
      </c>
      <c r="EF28" s="3" t="e">
        <f ca="1">SUMPRODUCT((HH3:HH105=EC28)*(HK3:HK105=EC29)*(HL3:HL105="L"))+SUMPRODUCT((HH3:HH105=EC28)*(HK3:HK105=EC25)*(HL3:HL105="L"))+SUMPRODUCT((HH3:HH105=EC28)*(HK3:HK105=EC26)*(HL3:HL105="L"))+SUMPRODUCT((HH3:HH105=EC28)*(HK3:HK105=EC27)*(HL3:HL105="L"))+SUMPRODUCT((HH3:HH105=EC29)*(HK3:HK105=EC28)*(HM3:HM105="L"))+SUMPRODUCT((HH3:HH105=EC25)*(HK3:HK105=EC28)*(HM3:HM105="L"))+SUMPRODUCT((HH3:HH105=EC26)*(HK3:HK105=EC28)*(HM3:HM105="L"))+SUMPRODUCT((HH3:HH105=EC27)*(HK3:HK105=EC28)*(HM3:HM105="L"))</f>
        <v>#N/A</v>
      </c>
      <c r="EG28" s="3" t="e">
        <f ca="1">SUMPRODUCT((HH3:HH105=EC28)*(HK3:HK105=EC29)*HI3:HI105)+SUMPRODUCT((HH3:HH105=EC28)*(HK3:HK105=EC25)*HI3:HI105)+SUMPRODUCT((HH3:HH105=EC28)*(HK3:HK105=EC26)*HI3:HI105)+SUMPRODUCT((HH3:HH105=EC28)*(HK3:HK105=EC27)*HI3:HI105)+SUMPRODUCT((HH3:HH105=EC29)*(HK3:HK105=EC28)*HJ3:HJ105)+SUMPRODUCT((HH3:HH105=EC25)*(HK3:HK105=EC28)*HJ3:HJ105)+SUMPRODUCT((HH3:HH105=EC26)*(HK3:HK105=EC28)*HJ3:HJ105)+SUMPRODUCT((HH3:HH105=EC27)*(HK3:HK105=EC28)*HJ3:HJ105)</f>
        <v>#N/A</v>
      </c>
      <c r="EH28" s="3" t="e">
        <f ca="1">SUMPRODUCT((HH3:HH105=EC28)*(HK3:HK105=EC29)*HJ3:HJ105)+SUMPRODUCT((HH3:HH105=EC28)*(HK3:HK105=EC25)*HJ3:HJ105)+SUMPRODUCT((HH3:HH105=EC28)*(HK3:HK105=EC26)*HJ3:HJ105)+SUMPRODUCT((HH3:HH105=EC28)*(HK3:HK105=EC27)*HJ3:HJ105)+SUMPRODUCT((HH3:HH105=EC29)*(HK3:HK105=EC28)*HI3:HI105)+SUMPRODUCT((HH3:HH105=EC25)*(HK3:HK105=EC28)*HI3:HI105)+SUMPRODUCT((HH3:HH105=EC26)*(HK3:HK105=EC28)*HI3:HI105)+SUMPRODUCT((HH3:HH105=EC27)*(HK3:HK105=EC28)*HI3:HI105)</f>
        <v>#N/A</v>
      </c>
      <c r="EI28" s="3" t="e">
        <f ca="1">EG28-EH28+1000</f>
        <v>#N/A</v>
      </c>
      <c r="EJ28" s="3" t="e">
        <f t="shared" ca="1" si="83"/>
        <v>#N/A</v>
      </c>
      <c r="EK28" s="3" t="e">
        <f ca="1">IF(EC28&lt;&gt;"",VLOOKUP(EC28,DJ4:DP52,7,FALSE),"")</f>
        <v>#N/A</v>
      </c>
      <c r="EL28" s="3" t="e">
        <f ca="1">IF(EC28&lt;&gt;"",VLOOKUP(EC28,DJ4:DP52,5,FALSE),"")</f>
        <v>#N/A</v>
      </c>
      <c r="EM28" s="3" t="e">
        <f ca="1">IF(EC28&lt;&gt;"",VLOOKUP(EC28,DJ4:DR52,9,FALSE),"")</f>
        <v>#N/A</v>
      </c>
      <c r="EN28" s="3" t="e">
        <f t="shared" ca="1" si="84"/>
        <v>#N/A</v>
      </c>
      <c r="EO28" s="3" t="e">
        <f ca="1">IF(EC28&lt;&gt;"",RANK(EN28,EN25:EN29),"")</f>
        <v>#N/A</v>
      </c>
      <c r="EP28" s="3" t="e">
        <f ca="1">IF(EC28&lt;&gt;"",SUMPRODUCT((EN25:EN29=EN28)*(EI25:EI29&gt;EI28)),"")</f>
        <v>#N/A</v>
      </c>
      <c r="EQ28" s="3" t="e">
        <f ca="1">IF(EC28&lt;&gt;"",SUMPRODUCT((EN25:EN29=EN28)*(EI25:EI29=EI28)*(EG25:EG29&gt;EG28)),"")</f>
        <v>#N/A</v>
      </c>
      <c r="ER28" s="3" t="e">
        <f ca="1">IF(EC28&lt;&gt;"",SUMPRODUCT((EN25:EN29=EN28)*(EI25:EI29=EI28)*(EG25:EG29=EG28)*(EK25:EK29&gt;EK28)),"")</f>
        <v>#N/A</v>
      </c>
      <c r="ES28" s="3" t="e">
        <f ca="1">IF(EC28&lt;&gt;"",SUMPRODUCT((EN25:EN29=EN28)*(EI25:EI29=EI28)*(EG25:EG29=EG28)*(EK25:EK29=EK28)*(EL25:EL29&gt;EL28)),"")</f>
        <v>#N/A</v>
      </c>
      <c r="ET28" s="3" t="e">
        <f ca="1">IF(EC28&lt;&gt;"",SUMPRODUCT((EN25:EN29=EN28)*(EI25:EI29=EI28)*(EG25:EG29=EG28)*(EK25:EK29=EK28)*(EL25:EL29=EL28)*(EM25:EM29&gt;EM28)),"")</f>
        <v>#N/A</v>
      </c>
      <c r="EU28" s="3" t="e">
        <f ca="1">IF(EC28&lt;&gt;"",IF(EU107&lt;&gt;"",IF(EB103=3,EU107,EU107+EB103),SUM(EO28:ET28)),"")</f>
        <v>#N/A</v>
      </c>
      <c r="EV28" s="3" t="e">
        <f ca="1">IF(EC28&lt;&gt;"",INDEX(EC25:EC29,MATCH(4,EU25:EU29,0),0),"")</f>
        <v>#N/A</v>
      </c>
      <c r="EW28" s="3" t="e">
        <f ca="1">IF(DY27&lt;&gt;"",DY27,"")</f>
        <v>#N/A</v>
      </c>
      <c r="EX28" s="3" t="e">
        <f ca="1">IF(EW28&lt;&gt;"",SUMPRODUCT((HH3:HH105=EW28)*(HK3:HK105=EW29)*(HL3:HL105="W"))+SUMPRODUCT((HH3:HH105=EW28)*(HK3:HK105=EW26)*(HL3:HL105="W"))+SUMPRODUCT((HH3:HH105=EW28)*(HK3:HK105=EW27)*(HL3:HL105="W"))+SUMPRODUCT((HH3:HH105=EW29)*(HK3:HK105=EW28)*(HM3:HM105="W"))+SUMPRODUCT((HH3:HH105=EW26)*(HK3:HK105=EW28)*(HM3:HM105="W"))+SUMPRODUCT((HH3:HH105=EW27)*(HK3:HK105=EW28)*(HM3:HM105="W")),"")</f>
        <v>#N/A</v>
      </c>
      <c r="EY28" s="3" t="e">
        <f ca="1">IF(EW28&lt;&gt;"",SUMPRODUCT((HH3:HH105=EW28)*(HK3:HK105=EW29)*(HL3:HL105="D"))+SUMPRODUCT((HH3:HH105=EW28)*(HK3:HK105=EW26)*(HL3:HL105="D"))+SUMPRODUCT((HH3:HH105=EW28)*(HK3:HK105=EW27)*(HL3:HL105="D"))+SUMPRODUCT((HH3:HH105=EW29)*(HK3:HK105=EW28)*(HL3:HL105="D"))+SUMPRODUCT((HH3:HH105=EW26)*(HK3:HK105=EW28)*(HL3:HL105="D"))+SUMPRODUCT((HH3:HH105=EW27)*(HK3:HK105=EW28)*(HL3:HL105="D")),"")</f>
        <v>#N/A</v>
      </c>
      <c r="EZ28" s="3" t="e">
        <f ca="1">IF(EW28&lt;&gt;"",SUMPRODUCT((HH3:HH105=EW28)*(HK3:HK105=EW29)*(HL3:HL105="L"))+SUMPRODUCT((HH3:HH105=EW28)*(HK3:HK105=EW26)*(HL3:HL105="L"))+SUMPRODUCT((HH3:HH105=EW28)*(HK3:HK105=EW27)*(HL3:HL105="L"))+SUMPRODUCT((HH3:HH105=EW29)*(HK3:HK105=EW28)*(HM3:HM105="L"))+SUMPRODUCT((HH3:HH105=EW26)*(HK3:HK105=EW28)*(HM3:HM105="L"))+SUMPRODUCT((HH3:HH105=EW27)*(HK3:HK105=EW28)*(HM3:HM105="L")),"")</f>
        <v>#N/A</v>
      </c>
      <c r="FA28" s="3" t="e">
        <f ca="1">SUMPRODUCT((HH3:HH105=EW28)*(HK3:HK105=EW29)*HI3:HI105)+SUMPRODUCT((HH3:HH105=EW28)*(HK3:HK105=EW25)*HI3:HI105)+SUMPRODUCT((HH3:HH105=EW28)*(HK3:HK105=EW26)*HI3:HI105)+SUMPRODUCT((HH3:HH105=EW28)*(HK3:HK105=EW27)*HI3:HI105)+SUMPRODUCT((HH3:HH105=EW29)*(HK3:HK105=EW28)*HJ3:HJ105)+SUMPRODUCT((HH3:HH105=EW25)*(HK3:HK105=EW28)*HJ3:HJ105)+SUMPRODUCT((HH3:HH105=EW26)*(HK3:HK105=EW28)*HJ3:HJ105)+SUMPRODUCT((HH3:HH105=EW27)*(HK3:HK105=EW28)*HJ3:HJ105)</f>
        <v>#N/A</v>
      </c>
      <c r="FB28" s="3" t="e">
        <f ca="1">SUMPRODUCT((HH3:HH105=EW28)*(HK3:HK105=EW29)*HJ3:HJ105)+SUMPRODUCT((HH3:HH105=EW28)*(HK3:HK105=EW25)*HJ3:HJ105)+SUMPRODUCT((HH3:HH105=EW28)*(HK3:HK105=EW26)*HJ3:HJ105)+SUMPRODUCT((HH3:HH105=EW28)*(HK3:HK105=EW27)*HJ3:HJ105)+SUMPRODUCT((HH3:HH105=EW29)*(HK3:HK105=EW28)*HI3:HI105)+SUMPRODUCT((HH3:HH105=EW25)*(HK3:HK105=EW28)*HI3:HI105)+SUMPRODUCT((HH3:HH105=EW26)*(HK3:HK105=EW28)*HI3:HI105)+SUMPRODUCT((HH3:HH105=EW27)*(HK3:HK105=EW28)*HI3:HI105)</f>
        <v>#N/A</v>
      </c>
      <c r="FC28" s="3" t="e">
        <f ca="1">FA28-FB28+1000</f>
        <v>#N/A</v>
      </c>
      <c r="FD28" s="3" t="e">
        <f t="shared" ca="1" si="90"/>
        <v>#N/A</v>
      </c>
      <c r="FE28" s="3" t="e">
        <f ca="1">IF(EW28&lt;&gt;"",VLOOKUP(EW28,DJ4:DP52,7,FALSE),"")</f>
        <v>#N/A</v>
      </c>
      <c r="FF28" s="3" t="e">
        <f ca="1">IF(EW28&lt;&gt;"",VLOOKUP(EW28,DJ4:DP52,5,FALSE),"")</f>
        <v>#N/A</v>
      </c>
      <c r="FG28" s="3" t="e">
        <f ca="1">IF(EW28&lt;&gt;"",VLOOKUP(EW28,DJ4:DR52,9,FALSE),"")</f>
        <v>#N/A</v>
      </c>
      <c r="FH28" s="3" t="e">
        <f t="shared" ca="1" si="91"/>
        <v>#N/A</v>
      </c>
      <c r="FI28" s="3" t="e">
        <f ca="1">IF(EW28&lt;&gt;"",RANK(FH28,FH25:FH29),"")</f>
        <v>#N/A</v>
      </c>
      <c r="FJ28" s="3" t="e">
        <f ca="1">IF(EW28&lt;&gt;"",SUMPRODUCT((FH25:FH29=FH28)*(FC25:FC29&gt;FC28)),"")</f>
        <v>#N/A</v>
      </c>
      <c r="FK28" s="3" t="e">
        <f ca="1">IF(EW28&lt;&gt;"",SUMPRODUCT((FH25:FH29=FH28)*(FC25:FC29=FC28)*(FA25:FA29&gt;FA28)),"")</f>
        <v>#N/A</v>
      </c>
      <c r="FL28" s="3" t="e">
        <f ca="1">IF(EW28&lt;&gt;"",SUMPRODUCT((FH25:FH29=FH28)*(FC25:FC29=FC28)*(FA25:FA29=FA28)*(FE25:FE29&gt;FE28)),"")</f>
        <v>#N/A</v>
      </c>
      <c r="FM28" s="3" t="e">
        <f ca="1">IF(EW28&lt;&gt;"",SUMPRODUCT((FH25:FH29=FH28)*(FC25:FC29=FC28)*(FA25:FA29=FA28)*(FE25:FE29=FE28)*(FF25:FF29&gt;FF28)),"")</f>
        <v>#N/A</v>
      </c>
      <c r="FN28" s="3" t="e">
        <f ca="1">IF(EW28&lt;&gt;"",SUMPRODUCT((FH25:FH29=FH28)*(FC25:FC29=FC28)*(FA25:FA29=FA28)*(FE25:FE29=FE28)*(FF25:FF29=FF28)*(FG25:FG29&gt;FG28)),"")</f>
        <v>#N/A</v>
      </c>
      <c r="FO28" s="3" t="e">
        <f ca="1">IF(EW28&lt;&gt;"",IF(FO107&lt;&gt;"",IF(EV103=3,FO107,FO107+EV103),SUM(FI28:FN28)+1),"")</f>
        <v>#N/A</v>
      </c>
      <c r="FP28" s="3" t="e">
        <f ca="1">IF(EW28&lt;&gt;"",INDEX(EW26:EW29,MATCH(4,FO26:FO29,0),0),"")</f>
        <v>#N/A</v>
      </c>
      <c r="FQ28" s="3" t="e">
        <f ca="1">IF(DZ26&lt;&gt;"",DZ26,"")</f>
        <v>#N/A</v>
      </c>
      <c r="FR28" s="3" t="e">
        <f ca="1">SUMPRODUCT((HH3:HH105=FQ28)*(HK3:HK105=FQ29)*(HL3:HL105="W"))+SUMPRODUCT((HH3:HH105=FQ28)*(HK3:HK105=FQ30)*(HL3:HL105="W"))+SUMPRODUCT((HH3:HH105=FQ28)*(HK3:HK105=FQ27)*(HL3:HL105="W"))+SUMPRODUCT((HH3:HH105=FQ29)*(HK3:HK105=FQ28)*(HM3:HM105="W"))+SUMPRODUCT((HH3:HH105=FQ30)*(HK3:HK105=FQ28)*(HM3:HM105="W"))+SUMPRODUCT((HH3:HH105=FQ27)*(HK3:HK105=FQ28)*(HM3:HM105="W"))</f>
        <v>#N/A</v>
      </c>
      <c r="FS28" s="3" t="e">
        <f ca="1">SUMPRODUCT((HH3:HH105=FQ28)*(HK3:HK105=FQ29)*(HL3:HL105="D"))+SUMPRODUCT((HH3:HH105=FQ28)*(HK3:HK105=FQ30)*(HL3:HL105="D"))+SUMPRODUCT((HH3:HH105=FQ28)*(HK3:HK105=FQ27)*(HL3:HL105="D"))+SUMPRODUCT((HH3:HH105=FQ29)*(HK3:HK105=FQ28)*(HL3:HL105="D"))+SUMPRODUCT((HH3:HH105=FQ30)*(HK3:HK105=FQ28)*(HL3:HL105="D"))+SUMPRODUCT((HH3:HH105=FQ27)*(HK3:HK105=FQ28)*(HL3:HL105="D"))</f>
        <v>#N/A</v>
      </c>
      <c r="FT28" s="3" t="e">
        <f ca="1">SUMPRODUCT((HH3:HH105=FQ28)*(HK3:HK105=FQ29)*(HL3:HL105="L"))+SUMPRODUCT((HH3:HH105=FQ28)*(HK3:HK105=FQ30)*(HL3:HL105="L"))+SUMPRODUCT((HH3:HH105=FQ28)*(HK3:HK105=FQ27)*(HL3:HL105="L"))+SUMPRODUCT((HH3:HH105=FQ29)*(HK3:HK105=FQ28)*(HM3:HM105="L"))+SUMPRODUCT((HH3:HH105=FQ30)*(HK3:HK105=FQ28)*(HM3:HM105="L"))+SUMPRODUCT((HH3:HH105=FQ27)*(HK3:HK105=FQ28)*(HM3:HM105="L"))</f>
        <v>#N/A</v>
      </c>
      <c r="FU28" s="3" t="e">
        <f ca="1">SUMPRODUCT((HH3:HH105=FQ28)*(HK3:HK105=FQ29)*HI3:HI105)+SUMPRODUCT((HH3:HH105=FQ28)*(HK3:HK105=FQ25)*HI3:HI105)+SUMPRODUCT((HH3:HH105=FQ28)*(HK3:HK105=FQ26)*HI3:HI105)+SUMPRODUCT((HH3:HH105=FQ28)*(HK3:HK105=FQ27)*HI3:HI105)+SUMPRODUCT((HH3:HH105=FQ29)*(HK3:HK105=FQ28)*HJ3:HJ105)+SUMPRODUCT((HH3:HH105=FQ25)*(HK3:HK105=FQ28)*HJ3:HJ105)+SUMPRODUCT((HH3:HH105=FQ26)*(HK3:HK105=FQ28)*HJ3:HJ105)+SUMPRODUCT((HH3:HH105=FQ27)*(HK3:HK105=FQ28)*HJ3:HJ105)</f>
        <v>#N/A</v>
      </c>
      <c r="FV28" s="3" t="e">
        <f ca="1">SUMPRODUCT((HH3:HH105=FQ28)*(HK3:HK105=FQ29)*HJ3:HJ105)+SUMPRODUCT((HH3:HH105=FQ28)*(HK3:HK105=FQ25)*HJ3:HJ105)+SUMPRODUCT((HH3:HH105=FQ28)*(HK3:HK105=FQ26)*HJ3:HJ105)+SUMPRODUCT((HH3:HH105=FQ28)*(HK3:HK105=FQ27)*HJ3:HJ105)+SUMPRODUCT((HH3:HH105=FQ29)*(HK3:HK105=FQ28)*HI3:HI105)+SUMPRODUCT((HH3:HH105=FQ25)*(HK3:HK105=FQ28)*HI3:HI105)+SUMPRODUCT((HH3:HH105=FQ26)*(HK3:HK105=FQ28)*HI3:HI105)+SUMPRODUCT((HH3:HH105=FQ27)*(HK3:HK105=FQ28)*HI3:HI105)</f>
        <v>#N/A</v>
      </c>
      <c r="FW28" s="3" t="e">
        <f ca="1">FU28-FV28+1000</f>
        <v>#N/A</v>
      </c>
      <c r="FX28" s="3" t="e">
        <f t="shared" ref="FX28" ca="1" si="97">IF(FQ28&lt;&gt;"",FR28*3+FS28*1,"")</f>
        <v>#N/A</v>
      </c>
      <c r="FY28" s="3" t="e">
        <f ca="1">IF(FQ28&lt;&gt;"",VLOOKUP(FQ28,DJ4:DP52,7,FALSE),"")</f>
        <v>#N/A</v>
      </c>
      <c r="FZ28" s="3" t="e">
        <f ca="1">IF(FQ28&lt;&gt;"",VLOOKUP(FQ28,DJ4:DP52,5,FALSE),"")</f>
        <v>#N/A</v>
      </c>
      <c r="GA28" s="3" t="e">
        <f ca="1">IF(FQ28&lt;&gt;"",VLOOKUP(FQ28,DJ4:DR52,9,FALSE),"")</f>
        <v>#N/A</v>
      </c>
      <c r="GB28" s="3" t="e">
        <f t="shared" ca="1" si="93"/>
        <v>#N/A</v>
      </c>
      <c r="GC28" s="3" t="e">
        <f ca="1">IF(FQ28&lt;&gt;"",RANK(GB28,GB25:GB29),"")</f>
        <v>#N/A</v>
      </c>
      <c r="GD28" s="3" t="e">
        <f ca="1">IF(FQ28&lt;&gt;"",SUMPRODUCT((GB25:GB29=GB28)*(FW25:FW29&gt;FW28)),"")</f>
        <v>#N/A</v>
      </c>
      <c r="GE28" s="3" t="e">
        <f ca="1">IF(FQ28&lt;&gt;"",SUMPRODUCT((GB25:GB29=GB28)*(FW25:FW29=FW28)*(FU25:FU29&gt;FU28)),"")</f>
        <v>#N/A</v>
      </c>
      <c r="GF28" s="3" t="e">
        <f ca="1">IF(FQ28&lt;&gt;"",SUMPRODUCT((GB25:GB29=GB28)*(FW25:FW29=FW28)*(FU25:FU29=FU28)*(FY25:FY29&gt;FY28)),"")</f>
        <v>#N/A</v>
      </c>
      <c r="GG28" s="3" t="e">
        <f ca="1">IF(FQ28&lt;&gt;"",SUMPRODUCT((GB25:GB29=GB28)*(FW25:FW29=FW28)*(FU25:FU29=FU28)*(FY25:FY29=FY28)*(FZ25:FZ29&gt;FZ28)),"")</f>
        <v>#N/A</v>
      </c>
      <c r="GH28" s="3" t="e">
        <f ca="1">IF(FQ28&lt;&gt;"",SUMPRODUCT((GB25:GB29=GB28)*(FW25:FW29=FW28)*(FU25:FU29=FU28)*(FY25:FY29=FY28)*(FZ25:FZ29=FZ28)*(GA25:GA29&gt;GA28)),"")</f>
        <v>#N/A</v>
      </c>
      <c r="GI28" s="3" t="e">
        <f ca="1">IF(FQ28&lt;&gt;"",SUM(GC28:GH28)+2,"")</f>
        <v>#N/A</v>
      </c>
      <c r="GJ28" s="3" t="e">
        <f ca="1">IF(FQ28&lt;&gt;"",INDEX(FQ27:FQ29,MATCH(4,GI27:GI29,0),0),"")</f>
        <v>#N/A</v>
      </c>
      <c r="GK28" s="3" t="str">
        <f>IF(EA25&lt;&gt;"",EA25,"")</f>
        <v/>
      </c>
      <c r="GL28" s="3" t="e">
        <f ca="1">SUMPRODUCT((HH3:HH105=GK28)*(HK3:HK105=GK29)*(HL3:HL105="W"))+SUMPRODUCT((HH3:HH105=GK28)*(HK3:HK105=GK30)*(HL3:HL105="W"))+SUMPRODUCT((HH3:HH105=GK28)*(HK3:HK105=GK31)*(HL3:HL105="W"))+SUMPRODUCT((HH3:HH105=GK29)*(HK3:HK105=GK28)*(HM3:HM105="W"))+SUMPRODUCT((HH3:HH105=GK30)*(HK3:HK105=GK28)*(HM3:HM105="W"))+SUMPRODUCT((HH3:HH105=GK31)*(HK3:HK105=GK28)*(HM3:HM105="W"))</f>
        <v>#REF!</v>
      </c>
      <c r="GM28" s="3" t="e">
        <f ca="1">SUMPRODUCT((HH3:HH105=GK28)*(HK3:HK105=GK29)*(HL3:HL105="D"))+SUMPRODUCT((HH3:HH105=GK28)*(HK3:HK105=GK30)*(HL3:HL105="D"))+SUMPRODUCT((HH3:HH105=GK28)*(HK3:HK105=GK31)*(HL3:HL105="D"))+SUMPRODUCT((HH3:HH105=GK29)*(HK3:HK105=GK28)*(HL3:HL105="D"))+SUMPRODUCT((HH3:HH105=GK30)*(HK3:HK105=GK28)*(HL3:HL105="D"))+SUMPRODUCT((HH3:HH105=GK31)*(HK3:HK105=GK28)*(HL3:HL105="D"))</f>
        <v>#REF!</v>
      </c>
      <c r="GN28" s="3" t="e">
        <f ca="1">SUMPRODUCT((HH3:HH105=GK28)*(HK3:HK105=GK29)*(HL3:HL105="L"))+SUMPRODUCT((HH3:HH105=GK28)*(HK3:HK105=GK30)*(HL3:HL105="L"))+SUMPRODUCT((HH3:HH105=GK28)*(HK3:HK105=GK31)*(HL3:HL105="L"))+SUMPRODUCT((HH3:HH105=GK29)*(HK3:HK105=GK28)*(HM3:HM105="L"))+SUMPRODUCT((HH3:HH105=GK30)*(HK3:HK105=GK28)*(HM3:HM105="L"))+SUMPRODUCT((HH3:HH105=GK31)*(HK3:HK105=GK28)*(HM3:HM105="L"))</f>
        <v>#REF!</v>
      </c>
      <c r="GO28" s="3" t="e">
        <f ca="1">SUMPRODUCT((HH3:HH105=GK28)*(HK3:HK105=GK29)*HI3:HI105)+SUMPRODUCT((HH3:HH105=GK28)*(HK3:HK105=GK25)*HI3:HI105)+SUMPRODUCT((HH3:HH105=GK28)*(HK3:HK105=GK26)*HI3:HI105)+SUMPRODUCT((HH3:HH105=GK28)*(HK3:HK105=GK27)*HI3:HI105)+SUMPRODUCT((HH3:HH105=GK29)*(HK3:HK105=GK28)*HJ3:HJ105)+SUMPRODUCT((HH3:HH105=GK25)*(HK3:HK105=GK28)*HJ3:HJ105)+SUMPRODUCT((HH3:HH105=GK26)*(HK3:HK105=GK28)*HJ3:HJ105)+SUMPRODUCT((HH3:HH105=GK27)*(HK3:HK105=GK28)*HJ3:HJ105)</f>
        <v>#REF!</v>
      </c>
      <c r="GP28" s="3" t="e">
        <f ca="1">SUMPRODUCT((HH3:HH105=GK28)*(HK3:HK105=GK29)*HJ3:HJ105)+SUMPRODUCT((HH3:HH105=GK28)*(HK3:HK105=GK25)*HJ3:HJ105)+SUMPRODUCT((HH3:HH105=GK28)*(HK3:HK105=GK26)*HJ3:HJ105)+SUMPRODUCT((HH3:HH105=GK28)*(HK3:HK105=GK27)*HJ3:HJ105)+SUMPRODUCT((HH3:HH105=GK29)*(HK3:HK105=GK28)*HI3:HI105)+SUMPRODUCT((HH3:HH105=GK25)*(HK3:HK105=GK28)*HI3:HI105)+SUMPRODUCT((HH3:HH105=GK26)*(HK3:HK105=GK28)*HI3:HI105)+SUMPRODUCT((HH3:HH105=GK27)*(HK3:HK105=GK28)*HI3:HI105)</f>
        <v>#REF!</v>
      </c>
      <c r="GQ28" s="3" t="e">
        <f ca="1">GO28-GP28+1000</f>
        <v>#REF!</v>
      </c>
      <c r="GR28" s="3" t="str">
        <f t="shared" ref="GR28" si="98">IF(GK28&lt;&gt;"",GL28*3+GM28*1,"")</f>
        <v/>
      </c>
      <c r="GS28" s="3" t="str">
        <f>IF(GK28&lt;&gt;"",VLOOKUP(GK28,DJ4:DP52,7,FALSE),"")</f>
        <v/>
      </c>
      <c r="GT28" s="3" t="str">
        <f>IF(GK28&lt;&gt;"",VLOOKUP(GK28,DJ4:DP52,5,FALSE),"")</f>
        <v/>
      </c>
      <c r="GU28" s="3" t="str">
        <f>IF(GK28&lt;&gt;"",VLOOKUP(GK28,DJ4:DR52,9,FALSE),"")</f>
        <v/>
      </c>
      <c r="GV28" s="3" t="str">
        <f t="shared" ref="GV28" si="99">GR28</f>
        <v/>
      </c>
      <c r="GW28" s="3" t="str">
        <f>IF(GK28&lt;&gt;"",RANK(GV28,EN25:EN29),"")</f>
        <v/>
      </c>
      <c r="GX28" s="3" t="str">
        <f>IF(GK28&lt;&gt;"",SUMPRODUCT((GV25:GV29=GV28)*(GQ25:GQ29&gt;GQ28)),"")</f>
        <v/>
      </c>
      <c r="GY28" s="3" t="str">
        <f>IF(GK28&lt;&gt;"",SUMPRODUCT((GV25:GV29=GV28)*(GQ25:GQ29=GQ28)*(GO25:GO29&gt;GO28)),"")</f>
        <v/>
      </c>
      <c r="GZ28" s="3" t="str">
        <f>IF(GK28&lt;&gt;"",SUMPRODUCT((GV25:GV29=GV28)*(GQ25:GQ29=GQ28)*(GO25:GO29=GO28)*(GS25:GS29&gt;GS28)),"")</f>
        <v/>
      </c>
      <c r="HA28" s="3" t="str">
        <f>IF(GK28&lt;&gt;"",SUMPRODUCT((GV25:GV29=GV28)*(GQ25:GQ29=GQ28)*(GO25:GO29=GO28)*(GS25:GS29=GS28)*(GT25:GT29&gt;GT28)),"")</f>
        <v/>
      </c>
      <c r="HB28" s="3" t="str">
        <f>IF(GK28&lt;&gt;"",SUMPRODUCT((GV25:GV29=GV28)*(GQ25:GQ29=GQ28)*(GO25:GO29=GO28)*(GS25:GS29=GS28)*(GT25:GT29=GT28)*(GU25:GU29&gt;GU28)),"")</f>
        <v/>
      </c>
      <c r="HC28" s="3" t="str">
        <f>IF(GK28&lt;&gt;"",SUM(GW28:HB28)+3,"")</f>
        <v/>
      </c>
      <c r="HD28" s="3" t="str">
        <f>IF(GK28&lt;&gt;"",IF(HC28=4,GK28,GK29),"")</f>
        <v/>
      </c>
      <c r="HE28" s="3" t="e">
        <f ca="1">IF(HD28&lt;&gt;"",HD28,IF(GJ28&lt;&gt;"",GJ28,IF(FP28&lt;&gt;"",FP28,IF(EV28&lt;&gt;"",EV28,DV28))))</f>
        <v>#N/A</v>
      </c>
      <c r="HF28" s="3">
        <v>4</v>
      </c>
      <c r="HG28" s="3">
        <v>26</v>
      </c>
      <c r="HH28" s="7" t="str">
        <f t="shared" si="1"/>
        <v>Zwitserland</v>
      </c>
      <c r="HI28" s="7" t="e">
        <f ca="1">IF(OFFSET(Voorspelling!#REF!,0,HI1)&lt;&gt;"",OFFSET(Voorspelling!#REF!,0,HI1),0)</f>
        <v>#REF!</v>
      </c>
      <c r="HJ28" s="7" t="e">
        <f ca="1">IF(OFFSET(Voorspelling!#REF!,0,HI1)&lt;&gt;"",OFFSET(Voorspelling!#REF!,0,HI1),0)</f>
        <v>#REF!</v>
      </c>
      <c r="HK28" s="7" t="str">
        <f t="shared" si="2"/>
        <v>Bosnië en Herzegovina</v>
      </c>
      <c r="HL28" s="7" t="e">
        <f ca="1">IF(AND(OFFSET(Voorspelling!#REF!,0,HI1)&lt;&gt;"",OFFSET(Voorspelling!#REF!,0,HI1)&lt;&gt;""),IF(HI28&gt;HJ28,"W",IF(HI28=HJ28,"D","L")),"")</f>
        <v>#REF!</v>
      </c>
      <c r="HM28" s="7" t="e">
        <f t="shared" ca="1" si="3"/>
        <v>#REF!</v>
      </c>
      <c r="LO28" s="7"/>
      <c r="LP28" s="7"/>
      <c r="LQ28" s="7"/>
      <c r="LR28" s="7"/>
      <c r="LS28" s="7"/>
      <c r="LT28" s="7"/>
      <c r="PV28" s="7"/>
      <c r="PW28" s="7"/>
      <c r="PX28" s="7"/>
      <c r="PY28" s="7"/>
      <c r="PZ28" s="7"/>
      <c r="QA28" s="7"/>
      <c r="UC28" s="7"/>
      <c r="UD28" s="7"/>
      <c r="UE28" s="7"/>
      <c r="UF28" s="7"/>
      <c r="UG28" s="7"/>
      <c r="UH28" s="7"/>
      <c r="YJ28" s="7"/>
      <c r="YK28" s="7"/>
      <c r="YL28" s="7"/>
      <c r="YM28" s="7"/>
      <c r="YN28" s="7"/>
      <c r="YO28" s="7"/>
      <c r="ACQ28" s="7"/>
      <c r="ACR28" s="7"/>
      <c r="ACS28" s="7"/>
      <c r="ACT28" s="7"/>
      <c r="ACU28" s="7"/>
      <c r="ACV28" s="7"/>
      <c r="AGX28" s="7"/>
      <c r="AGY28" s="7"/>
      <c r="AGZ28" s="7"/>
      <c r="AHA28" s="7"/>
      <c r="AHB28" s="7"/>
      <c r="AHC28" s="7"/>
      <c r="ALE28" s="7"/>
      <c r="ALF28" s="7"/>
      <c r="ALG28" s="7"/>
      <c r="ALH28" s="7"/>
      <c r="ALI28" s="7"/>
      <c r="ALJ28" s="7"/>
      <c r="APL28" s="7"/>
      <c r="APM28" s="7"/>
      <c r="APN28" s="7"/>
      <c r="APO28" s="7"/>
      <c r="APP28" s="7"/>
      <c r="APQ28" s="7"/>
      <c r="ATS28" s="7"/>
      <c r="ATT28" s="7"/>
      <c r="ATU28" s="7"/>
      <c r="ATV28" s="7"/>
      <c r="ATW28" s="7"/>
      <c r="ATX28" s="7"/>
      <c r="AXZ28" s="7"/>
      <c r="AYA28" s="7"/>
      <c r="AYB28" s="7"/>
      <c r="AYC28" s="7"/>
      <c r="AYD28" s="7"/>
      <c r="AYE28" s="7"/>
      <c r="BCG28" s="7"/>
      <c r="BCH28" s="7"/>
      <c r="BCI28" s="7"/>
      <c r="BCJ28" s="7"/>
      <c r="BCK28" s="7"/>
      <c r="BCL28" s="7"/>
      <c r="BGN28" s="7"/>
      <c r="BGO28" s="7"/>
      <c r="BGP28" s="7"/>
      <c r="BGQ28" s="7"/>
      <c r="BGR28" s="7"/>
      <c r="BGS28" s="7"/>
      <c r="BKU28" s="7"/>
      <c r="BKV28" s="7"/>
      <c r="BKW28" s="7"/>
      <c r="BKX28" s="7"/>
      <c r="BKY28" s="7"/>
      <c r="BKZ28" s="7"/>
      <c r="BPB28" s="7"/>
      <c r="BPC28" s="7"/>
      <c r="BPD28" s="7"/>
      <c r="BPE28" s="7"/>
      <c r="BPF28" s="7"/>
      <c r="BPG28" s="7"/>
      <c r="BTI28" s="7"/>
      <c r="BTJ28" s="7"/>
      <c r="BTK28" s="7"/>
      <c r="BTL28" s="7"/>
      <c r="BTM28" s="7"/>
      <c r="BTN28" s="7"/>
      <c r="BXP28" s="7"/>
      <c r="BXQ28" s="7"/>
      <c r="BXR28" s="7"/>
      <c r="BXS28" s="7"/>
      <c r="BXT28" s="7"/>
      <c r="BXU28" s="7"/>
      <c r="CBW28" s="7"/>
      <c r="CBX28" s="7"/>
      <c r="CBY28" s="7"/>
      <c r="CBZ28" s="7"/>
      <c r="CCA28" s="7"/>
      <c r="CCB28" s="7"/>
      <c r="CGD28" s="7"/>
      <c r="CGE28" s="7"/>
      <c r="CGF28" s="7"/>
      <c r="CGG28" s="7"/>
      <c r="CGH28" s="7"/>
      <c r="CGI28" s="7"/>
      <c r="CKK28" s="7"/>
      <c r="CKL28" s="7"/>
      <c r="CKM28" s="7"/>
      <c r="CKN28" s="7"/>
      <c r="CKO28" s="7"/>
      <c r="CKP28" s="7"/>
      <c r="COR28" s="7"/>
      <c r="COS28" s="7"/>
      <c r="COT28" s="7"/>
      <c r="COU28" s="7"/>
      <c r="COV28" s="7"/>
      <c r="COW28" s="7"/>
      <c r="CSY28" s="7"/>
      <c r="CSZ28" s="7"/>
      <c r="CTA28" s="7"/>
      <c r="CTB28" s="7"/>
      <c r="CTC28" s="7"/>
      <c r="CTD28" s="7"/>
      <c r="CXF28" s="7"/>
      <c r="CXG28" s="7"/>
      <c r="CXH28" s="7"/>
      <c r="CXI28" s="7"/>
      <c r="CXJ28" s="7"/>
      <c r="CXK28" s="7"/>
      <c r="DBM28" s="7"/>
      <c r="DBN28" s="7"/>
      <c r="DBO28" s="7"/>
      <c r="DBP28" s="7"/>
      <c r="DBQ28" s="7"/>
      <c r="DBR28" s="7"/>
      <c r="DFT28" s="7"/>
      <c r="DFU28" s="7"/>
      <c r="DFV28" s="7"/>
      <c r="DFW28" s="7"/>
      <c r="DFX28" s="7"/>
      <c r="DFY28" s="7"/>
      <c r="DKA28" s="7"/>
      <c r="DKB28" s="7"/>
      <c r="DKC28" s="7"/>
      <c r="DKD28" s="7"/>
      <c r="DKE28" s="7"/>
      <c r="DKF28" s="7"/>
      <c r="DOH28" s="7"/>
      <c r="DOI28" s="7"/>
      <c r="DOJ28" s="7"/>
      <c r="DOK28" s="7"/>
      <c r="DOL28" s="7"/>
      <c r="DOM28" s="7"/>
      <c r="DSO28" s="7"/>
      <c r="DSP28" s="7"/>
      <c r="DSQ28" s="7"/>
      <c r="DSR28" s="7"/>
      <c r="DSS28" s="7"/>
      <c r="DST28" s="7"/>
      <c r="DWV28" s="7"/>
      <c r="DWW28" s="7"/>
      <c r="DWX28" s="7"/>
      <c r="DWY28" s="7"/>
      <c r="DWZ28" s="7"/>
      <c r="DXA28" s="7"/>
      <c r="EBC28" s="7"/>
      <c r="EBD28" s="7"/>
      <c r="EBE28" s="7"/>
      <c r="EBF28" s="7"/>
      <c r="EBG28" s="7"/>
      <c r="EBH28" s="7"/>
      <c r="EFJ28" s="7"/>
      <c r="EFK28" s="7"/>
      <c r="EFL28" s="7"/>
      <c r="EFM28" s="7"/>
      <c r="EFN28" s="7"/>
      <c r="EFO28" s="7"/>
      <c r="EJQ28" s="7"/>
      <c r="EJR28" s="7"/>
      <c r="EJS28" s="7"/>
      <c r="EJT28" s="7"/>
      <c r="EJU28" s="7"/>
      <c r="EJV28" s="7"/>
      <c r="ENX28" s="7"/>
      <c r="ENY28" s="7"/>
      <c r="ENZ28" s="7"/>
      <c r="EOA28" s="7"/>
      <c r="EOB28" s="7"/>
      <c r="EOC28" s="7"/>
      <c r="ESE28" s="7"/>
      <c r="ESF28" s="7"/>
      <c r="ESG28" s="7"/>
      <c r="ESH28" s="7"/>
      <c r="ESI28" s="7"/>
      <c r="ESJ28" s="7"/>
      <c r="EWL28" s="7"/>
      <c r="EWM28" s="7"/>
      <c r="EWN28" s="7"/>
      <c r="EWO28" s="7"/>
      <c r="EWP28" s="7"/>
      <c r="EWQ28" s="7"/>
      <c r="FAS28" s="7"/>
      <c r="FAT28" s="7"/>
      <c r="FAU28" s="7"/>
      <c r="FAV28" s="7"/>
      <c r="FAW28" s="7"/>
      <c r="FAX28" s="7"/>
      <c r="FEZ28" s="7"/>
      <c r="FFA28" s="7"/>
      <c r="FFB28" s="7"/>
      <c r="FFC28" s="7"/>
      <c r="FFD28" s="7"/>
      <c r="FFE28" s="7"/>
      <c r="FJG28" s="7"/>
      <c r="FJH28" s="7"/>
      <c r="FJI28" s="7"/>
      <c r="FJJ28" s="7"/>
      <c r="FJK28" s="7"/>
      <c r="FJL28" s="7"/>
      <c r="FNN28" s="7"/>
      <c r="FNO28" s="7"/>
      <c r="FNP28" s="7"/>
      <c r="FNQ28" s="7"/>
      <c r="FNR28" s="7"/>
      <c r="FNS28" s="7"/>
      <c r="FRU28" s="7"/>
      <c r="FRV28" s="7"/>
      <c r="FRW28" s="7"/>
      <c r="FRX28" s="7"/>
      <c r="FRY28" s="7"/>
      <c r="FRZ28" s="7"/>
      <c r="FWB28" s="7"/>
      <c r="FWC28" s="7"/>
      <c r="FWD28" s="7"/>
      <c r="FWE28" s="7"/>
      <c r="FWF28" s="7"/>
      <c r="FWG28" s="7"/>
      <c r="GAI28" s="7"/>
      <c r="GAJ28" s="7"/>
      <c r="GAK28" s="7"/>
      <c r="GAL28" s="7"/>
      <c r="GAM28" s="7"/>
      <c r="GAN28" s="7"/>
      <c r="GEP28" s="7"/>
      <c r="GEQ28" s="7"/>
      <c r="GER28" s="7"/>
      <c r="GES28" s="7"/>
      <c r="GET28" s="7"/>
      <c r="GEU28" s="7"/>
      <c r="GIW28" s="7"/>
      <c r="GIX28" s="7"/>
      <c r="GIY28" s="7"/>
      <c r="GIZ28" s="7"/>
      <c r="GJA28" s="7"/>
      <c r="GJB28" s="7"/>
      <c r="GND28" s="7"/>
      <c r="GNE28" s="7"/>
      <c r="GNF28" s="7"/>
      <c r="GNG28" s="7"/>
      <c r="GNH28" s="7"/>
      <c r="GNI28" s="7"/>
      <c r="GRK28" s="7"/>
      <c r="GRL28" s="7"/>
      <c r="GRM28" s="7"/>
      <c r="GRN28" s="7"/>
      <c r="GRO28" s="7"/>
      <c r="GRP28" s="7"/>
      <c r="GVR28" s="7"/>
      <c r="GVS28" s="7"/>
      <c r="GVT28" s="7"/>
      <c r="GVU28" s="7"/>
      <c r="GVV28" s="7"/>
      <c r="GVW28" s="7"/>
      <c r="GZY28" s="7"/>
      <c r="GZZ28" s="7"/>
      <c r="HAA28" s="7"/>
      <c r="HAB28" s="7"/>
      <c r="HAC28" s="7"/>
      <c r="HAD28" s="7"/>
      <c r="HEF28" s="7"/>
      <c r="HEG28" s="7"/>
      <c r="HEH28" s="7"/>
      <c r="HEI28" s="7"/>
      <c r="HEJ28" s="7"/>
      <c r="HEK28" s="7"/>
      <c r="HIM28" s="7"/>
      <c r="HIN28" s="7"/>
      <c r="HIO28" s="7"/>
      <c r="HIP28" s="7"/>
      <c r="HIQ28" s="7"/>
      <c r="HIR28" s="7"/>
      <c r="HMT28" s="7"/>
      <c r="HMU28" s="7"/>
      <c r="HMV28" s="7"/>
      <c r="HMW28" s="7"/>
      <c r="HMX28" s="7"/>
      <c r="HMY28" s="7"/>
      <c r="HRA28" s="7"/>
      <c r="HRB28" s="7"/>
      <c r="HRC28" s="7"/>
      <c r="HRD28" s="7"/>
      <c r="HRE28" s="7"/>
      <c r="HRF28" s="7"/>
      <c r="HVH28" s="7"/>
      <c r="HVI28" s="7"/>
      <c r="HVJ28" s="7"/>
      <c r="HVK28" s="7"/>
      <c r="HVL28" s="7"/>
      <c r="HVM28" s="7"/>
      <c r="HZO28" s="7"/>
      <c r="HZP28" s="7"/>
      <c r="HZQ28" s="7"/>
      <c r="HZR28" s="7"/>
      <c r="HZS28" s="7"/>
      <c r="HZT28" s="7"/>
      <c r="IDV28" s="7"/>
      <c r="IDW28" s="7"/>
      <c r="IDX28" s="7"/>
      <c r="IDY28" s="7"/>
      <c r="IDZ28" s="7"/>
      <c r="IEA28" s="7"/>
      <c r="IIC28" s="7"/>
      <c r="IID28" s="7"/>
      <c r="IIE28" s="7"/>
      <c r="IIF28" s="7"/>
      <c r="IIG28" s="7"/>
      <c r="IIH28" s="7"/>
      <c r="IMJ28" s="7"/>
      <c r="IMK28" s="7"/>
      <c r="IML28" s="7"/>
      <c r="IMM28" s="7"/>
      <c r="IMN28" s="7"/>
      <c r="IMO28" s="7"/>
      <c r="IQQ28" s="7"/>
      <c r="IQR28" s="7"/>
      <c r="IQS28" s="7"/>
      <c r="IQT28" s="7"/>
      <c r="IQU28" s="7"/>
      <c r="IQV28" s="7"/>
      <c r="IUX28" s="7"/>
      <c r="IUY28" s="7"/>
      <c r="IUZ28" s="7"/>
      <c r="IVA28" s="7"/>
      <c r="IVB28" s="7"/>
      <c r="IVC28" s="7"/>
      <c r="IZE28" s="7"/>
      <c r="IZF28" s="7"/>
      <c r="IZG28" s="7"/>
      <c r="IZH28" s="7"/>
      <c r="IZI28" s="7"/>
      <c r="IZJ28" s="7"/>
      <c r="JDL28" s="7"/>
      <c r="JDM28" s="7"/>
      <c r="JDN28" s="7"/>
      <c r="JDO28" s="7"/>
      <c r="JDP28" s="7"/>
      <c r="JDQ28" s="7"/>
      <c r="JHS28" s="7"/>
      <c r="JHT28" s="7"/>
      <c r="JHU28" s="7"/>
      <c r="JHV28" s="7"/>
      <c r="JHW28" s="7"/>
      <c r="JHX28" s="7"/>
      <c r="JLZ28" s="7"/>
      <c r="JMA28" s="7"/>
      <c r="JMB28" s="7"/>
      <c r="JMC28" s="7"/>
      <c r="JMD28" s="7"/>
      <c r="JME28" s="7"/>
      <c r="JQG28" s="7"/>
      <c r="JQH28" s="7"/>
      <c r="JQI28" s="7"/>
      <c r="JQJ28" s="7"/>
      <c r="JQK28" s="7"/>
      <c r="JQL28" s="7"/>
      <c r="JUN28" s="7"/>
      <c r="JUO28" s="7"/>
      <c r="JUP28" s="7"/>
      <c r="JUQ28" s="7"/>
      <c r="JUR28" s="7"/>
      <c r="JUS28" s="7"/>
      <c r="JYU28" s="7"/>
      <c r="JYV28" s="7"/>
      <c r="JYW28" s="7"/>
      <c r="JYX28" s="7"/>
      <c r="JYY28" s="7"/>
      <c r="JYZ28" s="7"/>
      <c r="KDB28" s="7"/>
      <c r="KDC28" s="7"/>
      <c r="KDD28" s="7"/>
      <c r="KDE28" s="7"/>
      <c r="KDF28" s="7"/>
      <c r="KDG28" s="7"/>
      <c r="KHI28" s="7"/>
      <c r="KHJ28" s="7"/>
      <c r="KHK28" s="7"/>
      <c r="KHL28" s="7"/>
      <c r="KHM28" s="7"/>
      <c r="KHN28" s="7"/>
      <c r="KLP28" s="7"/>
      <c r="KLQ28" s="7"/>
      <c r="KLR28" s="7"/>
      <c r="KLS28" s="7"/>
      <c r="KLT28" s="7"/>
      <c r="KLU28" s="7"/>
      <c r="KPW28" s="7"/>
      <c r="KPX28" s="7"/>
      <c r="KPY28" s="7"/>
      <c r="KPZ28" s="7"/>
      <c r="KQA28" s="7"/>
      <c r="KQB28" s="7"/>
      <c r="KUD28" s="7"/>
      <c r="KUE28" s="7"/>
      <c r="KUF28" s="7"/>
      <c r="KUG28" s="7"/>
      <c r="KUH28" s="7"/>
      <c r="KUI28" s="7"/>
      <c r="KYK28" s="7"/>
      <c r="KYL28" s="7"/>
      <c r="KYM28" s="7"/>
      <c r="KYN28" s="7"/>
      <c r="KYO28" s="7"/>
      <c r="KYP28" s="7"/>
      <c r="LCR28" s="7"/>
      <c r="LCS28" s="7"/>
      <c r="LCT28" s="7"/>
      <c r="LCU28" s="7"/>
      <c r="LCV28" s="7"/>
      <c r="LCW28" s="7"/>
      <c r="LGY28" s="7"/>
      <c r="LGZ28" s="7"/>
      <c r="LHA28" s="7"/>
      <c r="LHB28" s="7"/>
      <c r="LHC28" s="7"/>
      <c r="LHD28" s="7"/>
      <c r="LLF28" s="7"/>
      <c r="LLG28" s="7"/>
      <c r="LLH28" s="7"/>
      <c r="LLI28" s="7"/>
      <c r="LLJ28" s="7"/>
      <c r="LLK28" s="7"/>
      <c r="LPM28" s="7"/>
      <c r="LPN28" s="7"/>
      <c r="LPO28" s="7"/>
      <c r="LPP28" s="7"/>
      <c r="LPQ28" s="7"/>
      <c r="LPR28" s="7"/>
      <c r="LTT28" s="7"/>
      <c r="LTU28" s="7"/>
      <c r="LTV28" s="7"/>
      <c r="LTW28" s="7"/>
      <c r="LTX28" s="7"/>
      <c r="LTY28" s="7"/>
      <c r="LYA28" s="7"/>
      <c r="LYB28" s="7"/>
      <c r="LYC28" s="7"/>
      <c r="LYD28" s="7"/>
      <c r="LYE28" s="7"/>
      <c r="LYF28" s="7"/>
      <c r="MCH28" s="7"/>
      <c r="MCI28" s="7"/>
      <c r="MCJ28" s="7"/>
      <c r="MCK28" s="7"/>
      <c r="MCL28" s="7"/>
      <c r="MCM28" s="7"/>
      <c r="MGO28" s="7"/>
      <c r="MGP28" s="7"/>
      <c r="MGQ28" s="7"/>
      <c r="MGR28" s="7"/>
      <c r="MGS28" s="7"/>
      <c r="MGT28" s="7"/>
      <c r="MKV28" s="7"/>
      <c r="MKW28" s="7"/>
      <c r="MKX28" s="7"/>
      <c r="MKY28" s="7"/>
      <c r="MKZ28" s="7"/>
      <c r="MLA28" s="7"/>
      <c r="MPC28" s="7"/>
      <c r="MPD28" s="7"/>
      <c r="MPE28" s="7"/>
      <c r="MPF28" s="7"/>
      <c r="MPG28" s="7"/>
      <c r="MPH28" s="7"/>
      <c r="MTJ28" s="7"/>
      <c r="MTK28" s="7"/>
      <c r="MTL28" s="7"/>
      <c r="MTM28" s="7"/>
      <c r="MTN28" s="7"/>
      <c r="MTO28" s="7"/>
      <c r="MXQ28" s="7"/>
      <c r="MXR28" s="7"/>
      <c r="MXS28" s="7"/>
      <c r="MXT28" s="7"/>
      <c r="MXU28" s="7"/>
      <c r="MXV28" s="7"/>
      <c r="NBX28" s="7"/>
      <c r="NBY28" s="7"/>
      <c r="NBZ28" s="7"/>
      <c r="NCA28" s="7"/>
      <c r="NCB28" s="7"/>
      <c r="NCC28" s="7"/>
      <c r="NGE28" s="7"/>
      <c r="NGF28" s="7"/>
      <c r="NGG28" s="7"/>
      <c r="NGH28" s="7"/>
      <c r="NGI28" s="7"/>
      <c r="NGJ28" s="7"/>
      <c r="NKL28" s="7"/>
      <c r="NKM28" s="7"/>
      <c r="NKN28" s="7"/>
      <c r="NKO28" s="7"/>
      <c r="NKP28" s="7"/>
      <c r="NKQ28" s="7"/>
      <c r="NOS28" s="7"/>
      <c r="NOT28" s="7"/>
      <c r="NOU28" s="7"/>
      <c r="NOV28" s="7"/>
      <c r="NOW28" s="7"/>
      <c r="NOX28" s="7"/>
      <c r="NSZ28" s="7"/>
      <c r="NTA28" s="7"/>
      <c r="NTB28" s="7"/>
      <c r="NTC28" s="7"/>
      <c r="NTD28" s="7"/>
      <c r="NTE28" s="7"/>
      <c r="NXG28" s="7"/>
      <c r="NXH28" s="7"/>
      <c r="NXI28" s="7"/>
      <c r="NXJ28" s="7"/>
      <c r="NXK28" s="7"/>
      <c r="NXL28" s="7"/>
      <c r="OBN28" s="7"/>
      <c r="OBO28" s="7"/>
      <c r="OBP28" s="7"/>
      <c r="OBQ28" s="7"/>
      <c r="OBR28" s="7"/>
      <c r="OBS28" s="7"/>
      <c r="OFU28" s="7"/>
      <c r="OFV28" s="7"/>
      <c r="OFW28" s="7"/>
      <c r="OFX28" s="7"/>
      <c r="OFY28" s="7"/>
      <c r="OFZ28" s="7"/>
      <c r="OKB28" s="7"/>
      <c r="OKC28" s="7"/>
      <c r="OKD28" s="7"/>
      <c r="OKE28" s="7"/>
      <c r="OKF28" s="7"/>
      <c r="OKG28" s="7"/>
      <c r="OOI28" s="7"/>
      <c r="OOJ28" s="7"/>
      <c r="OOK28" s="7"/>
      <c r="OOL28" s="7"/>
      <c r="OOM28" s="7"/>
      <c r="OON28" s="7"/>
      <c r="OSP28" s="7"/>
      <c r="OSQ28" s="7"/>
      <c r="OSR28" s="7"/>
      <c r="OSS28" s="7"/>
      <c r="OST28" s="7"/>
      <c r="OSU28" s="7"/>
      <c r="OWW28" s="7"/>
      <c r="OWX28" s="7"/>
      <c r="OWY28" s="7"/>
      <c r="OWZ28" s="7"/>
      <c r="OXA28" s="7"/>
      <c r="OXB28" s="7"/>
      <c r="PBD28" s="7"/>
      <c r="PBE28" s="7"/>
      <c r="PBF28" s="7"/>
      <c r="PBG28" s="7"/>
      <c r="PBH28" s="7"/>
      <c r="PBI28" s="7"/>
      <c r="PFK28" s="7"/>
      <c r="PFL28" s="7"/>
      <c r="PFM28" s="7"/>
      <c r="PFN28" s="7"/>
      <c r="PFO28" s="7"/>
      <c r="PFP28" s="7"/>
      <c r="PJR28" s="7"/>
      <c r="PJS28" s="7"/>
      <c r="PJT28" s="7"/>
      <c r="PJU28" s="7"/>
      <c r="PJV28" s="7"/>
      <c r="PJW28" s="7"/>
      <c r="PNY28" s="7"/>
      <c r="PNZ28" s="7"/>
      <c r="POA28" s="7"/>
      <c r="POB28" s="7"/>
      <c r="POC28" s="7"/>
      <c r="POD28" s="7"/>
      <c r="PSF28" s="7"/>
      <c r="PSG28" s="7"/>
      <c r="PSH28" s="7"/>
      <c r="PSI28" s="7"/>
      <c r="PSJ28" s="7"/>
      <c r="PSK28" s="7"/>
    </row>
    <row r="29" spans="1:998 1104:1997 2103:2996 3102:3995 4101:5105 5211:6104 6210:7103 7209:8102 8208:9212 9318:10211 10317:11210 11316:11321" x14ac:dyDescent="0.25">
      <c r="CW29" s="3" t="str">
        <f>IF(CD28&lt;&gt;"",IF(CD28=CW28,CD29,CD28),"")</f>
        <v/>
      </c>
      <c r="CZ29" s="3">
        <v>27</v>
      </c>
      <c r="DA29" s="7" t="str">
        <f>Voorspelling!F32</f>
        <v>Canada</v>
      </c>
      <c r="DB29" s="7">
        <f>Voorspelling!G32</f>
        <v>0</v>
      </c>
      <c r="DC29" s="7">
        <f>Voorspelling!H32</f>
        <v>0</v>
      </c>
      <c r="DD29" s="7" t="str">
        <f>Voorspelling!I32</f>
        <v>Qatar</v>
      </c>
      <c r="DE29" s="7" t="str">
        <f>IF(AND(Voorspelling!G32&lt;&gt;"",Voorspelling!H32&lt;&gt;""),IF(DB29&gt;DC29,"W",IF(DB29=DC29,"D","L")),"")</f>
        <v/>
      </c>
      <c r="DF29" s="7" t="str">
        <f t="shared" si="0"/>
        <v/>
      </c>
      <c r="HD29" s="3" t="str">
        <f>IF(GK28&lt;&gt;"",IF(GK28=HD28,GK29,GK28),"")</f>
        <v/>
      </c>
      <c r="HG29" s="3">
        <v>27</v>
      </c>
      <c r="HH29" s="7" t="str">
        <f t="shared" si="1"/>
        <v>Canada</v>
      </c>
      <c r="HI29" s="7" t="e">
        <f ca="1">IF(OFFSET(Voorspelling!#REF!,0,HI1)&lt;&gt;"",OFFSET(Voorspelling!#REF!,0,HI1),0)</f>
        <v>#REF!</v>
      </c>
      <c r="HJ29" s="7" t="e">
        <f ca="1">IF(OFFSET(Voorspelling!#REF!,0,HI1)&lt;&gt;"",OFFSET(Voorspelling!#REF!,0,HI1),0)</f>
        <v>#REF!</v>
      </c>
      <c r="HK29" s="7" t="str">
        <f t="shared" si="2"/>
        <v>Qatar</v>
      </c>
      <c r="HL29" s="7" t="e">
        <f ca="1">IF(AND(OFFSET(Voorspelling!#REF!,0,HI1)&lt;&gt;"",OFFSET(Voorspelling!#REF!,0,HI1)&lt;&gt;""),IF(HI29&gt;HJ29,"W",IF(HI29=HJ29,"D","L")),"")</f>
        <v>#REF!</v>
      </c>
      <c r="HM29" s="7" t="e">
        <f t="shared" ca="1" si="3"/>
        <v>#REF!</v>
      </c>
      <c r="LO29" s="7"/>
      <c r="LP29" s="7"/>
      <c r="LQ29" s="7"/>
      <c r="LR29" s="7"/>
      <c r="LS29" s="7"/>
      <c r="LT29" s="7"/>
      <c r="PV29" s="7"/>
      <c r="PW29" s="7"/>
      <c r="PX29" s="7"/>
      <c r="PY29" s="7"/>
      <c r="PZ29" s="7"/>
      <c r="QA29" s="7"/>
      <c r="UC29" s="7"/>
      <c r="UD29" s="7"/>
      <c r="UE29" s="7"/>
      <c r="UF29" s="7"/>
      <c r="UG29" s="7"/>
      <c r="UH29" s="7"/>
      <c r="YJ29" s="7"/>
      <c r="YK29" s="7"/>
      <c r="YL29" s="7"/>
      <c r="YM29" s="7"/>
      <c r="YN29" s="7"/>
      <c r="YO29" s="7"/>
      <c r="ACQ29" s="7"/>
      <c r="ACR29" s="7"/>
      <c r="ACS29" s="7"/>
      <c r="ACT29" s="7"/>
      <c r="ACU29" s="7"/>
      <c r="ACV29" s="7"/>
      <c r="AGX29" s="7"/>
      <c r="AGY29" s="7"/>
      <c r="AGZ29" s="7"/>
      <c r="AHA29" s="7"/>
      <c r="AHB29" s="7"/>
      <c r="AHC29" s="7"/>
      <c r="ALE29" s="7"/>
      <c r="ALF29" s="7"/>
      <c r="ALG29" s="7"/>
      <c r="ALH29" s="7"/>
      <c r="ALI29" s="7"/>
      <c r="ALJ29" s="7"/>
      <c r="APL29" s="7"/>
      <c r="APM29" s="7"/>
      <c r="APN29" s="7"/>
      <c r="APO29" s="7"/>
      <c r="APP29" s="7"/>
      <c r="APQ29" s="7"/>
      <c r="ATS29" s="7"/>
      <c r="ATT29" s="7"/>
      <c r="ATU29" s="7"/>
      <c r="ATV29" s="7"/>
      <c r="ATW29" s="7"/>
      <c r="ATX29" s="7"/>
      <c r="AXZ29" s="7"/>
      <c r="AYA29" s="7"/>
      <c r="AYB29" s="7"/>
      <c r="AYC29" s="7"/>
      <c r="AYD29" s="7"/>
      <c r="AYE29" s="7"/>
      <c r="BCG29" s="7"/>
      <c r="BCH29" s="7"/>
      <c r="BCI29" s="7"/>
      <c r="BCJ29" s="7"/>
      <c r="BCK29" s="7"/>
      <c r="BCL29" s="7"/>
      <c r="BGN29" s="7"/>
      <c r="BGO29" s="7"/>
      <c r="BGP29" s="7"/>
      <c r="BGQ29" s="7"/>
      <c r="BGR29" s="7"/>
      <c r="BGS29" s="7"/>
      <c r="BKU29" s="7"/>
      <c r="BKV29" s="7"/>
      <c r="BKW29" s="7"/>
      <c r="BKX29" s="7"/>
      <c r="BKY29" s="7"/>
      <c r="BKZ29" s="7"/>
      <c r="BPB29" s="7"/>
      <c r="BPC29" s="7"/>
      <c r="BPD29" s="7"/>
      <c r="BPE29" s="7"/>
      <c r="BPF29" s="7"/>
      <c r="BPG29" s="7"/>
      <c r="BTI29" s="7"/>
      <c r="BTJ29" s="7"/>
      <c r="BTK29" s="7"/>
      <c r="BTL29" s="7"/>
      <c r="BTM29" s="7"/>
      <c r="BTN29" s="7"/>
      <c r="BXP29" s="7"/>
      <c r="BXQ29" s="7"/>
      <c r="BXR29" s="7"/>
      <c r="BXS29" s="7"/>
      <c r="BXT29" s="7"/>
      <c r="BXU29" s="7"/>
      <c r="CBW29" s="7"/>
      <c r="CBX29" s="7"/>
      <c r="CBY29" s="7"/>
      <c r="CBZ29" s="7"/>
      <c r="CCA29" s="7"/>
      <c r="CCB29" s="7"/>
      <c r="CGD29" s="7"/>
      <c r="CGE29" s="7"/>
      <c r="CGF29" s="7"/>
      <c r="CGG29" s="7"/>
      <c r="CGH29" s="7"/>
      <c r="CGI29" s="7"/>
      <c r="CKK29" s="7"/>
      <c r="CKL29" s="7"/>
      <c r="CKM29" s="7"/>
      <c r="CKN29" s="7"/>
      <c r="CKO29" s="7"/>
      <c r="CKP29" s="7"/>
      <c r="COR29" s="7"/>
      <c r="COS29" s="7"/>
      <c r="COT29" s="7"/>
      <c r="COU29" s="7"/>
      <c r="COV29" s="7"/>
      <c r="COW29" s="7"/>
      <c r="CSY29" s="7"/>
      <c r="CSZ29" s="7"/>
      <c r="CTA29" s="7"/>
      <c r="CTB29" s="7"/>
      <c r="CTC29" s="7"/>
      <c r="CTD29" s="7"/>
      <c r="CXF29" s="7"/>
      <c r="CXG29" s="7"/>
      <c r="CXH29" s="7"/>
      <c r="CXI29" s="7"/>
      <c r="CXJ29" s="7"/>
      <c r="CXK29" s="7"/>
      <c r="DBM29" s="7"/>
      <c r="DBN29" s="7"/>
      <c r="DBO29" s="7"/>
      <c r="DBP29" s="7"/>
      <c r="DBQ29" s="7"/>
      <c r="DBR29" s="7"/>
      <c r="DFT29" s="7"/>
      <c r="DFU29" s="7"/>
      <c r="DFV29" s="7"/>
      <c r="DFW29" s="7"/>
      <c r="DFX29" s="7"/>
      <c r="DFY29" s="7"/>
      <c r="DKA29" s="7"/>
      <c r="DKB29" s="7"/>
      <c r="DKC29" s="7"/>
      <c r="DKD29" s="7"/>
      <c r="DKE29" s="7"/>
      <c r="DKF29" s="7"/>
      <c r="DOH29" s="7"/>
      <c r="DOI29" s="7"/>
      <c r="DOJ29" s="7"/>
      <c r="DOK29" s="7"/>
      <c r="DOL29" s="7"/>
      <c r="DOM29" s="7"/>
      <c r="DSO29" s="7"/>
      <c r="DSP29" s="7"/>
      <c r="DSQ29" s="7"/>
      <c r="DSR29" s="7"/>
      <c r="DSS29" s="7"/>
      <c r="DST29" s="7"/>
      <c r="DWV29" s="7"/>
      <c r="DWW29" s="7"/>
      <c r="DWX29" s="7"/>
      <c r="DWY29" s="7"/>
      <c r="DWZ29" s="7"/>
      <c r="DXA29" s="7"/>
      <c r="EBC29" s="7"/>
      <c r="EBD29" s="7"/>
      <c r="EBE29" s="7"/>
      <c r="EBF29" s="7"/>
      <c r="EBG29" s="7"/>
      <c r="EBH29" s="7"/>
      <c r="EFJ29" s="7"/>
      <c r="EFK29" s="7"/>
      <c r="EFL29" s="7"/>
      <c r="EFM29" s="7"/>
      <c r="EFN29" s="7"/>
      <c r="EFO29" s="7"/>
      <c r="EJQ29" s="7"/>
      <c r="EJR29" s="7"/>
      <c r="EJS29" s="7"/>
      <c r="EJT29" s="7"/>
      <c r="EJU29" s="7"/>
      <c r="EJV29" s="7"/>
      <c r="ENX29" s="7"/>
      <c r="ENY29" s="7"/>
      <c r="ENZ29" s="7"/>
      <c r="EOA29" s="7"/>
      <c r="EOB29" s="7"/>
      <c r="EOC29" s="7"/>
      <c r="ESE29" s="7"/>
      <c r="ESF29" s="7"/>
      <c r="ESG29" s="7"/>
      <c r="ESH29" s="7"/>
      <c r="ESI29" s="7"/>
      <c r="ESJ29" s="7"/>
      <c r="EWL29" s="7"/>
      <c r="EWM29" s="7"/>
      <c r="EWN29" s="7"/>
      <c r="EWO29" s="7"/>
      <c r="EWP29" s="7"/>
      <c r="EWQ29" s="7"/>
      <c r="FAS29" s="7"/>
      <c r="FAT29" s="7"/>
      <c r="FAU29" s="7"/>
      <c r="FAV29" s="7"/>
      <c r="FAW29" s="7"/>
      <c r="FAX29" s="7"/>
      <c r="FEZ29" s="7"/>
      <c r="FFA29" s="7"/>
      <c r="FFB29" s="7"/>
      <c r="FFC29" s="7"/>
      <c r="FFD29" s="7"/>
      <c r="FFE29" s="7"/>
      <c r="FJG29" s="7"/>
      <c r="FJH29" s="7"/>
      <c r="FJI29" s="7"/>
      <c r="FJJ29" s="7"/>
      <c r="FJK29" s="7"/>
      <c r="FJL29" s="7"/>
      <c r="FNN29" s="7"/>
      <c r="FNO29" s="7"/>
      <c r="FNP29" s="7"/>
      <c r="FNQ29" s="7"/>
      <c r="FNR29" s="7"/>
      <c r="FNS29" s="7"/>
      <c r="FRU29" s="7"/>
      <c r="FRV29" s="7"/>
      <c r="FRW29" s="7"/>
      <c r="FRX29" s="7"/>
      <c r="FRY29" s="7"/>
      <c r="FRZ29" s="7"/>
      <c r="FWB29" s="7"/>
      <c r="FWC29" s="7"/>
      <c r="FWD29" s="7"/>
      <c r="FWE29" s="7"/>
      <c r="FWF29" s="7"/>
      <c r="FWG29" s="7"/>
      <c r="GAI29" s="7"/>
      <c r="GAJ29" s="7"/>
      <c r="GAK29" s="7"/>
      <c r="GAL29" s="7"/>
      <c r="GAM29" s="7"/>
      <c r="GAN29" s="7"/>
      <c r="GEP29" s="7"/>
      <c r="GEQ29" s="7"/>
      <c r="GER29" s="7"/>
      <c r="GES29" s="7"/>
      <c r="GET29" s="7"/>
      <c r="GEU29" s="7"/>
      <c r="GIW29" s="7"/>
      <c r="GIX29" s="7"/>
      <c r="GIY29" s="7"/>
      <c r="GIZ29" s="7"/>
      <c r="GJA29" s="7"/>
      <c r="GJB29" s="7"/>
      <c r="GND29" s="7"/>
      <c r="GNE29" s="7"/>
      <c r="GNF29" s="7"/>
      <c r="GNG29" s="7"/>
      <c r="GNH29" s="7"/>
      <c r="GNI29" s="7"/>
      <c r="GRK29" s="7"/>
      <c r="GRL29" s="7"/>
      <c r="GRM29" s="7"/>
      <c r="GRN29" s="7"/>
      <c r="GRO29" s="7"/>
      <c r="GRP29" s="7"/>
      <c r="GVR29" s="7"/>
      <c r="GVS29" s="7"/>
      <c r="GVT29" s="7"/>
      <c r="GVU29" s="7"/>
      <c r="GVV29" s="7"/>
      <c r="GVW29" s="7"/>
      <c r="GZY29" s="7"/>
      <c r="GZZ29" s="7"/>
      <c r="HAA29" s="7"/>
      <c r="HAB29" s="7"/>
      <c r="HAC29" s="7"/>
      <c r="HAD29" s="7"/>
      <c r="HEF29" s="7"/>
      <c r="HEG29" s="7"/>
      <c r="HEH29" s="7"/>
      <c r="HEI29" s="7"/>
      <c r="HEJ29" s="7"/>
      <c r="HEK29" s="7"/>
      <c r="HIM29" s="7"/>
      <c r="HIN29" s="7"/>
      <c r="HIO29" s="7"/>
      <c r="HIP29" s="7"/>
      <c r="HIQ29" s="7"/>
      <c r="HIR29" s="7"/>
      <c r="HMT29" s="7"/>
      <c r="HMU29" s="7"/>
      <c r="HMV29" s="7"/>
      <c r="HMW29" s="7"/>
      <c r="HMX29" s="7"/>
      <c r="HMY29" s="7"/>
      <c r="HRA29" s="7"/>
      <c r="HRB29" s="7"/>
      <c r="HRC29" s="7"/>
      <c r="HRD29" s="7"/>
      <c r="HRE29" s="7"/>
      <c r="HRF29" s="7"/>
      <c r="HVH29" s="7"/>
      <c r="HVI29" s="7"/>
      <c r="HVJ29" s="7"/>
      <c r="HVK29" s="7"/>
      <c r="HVL29" s="7"/>
      <c r="HVM29" s="7"/>
      <c r="HZO29" s="7"/>
      <c r="HZP29" s="7"/>
      <c r="HZQ29" s="7"/>
      <c r="HZR29" s="7"/>
      <c r="HZS29" s="7"/>
      <c r="HZT29" s="7"/>
      <c r="IDV29" s="7"/>
      <c r="IDW29" s="7"/>
      <c r="IDX29" s="7"/>
      <c r="IDY29" s="7"/>
      <c r="IDZ29" s="7"/>
      <c r="IEA29" s="7"/>
      <c r="IIC29" s="7"/>
      <c r="IID29" s="7"/>
      <c r="IIE29" s="7"/>
      <c r="IIF29" s="7"/>
      <c r="IIG29" s="7"/>
      <c r="IIH29" s="7"/>
      <c r="IMJ29" s="7"/>
      <c r="IMK29" s="7"/>
      <c r="IML29" s="7"/>
      <c r="IMM29" s="7"/>
      <c r="IMN29" s="7"/>
      <c r="IMO29" s="7"/>
      <c r="IQQ29" s="7"/>
      <c r="IQR29" s="7"/>
      <c r="IQS29" s="7"/>
      <c r="IQT29" s="7"/>
      <c r="IQU29" s="7"/>
      <c r="IQV29" s="7"/>
      <c r="IUX29" s="7"/>
      <c r="IUY29" s="7"/>
      <c r="IUZ29" s="7"/>
      <c r="IVA29" s="7"/>
      <c r="IVB29" s="7"/>
      <c r="IVC29" s="7"/>
      <c r="IZE29" s="7"/>
      <c r="IZF29" s="7"/>
      <c r="IZG29" s="7"/>
      <c r="IZH29" s="7"/>
      <c r="IZI29" s="7"/>
      <c r="IZJ29" s="7"/>
      <c r="JDL29" s="7"/>
      <c r="JDM29" s="7"/>
      <c r="JDN29" s="7"/>
      <c r="JDO29" s="7"/>
      <c r="JDP29" s="7"/>
      <c r="JDQ29" s="7"/>
      <c r="JHS29" s="7"/>
      <c r="JHT29" s="7"/>
      <c r="JHU29" s="7"/>
      <c r="JHV29" s="7"/>
      <c r="JHW29" s="7"/>
      <c r="JHX29" s="7"/>
      <c r="JLZ29" s="7"/>
      <c r="JMA29" s="7"/>
      <c r="JMB29" s="7"/>
      <c r="JMC29" s="7"/>
      <c r="JMD29" s="7"/>
      <c r="JME29" s="7"/>
      <c r="JQG29" s="7"/>
      <c r="JQH29" s="7"/>
      <c r="JQI29" s="7"/>
      <c r="JQJ29" s="7"/>
      <c r="JQK29" s="7"/>
      <c r="JQL29" s="7"/>
      <c r="JUN29" s="7"/>
      <c r="JUO29" s="7"/>
      <c r="JUP29" s="7"/>
      <c r="JUQ29" s="7"/>
      <c r="JUR29" s="7"/>
      <c r="JUS29" s="7"/>
      <c r="JYU29" s="7"/>
      <c r="JYV29" s="7"/>
      <c r="JYW29" s="7"/>
      <c r="JYX29" s="7"/>
      <c r="JYY29" s="7"/>
      <c r="JYZ29" s="7"/>
      <c r="KDB29" s="7"/>
      <c r="KDC29" s="7"/>
      <c r="KDD29" s="7"/>
      <c r="KDE29" s="7"/>
      <c r="KDF29" s="7"/>
      <c r="KDG29" s="7"/>
      <c r="KHI29" s="7"/>
      <c r="KHJ29" s="7"/>
      <c r="KHK29" s="7"/>
      <c r="KHL29" s="7"/>
      <c r="KHM29" s="7"/>
      <c r="KHN29" s="7"/>
      <c r="KLP29" s="7"/>
      <c r="KLQ29" s="7"/>
      <c r="KLR29" s="7"/>
      <c r="KLS29" s="7"/>
      <c r="KLT29" s="7"/>
      <c r="KLU29" s="7"/>
      <c r="KPW29" s="7"/>
      <c r="KPX29" s="7"/>
      <c r="KPY29" s="7"/>
      <c r="KPZ29" s="7"/>
      <c r="KQA29" s="7"/>
      <c r="KQB29" s="7"/>
      <c r="KUD29" s="7"/>
      <c r="KUE29" s="7"/>
      <c r="KUF29" s="7"/>
      <c r="KUG29" s="7"/>
      <c r="KUH29" s="7"/>
      <c r="KUI29" s="7"/>
      <c r="KYK29" s="7"/>
      <c r="KYL29" s="7"/>
      <c r="KYM29" s="7"/>
      <c r="KYN29" s="7"/>
      <c r="KYO29" s="7"/>
      <c r="KYP29" s="7"/>
      <c r="LCR29" s="7"/>
      <c r="LCS29" s="7"/>
      <c r="LCT29" s="7"/>
      <c r="LCU29" s="7"/>
      <c r="LCV29" s="7"/>
      <c r="LCW29" s="7"/>
      <c r="LGY29" s="7"/>
      <c r="LGZ29" s="7"/>
      <c r="LHA29" s="7"/>
      <c r="LHB29" s="7"/>
      <c r="LHC29" s="7"/>
      <c r="LHD29" s="7"/>
      <c r="LLF29" s="7"/>
      <c r="LLG29" s="7"/>
      <c r="LLH29" s="7"/>
      <c r="LLI29" s="7"/>
      <c r="LLJ29" s="7"/>
      <c r="LLK29" s="7"/>
      <c r="LPM29" s="7"/>
      <c r="LPN29" s="7"/>
      <c r="LPO29" s="7"/>
      <c r="LPP29" s="7"/>
      <c r="LPQ29" s="7"/>
      <c r="LPR29" s="7"/>
      <c r="LTT29" s="7"/>
      <c r="LTU29" s="7"/>
      <c r="LTV29" s="7"/>
      <c r="LTW29" s="7"/>
      <c r="LTX29" s="7"/>
      <c r="LTY29" s="7"/>
      <c r="LYA29" s="7"/>
      <c r="LYB29" s="7"/>
      <c r="LYC29" s="7"/>
      <c r="LYD29" s="7"/>
      <c r="LYE29" s="7"/>
      <c r="LYF29" s="7"/>
      <c r="MCH29" s="7"/>
      <c r="MCI29" s="7"/>
      <c r="MCJ29" s="7"/>
      <c r="MCK29" s="7"/>
      <c r="MCL29" s="7"/>
      <c r="MCM29" s="7"/>
      <c r="MGO29" s="7"/>
      <c r="MGP29" s="7"/>
      <c r="MGQ29" s="7"/>
      <c r="MGR29" s="7"/>
      <c r="MGS29" s="7"/>
      <c r="MGT29" s="7"/>
      <c r="MKV29" s="7"/>
      <c r="MKW29" s="7"/>
      <c r="MKX29" s="7"/>
      <c r="MKY29" s="7"/>
      <c r="MKZ29" s="7"/>
      <c r="MLA29" s="7"/>
      <c r="MPC29" s="7"/>
      <c r="MPD29" s="7"/>
      <c r="MPE29" s="7"/>
      <c r="MPF29" s="7"/>
      <c r="MPG29" s="7"/>
      <c r="MPH29" s="7"/>
      <c r="MTJ29" s="7"/>
      <c r="MTK29" s="7"/>
      <c r="MTL29" s="7"/>
      <c r="MTM29" s="7"/>
      <c r="MTN29" s="7"/>
      <c r="MTO29" s="7"/>
      <c r="MXQ29" s="7"/>
      <c r="MXR29" s="7"/>
      <c r="MXS29" s="7"/>
      <c r="MXT29" s="7"/>
      <c r="MXU29" s="7"/>
      <c r="MXV29" s="7"/>
      <c r="NBX29" s="7"/>
      <c r="NBY29" s="7"/>
      <c r="NBZ29" s="7"/>
      <c r="NCA29" s="7"/>
      <c r="NCB29" s="7"/>
      <c r="NCC29" s="7"/>
      <c r="NGE29" s="7"/>
      <c r="NGF29" s="7"/>
      <c r="NGG29" s="7"/>
      <c r="NGH29" s="7"/>
      <c r="NGI29" s="7"/>
      <c r="NGJ29" s="7"/>
      <c r="NKL29" s="7"/>
      <c r="NKM29" s="7"/>
      <c r="NKN29" s="7"/>
      <c r="NKO29" s="7"/>
      <c r="NKP29" s="7"/>
      <c r="NKQ29" s="7"/>
      <c r="NOS29" s="7"/>
      <c r="NOT29" s="7"/>
      <c r="NOU29" s="7"/>
      <c r="NOV29" s="7"/>
      <c r="NOW29" s="7"/>
      <c r="NOX29" s="7"/>
      <c r="NSZ29" s="7"/>
      <c r="NTA29" s="7"/>
      <c r="NTB29" s="7"/>
      <c r="NTC29" s="7"/>
      <c r="NTD29" s="7"/>
      <c r="NTE29" s="7"/>
      <c r="NXG29" s="7"/>
      <c r="NXH29" s="7"/>
      <c r="NXI29" s="7"/>
      <c r="NXJ29" s="7"/>
      <c r="NXK29" s="7"/>
      <c r="NXL29" s="7"/>
      <c r="OBN29" s="7"/>
      <c r="OBO29" s="7"/>
      <c r="OBP29" s="7"/>
      <c r="OBQ29" s="7"/>
      <c r="OBR29" s="7"/>
      <c r="OBS29" s="7"/>
      <c r="OFU29" s="7"/>
      <c r="OFV29" s="7"/>
      <c r="OFW29" s="7"/>
      <c r="OFX29" s="7"/>
      <c r="OFY29" s="7"/>
      <c r="OFZ29" s="7"/>
      <c r="OKB29" s="7"/>
      <c r="OKC29" s="7"/>
      <c r="OKD29" s="7"/>
      <c r="OKE29" s="7"/>
      <c r="OKF29" s="7"/>
      <c r="OKG29" s="7"/>
      <c r="OOI29" s="7"/>
      <c r="OOJ29" s="7"/>
      <c r="OOK29" s="7"/>
      <c r="OOL29" s="7"/>
      <c r="OOM29" s="7"/>
      <c r="OON29" s="7"/>
      <c r="OSP29" s="7"/>
      <c r="OSQ29" s="7"/>
      <c r="OSR29" s="7"/>
      <c r="OSS29" s="7"/>
      <c r="OST29" s="7"/>
      <c r="OSU29" s="7"/>
      <c r="OWW29" s="7"/>
      <c r="OWX29" s="7"/>
      <c r="OWY29" s="7"/>
      <c r="OWZ29" s="7"/>
      <c r="OXA29" s="7"/>
      <c r="OXB29" s="7"/>
      <c r="PBD29" s="7"/>
      <c r="PBE29" s="7"/>
      <c r="PBF29" s="7"/>
      <c r="PBG29" s="7"/>
      <c r="PBH29" s="7"/>
      <c r="PBI29" s="7"/>
      <c r="PFK29" s="7"/>
      <c r="PFL29" s="7"/>
      <c r="PFM29" s="7"/>
      <c r="PFN29" s="7"/>
      <c r="PFO29" s="7"/>
      <c r="PFP29" s="7"/>
      <c r="PJR29" s="7"/>
      <c r="PJS29" s="7"/>
      <c r="PJT29" s="7"/>
      <c r="PJU29" s="7"/>
      <c r="PJV29" s="7"/>
      <c r="PJW29" s="7"/>
      <c r="PNY29" s="7"/>
      <c r="PNZ29" s="7"/>
      <c r="POA29" s="7"/>
      <c r="POB29" s="7"/>
      <c r="POC29" s="7"/>
      <c r="POD29" s="7"/>
      <c r="PSF29" s="7"/>
      <c r="PSG29" s="7"/>
      <c r="PSH29" s="7"/>
      <c r="PSI29" s="7"/>
      <c r="PSJ29" s="7"/>
      <c r="PSK29" s="7"/>
    </row>
    <row r="30" spans="1:998 1104:1997 2103:2996 3102:3995 4101:5105 5211:6104 6210:7103 7209:8102 8208:9212 9318:10211 10317:11210 11316:11321" x14ac:dyDescent="0.25">
      <c r="CD30" s="3" t="str">
        <f>IF(BO29&lt;&gt;"",BO29,"")</f>
        <v/>
      </c>
      <c r="CZ30" s="3">
        <v>28</v>
      </c>
      <c r="DA30" s="7" t="str">
        <f>Voorspelling!F33</f>
        <v>Mexico</v>
      </c>
      <c r="DB30" s="7">
        <f>Voorspelling!G33</f>
        <v>0</v>
      </c>
      <c r="DC30" s="7">
        <f>Voorspelling!H33</f>
        <v>0</v>
      </c>
      <c r="DD30" s="7" t="str">
        <f>Voorspelling!I33</f>
        <v>Zuid-Korea</v>
      </c>
      <c r="DE30" s="7" t="str">
        <f>IF(AND(Voorspelling!G33&lt;&gt;"",Voorspelling!H33&lt;&gt;""),IF(DB30&gt;DC30,"W",IF(DB30=DC30,"D","L")),"")</f>
        <v/>
      </c>
      <c r="DF30" s="7" t="str">
        <f t="shared" si="0"/>
        <v/>
      </c>
      <c r="GK30" s="3" t="str">
        <f>IF(FV29&lt;&gt;"",FV29,"")</f>
        <v/>
      </c>
      <c r="HG30" s="3">
        <v>28</v>
      </c>
      <c r="HH30" s="7" t="str">
        <f t="shared" si="1"/>
        <v>Mexico</v>
      </c>
      <c r="HI30" s="7" t="e">
        <f ca="1">IF(OFFSET(Voorspelling!#REF!,0,HI1)&lt;&gt;"",OFFSET(Voorspelling!#REF!,0,HI1),0)</f>
        <v>#REF!</v>
      </c>
      <c r="HJ30" s="7" t="e">
        <f ca="1">IF(OFFSET(Voorspelling!#REF!,0,HI1)&lt;&gt;"",OFFSET(Voorspelling!#REF!,0,HI1),0)</f>
        <v>#REF!</v>
      </c>
      <c r="HK30" s="7" t="str">
        <f t="shared" si="2"/>
        <v>Zuid-Korea</v>
      </c>
      <c r="HL30" s="7" t="e">
        <f ca="1">IF(AND(OFFSET(Voorspelling!#REF!,0,HI1)&lt;&gt;"",OFFSET(Voorspelling!#REF!,0,HI1)&lt;&gt;""),IF(HI30&gt;HJ30,"W",IF(HI30=HJ30,"D","L")),"")</f>
        <v>#REF!</v>
      </c>
      <c r="HM30" s="7" t="e">
        <f t="shared" ca="1" si="3"/>
        <v>#REF!</v>
      </c>
      <c r="LO30" s="7"/>
      <c r="LP30" s="7"/>
      <c r="LQ30" s="7"/>
      <c r="LR30" s="7"/>
      <c r="LS30" s="7"/>
      <c r="LT30" s="7"/>
      <c r="PV30" s="7"/>
      <c r="PW30" s="7"/>
      <c r="PX30" s="7"/>
      <c r="PY30" s="7"/>
      <c r="PZ30" s="7"/>
      <c r="QA30" s="7"/>
      <c r="UC30" s="7"/>
      <c r="UD30" s="7"/>
      <c r="UE30" s="7"/>
      <c r="UF30" s="7"/>
      <c r="UG30" s="7"/>
      <c r="UH30" s="7"/>
      <c r="YJ30" s="7"/>
      <c r="YK30" s="7"/>
      <c r="YL30" s="7"/>
      <c r="YM30" s="7"/>
      <c r="YN30" s="7"/>
      <c r="YO30" s="7"/>
      <c r="ACQ30" s="7"/>
      <c r="ACR30" s="7"/>
      <c r="ACS30" s="7"/>
      <c r="ACT30" s="7"/>
      <c r="ACU30" s="7"/>
      <c r="ACV30" s="7"/>
      <c r="AGX30" s="7"/>
      <c r="AGY30" s="7"/>
      <c r="AGZ30" s="7"/>
      <c r="AHA30" s="7"/>
      <c r="AHB30" s="7"/>
      <c r="AHC30" s="7"/>
      <c r="ALE30" s="7"/>
      <c r="ALF30" s="7"/>
      <c r="ALG30" s="7"/>
      <c r="ALH30" s="7"/>
      <c r="ALI30" s="7"/>
      <c r="ALJ30" s="7"/>
      <c r="APL30" s="7"/>
      <c r="APM30" s="7"/>
      <c r="APN30" s="7"/>
      <c r="APO30" s="7"/>
      <c r="APP30" s="7"/>
      <c r="APQ30" s="7"/>
      <c r="ATS30" s="7"/>
      <c r="ATT30" s="7"/>
      <c r="ATU30" s="7"/>
      <c r="ATV30" s="7"/>
      <c r="ATW30" s="7"/>
      <c r="ATX30" s="7"/>
      <c r="AXZ30" s="7"/>
      <c r="AYA30" s="7"/>
      <c r="AYB30" s="7"/>
      <c r="AYC30" s="7"/>
      <c r="AYD30" s="7"/>
      <c r="AYE30" s="7"/>
      <c r="BCG30" s="7"/>
      <c r="BCH30" s="7"/>
      <c r="BCI30" s="7"/>
      <c r="BCJ30" s="7"/>
      <c r="BCK30" s="7"/>
      <c r="BCL30" s="7"/>
      <c r="BGN30" s="7"/>
      <c r="BGO30" s="7"/>
      <c r="BGP30" s="7"/>
      <c r="BGQ30" s="7"/>
      <c r="BGR30" s="7"/>
      <c r="BGS30" s="7"/>
      <c r="BKU30" s="7"/>
      <c r="BKV30" s="7"/>
      <c r="BKW30" s="7"/>
      <c r="BKX30" s="7"/>
      <c r="BKY30" s="7"/>
      <c r="BKZ30" s="7"/>
      <c r="BPB30" s="7"/>
      <c r="BPC30" s="7"/>
      <c r="BPD30" s="7"/>
      <c r="BPE30" s="7"/>
      <c r="BPF30" s="7"/>
      <c r="BPG30" s="7"/>
      <c r="BTI30" s="7"/>
      <c r="BTJ30" s="7"/>
      <c r="BTK30" s="7"/>
      <c r="BTL30" s="7"/>
      <c r="BTM30" s="7"/>
      <c r="BTN30" s="7"/>
      <c r="BXP30" s="7"/>
      <c r="BXQ30" s="7"/>
      <c r="BXR30" s="7"/>
      <c r="BXS30" s="7"/>
      <c r="BXT30" s="7"/>
      <c r="BXU30" s="7"/>
      <c r="CBW30" s="7"/>
      <c r="CBX30" s="7"/>
      <c r="CBY30" s="7"/>
      <c r="CBZ30" s="7"/>
      <c r="CCA30" s="7"/>
      <c r="CCB30" s="7"/>
      <c r="CGD30" s="7"/>
      <c r="CGE30" s="7"/>
      <c r="CGF30" s="7"/>
      <c r="CGG30" s="7"/>
      <c r="CGH30" s="7"/>
      <c r="CGI30" s="7"/>
      <c r="CKK30" s="7"/>
      <c r="CKL30" s="7"/>
      <c r="CKM30" s="7"/>
      <c r="CKN30" s="7"/>
      <c r="CKO30" s="7"/>
      <c r="CKP30" s="7"/>
      <c r="COR30" s="7"/>
      <c r="COS30" s="7"/>
      <c r="COT30" s="7"/>
      <c r="COU30" s="7"/>
      <c r="COV30" s="7"/>
      <c r="COW30" s="7"/>
      <c r="CSY30" s="7"/>
      <c r="CSZ30" s="7"/>
      <c r="CTA30" s="7"/>
      <c r="CTB30" s="7"/>
      <c r="CTC30" s="7"/>
      <c r="CTD30" s="7"/>
      <c r="CXF30" s="7"/>
      <c r="CXG30" s="7"/>
      <c r="CXH30" s="7"/>
      <c r="CXI30" s="7"/>
      <c r="CXJ30" s="7"/>
      <c r="CXK30" s="7"/>
      <c r="DBM30" s="7"/>
      <c r="DBN30" s="7"/>
      <c r="DBO30" s="7"/>
      <c r="DBP30" s="7"/>
      <c r="DBQ30" s="7"/>
      <c r="DBR30" s="7"/>
      <c r="DFT30" s="7"/>
      <c r="DFU30" s="7"/>
      <c r="DFV30" s="7"/>
      <c r="DFW30" s="7"/>
      <c r="DFX30" s="7"/>
      <c r="DFY30" s="7"/>
      <c r="DKA30" s="7"/>
      <c r="DKB30" s="7"/>
      <c r="DKC30" s="7"/>
      <c r="DKD30" s="7"/>
      <c r="DKE30" s="7"/>
      <c r="DKF30" s="7"/>
      <c r="DOH30" s="7"/>
      <c r="DOI30" s="7"/>
      <c r="DOJ30" s="7"/>
      <c r="DOK30" s="7"/>
      <c r="DOL30" s="7"/>
      <c r="DOM30" s="7"/>
      <c r="DSO30" s="7"/>
      <c r="DSP30" s="7"/>
      <c r="DSQ30" s="7"/>
      <c r="DSR30" s="7"/>
      <c r="DSS30" s="7"/>
      <c r="DST30" s="7"/>
      <c r="DWV30" s="7"/>
      <c r="DWW30" s="7"/>
      <c r="DWX30" s="7"/>
      <c r="DWY30" s="7"/>
      <c r="DWZ30" s="7"/>
      <c r="DXA30" s="7"/>
      <c r="EBC30" s="7"/>
      <c r="EBD30" s="7"/>
      <c r="EBE30" s="7"/>
      <c r="EBF30" s="7"/>
      <c r="EBG30" s="7"/>
      <c r="EBH30" s="7"/>
      <c r="EFJ30" s="7"/>
      <c r="EFK30" s="7"/>
      <c r="EFL30" s="7"/>
      <c r="EFM30" s="7"/>
      <c r="EFN30" s="7"/>
      <c r="EFO30" s="7"/>
      <c r="EJQ30" s="7"/>
      <c r="EJR30" s="7"/>
      <c r="EJS30" s="7"/>
      <c r="EJT30" s="7"/>
      <c r="EJU30" s="7"/>
      <c r="EJV30" s="7"/>
      <c r="ENX30" s="7"/>
      <c r="ENY30" s="7"/>
      <c r="ENZ30" s="7"/>
      <c r="EOA30" s="7"/>
      <c r="EOB30" s="7"/>
      <c r="EOC30" s="7"/>
      <c r="ESE30" s="7"/>
      <c r="ESF30" s="7"/>
      <c r="ESG30" s="7"/>
      <c r="ESH30" s="7"/>
      <c r="ESI30" s="7"/>
      <c r="ESJ30" s="7"/>
      <c r="EWL30" s="7"/>
      <c r="EWM30" s="7"/>
      <c r="EWN30" s="7"/>
      <c r="EWO30" s="7"/>
      <c r="EWP30" s="7"/>
      <c r="EWQ30" s="7"/>
      <c r="FAS30" s="7"/>
      <c r="FAT30" s="7"/>
      <c r="FAU30" s="7"/>
      <c r="FAV30" s="7"/>
      <c r="FAW30" s="7"/>
      <c r="FAX30" s="7"/>
      <c r="FEZ30" s="7"/>
      <c r="FFA30" s="7"/>
      <c r="FFB30" s="7"/>
      <c r="FFC30" s="7"/>
      <c r="FFD30" s="7"/>
      <c r="FFE30" s="7"/>
      <c r="FJG30" s="7"/>
      <c r="FJH30" s="7"/>
      <c r="FJI30" s="7"/>
      <c r="FJJ30" s="7"/>
      <c r="FJK30" s="7"/>
      <c r="FJL30" s="7"/>
      <c r="FNN30" s="7"/>
      <c r="FNO30" s="7"/>
      <c r="FNP30" s="7"/>
      <c r="FNQ30" s="7"/>
      <c r="FNR30" s="7"/>
      <c r="FNS30" s="7"/>
      <c r="FRU30" s="7"/>
      <c r="FRV30" s="7"/>
      <c r="FRW30" s="7"/>
      <c r="FRX30" s="7"/>
      <c r="FRY30" s="7"/>
      <c r="FRZ30" s="7"/>
      <c r="FWB30" s="7"/>
      <c r="FWC30" s="7"/>
      <c r="FWD30" s="7"/>
      <c r="FWE30" s="7"/>
      <c r="FWF30" s="7"/>
      <c r="FWG30" s="7"/>
      <c r="GAI30" s="7"/>
      <c r="GAJ30" s="7"/>
      <c r="GAK30" s="7"/>
      <c r="GAL30" s="7"/>
      <c r="GAM30" s="7"/>
      <c r="GAN30" s="7"/>
      <c r="GEP30" s="7"/>
      <c r="GEQ30" s="7"/>
      <c r="GER30" s="7"/>
      <c r="GES30" s="7"/>
      <c r="GET30" s="7"/>
      <c r="GEU30" s="7"/>
      <c r="GIW30" s="7"/>
      <c r="GIX30" s="7"/>
      <c r="GIY30" s="7"/>
      <c r="GIZ30" s="7"/>
      <c r="GJA30" s="7"/>
      <c r="GJB30" s="7"/>
      <c r="GND30" s="7"/>
      <c r="GNE30" s="7"/>
      <c r="GNF30" s="7"/>
      <c r="GNG30" s="7"/>
      <c r="GNH30" s="7"/>
      <c r="GNI30" s="7"/>
      <c r="GRK30" s="7"/>
      <c r="GRL30" s="7"/>
      <c r="GRM30" s="7"/>
      <c r="GRN30" s="7"/>
      <c r="GRO30" s="7"/>
      <c r="GRP30" s="7"/>
      <c r="GVR30" s="7"/>
      <c r="GVS30" s="7"/>
      <c r="GVT30" s="7"/>
      <c r="GVU30" s="7"/>
      <c r="GVV30" s="7"/>
      <c r="GVW30" s="7"/>
      <c r="GZY30" s="7"/>
      <c r="GZZ30" s="7"/>
      <c r="HAA30" s="7"/>
      <c r="HAB30" s="7"/>
      <c r="HAC30" s="7"/>
      <c r="HAD30" s="7"/>
      <c r="HEF30" s="7"/>
      <c r="HEG30" s="7"/>
      <c r="HEH30" s="7"/>
      <c r="HEI30" s="7"/>
      <c r="HEJ30" s="7"/>
      <c r="HEK30" s="7"/>
      <c r="HIM30" s="7"/>
      <c r="HIN30" s="7"/>
      <c r="HIO30" s="7"/>
      <c r="HIP30" s="7"/>
      <c r="HIQ30" s="7"/>
      <c r="HIR30" s="7"/>
      <c r="HMT30" s="7"/>
      <c r="HMU30" s="7"/>
      <c r="HMV30" s="7"/>
      <c r="HMW30" s="7"/>
      <c r="HMX30" s="7"/>
      <c r="HMY30" s="7"/>
      <c r="HRA30" s="7"/>
      <c r="HRB30" s="7"/>
      <c r="HRC30" s="7"/>
      <c r="HRD30" s="7"/>
      <c r="HRE30" s="7"/>
      <c r="HRF30" s="7"/>
      <c r="HVH30" s="7"/>
      <c r="HVI30" s="7"/>
      <c r="HVJ30" s="7"/>
      <c r="HVK30" s="7"/>
      <c r="HVL30" s="7"/>
      <c r="HVM30" s="7"/>
      <c r="HZO30" s="7"/>
      <c r="HZP30" s="7"/>
      <c r="HZQ30" s="7"/>
      <c r="HZR30" s="7"/>
      <c r="HZS30" s="7"/>
      <c r="HZT30" s="7"/>
      <c r="IDV30" s="7"/>
      <c r="IDW30" s="7"/>
      <c r="IDX30" s="7"/>
      <c r="IDY30" s="7"/>
      <c r="IDZ30" s="7"/>
      <c r="IEA30" s="7"/>
      <c r="IIC30" s="7"/>
      <c r="IID30" s="7"/>
      <c r="IIE30" s="7"/>
      <c r="IIF30" s="7"/>
      <c r="IIG30" s="7"/>
      <c r="IIH30" s="7"/>
      <c r="IMJ30" s="7"/>
      <c r="IMK30" s="7"/>
      <c r="IML30" s="7"/>
      <c r="IMM30" s="7"/>
      <c r="IMN30" s="7"/>
      <c r="IMO30" s="7"/>
      <c r="IQQ30" s="7"/>
      <c r="IQR30" s="7"/>
      <c r="IQS30" s="7"/>
      <c r="IQT30" s="7"/>
      <c r="IQU30" s="7"/>
      <c r="IQV30" s="7"/>
      <c r="IUX30" s="7"/>
      <c r="IUY30" s="7"/>
      <c r="IUZ30" s="7"/>
      <c r="IVA30" s="7"/>
      <c r="IVB30" s="7"/>
      <c r="IVC30" s="7"/>
      <c r="IZE30" s="7"/>
      <c r="IZF30" s="7"/>
      <c r="IZG30" s="7"/>
      <c r="IZH30" s="7"/>
      <c r="IZI30" s="7"/>
      <c r="IZJ30" s="7"/>
      <c r="JDL30" s="7"/>
      <c r="JDM30" s="7"/>
      <c r="JDN30" s="7"/>
      <c r="JDO30" s="7"/>
      <c r="JDP30" s="7"/>
      <c r="JDQ30" s="7"/>
      <c r="JHS30" s="7"/>
      <c r="JHT30" s="7"/>
      <c r="JHU30" s="7"/>
      <c r="JHV30" s="7"/>
      <c r="JHW30" s="7"/>
      <c r="JHX30" s="7"/>
      <c r="JLZ30" s="7"/>
      <c r="JMA30" s="7"/>
      <c r="JMB30" s="7"/>
      <c r="JMC30" s="7"/>
      <c r="JMD30" s="7"/>
      <c r="JME30" s="7"/>
      <c r="JQG30" s="7"/>
      <c r="JQH30" s="7"/>
      <c r="JQI30" s="7"/>
      <c r="JQJ30" s="7"/>
      <c r="JQK30" s="7"/>
      <c r="JQL30" s="7"/>
      <c r="JUN30" s="7"/>
      <c r="JUO30" s="7"/>
      <c r="JUP30" s="7"/>
      <c r="JUQ30" s="7"/>
      <c r="JUR30" s="7"/>
      <c r="JUS30" s="7"/>
      <c r="JYU30" s="7"/>
      <c r="JYV30" s="7"/>
      <c r="JYW30" s="7"/>
      <c r="JYX30" s="7"/>
      <c r="JYY30" s="7"/>
      <c r="JYZ30" s="7"/>
      <c r="KDB30" s="7"/>
      <c r="KDC30" s="7"/>
      <c r="KDD30" s="7"/>
      <c r="KDE30" s="7"/>
      <c r="KDF30" s="7"/>
      <c r="KDG30" s="7"/>
      <c r="KHI30" s="7"/>
      <c r="KHJ30" s="7"/>
      <c r="KHK30" s="7"/>
      <c r="KHL30" s="7"/>
      <c r="KHM30" s="7"/>
      <c r="KHN30" s="7"/>
      <c r="KLP30" s="7"/>
      <c r="KLQ30" s="7"/>
      <c r="KLR30" s="7"/>
      <c r="KLS30" s="7"/>
      <c r="KLT30" s="7"/>
      <c r="KLU30" s="7"/>
      <c r="KPW30" s="7"/>
      <c r="KPX30" s="7"/>
      <c r="KPY30" s="7"/>
      <c r="KPZ30" s="7"/>
      <c r="KQA30" s="7"/>
      <c r="KQB30" s="7"/>
      <c r="KUD30" s="7"/>
      <c r="KUE30" s="7"/>
      <c r="KUF30" s="7"/>
      <c r="KUG30" s="7"/>
      <c r="KUH30" s="7"/>
      <c r="KUI30" s="7"/>
      <c r="KYK30" s="7"/>
      <c r="KYL30" s="7"/>
      <c r="KYM30" s="7"/>
      <c r="KYN30" s="7"/>
      <c r="KYO30" s="7"/>
      <c r="KYP30" s="7"/>
      <c r="LCR30" s="7"/>
      <c r="LCS30" s="7"/>
      <c r="LCT30" s="7"/>
      <c r="LCU30" s="7"/>
      <c r="LCV30" s="7"/>
      <c r="LCW30" s="7"/>
      <c r="LGY30" s="7"/>
      <c r="LGZ30" s="7"/>
      <c r="LHA30" s="7"/>
      <c r="LHB30" s="7"/>
      <c r="LHC30" s="7"/>
      <c r="LHD30" s="7"/>
      <c r="LLF30" s="7"/>
      <c r="LLG30" s="7"/>
      <c r="LLH30" s="7"/>
      <c r="LLI30" s="7"/>
      <c r="LLJ30" s="7"/>
      <c r="LLK30" s="7"/>
      <c r="LPM30" s="7"/>
      <c r="LPN30" s="7"/>
      <c r="LPO30" s="7"/>
      <c r="LPP30" s="7"/>
      <c r="LPQ30" s="7"/>
      <c r="LPR30" s="7"/>
      <c r="LTT30" s="7"/>
      <c r="LTU30" s="7"/>
      <c r="LTV30" s="7"/>
      <c r="LTW30" s="7"/>
      <c r="LTX30" s="7"/>
      <c r="LTY30" s="7"/>
      <c r="LYA30" s="7"/>
      <c r="LYB30" s="7"/>
      <c r="LYC30" s="7"/>
      <c r="LYD30" s="7"/>
      <c r="LYE30" s="7"/>
      <c r="LYF30" s="7"/>
      <c r="MCH30" s="7"/>
      <c r="MCI30" s="7"/>
      <c r="MCJ30" s="7"/>
      <c r="MCK30" s="7"/>
      <c r="MCL30" s="7"/>
      <c r="MCM30" s="7"/>
      <c r="MGO30" s="7"/>
      <c r="MGP30" s="7"/>
      <c r="MGQ30" s="7"/>
      <c r="MGR30" s="7"/>
      <c r="MGS30" s="7"/>
      <c r="MGT30" s="7"/>
      <c r="MKV30" s="7"/>
      <c r="MKW30" s="7"/>
      <c r="MKX30" s="7"/>
      <c r="MKY30" s="7"/>
      <c r="MKZ30" s="7"/>
      <c r="MLA30" s="7"/>
      <c r="MPC30" s="7"/>
      <c r="MPD30" s="7"/>
      <c r="MPE30" s="7"/>
      <c r="MPF30" s="7"/>
      <c r="MPG30" s="7"/>
      <c r="MPH30" s="7"/>
      <c r="MTJ30" s="7"/>
      <c r="MTK30" s="7"/>
      <c r="MTL30" s="7"/>
      <c r="MTM30" s="7"/>
      <c r="MTN30" s="7"/>
      <c r="MTO30" s="7"/>
      <c r="MXQ30" s="7"/>
      <c r="MXR30" s="7"/>
      <c r="MXS30" s="7"/>
      <c r="MXT30" s="7"/>
      <c r="MXU30" s="7"/>
      <c r="MXV30" s="7"/>
      <c r="NBX30" s="7"/>
      <c r="NBY30" s="7"/>
      <c r="NBZ30" s="7"/>
      <c r="NCA30" s="7"/>
      <c r="NCB30" s="7"/>
      <c r="NCC30" s="7"/>
      <c r="NGE30" s="7"/>
      <c r="NGF30" s="7"/>
      <c r="NGG30" s="7"/>
      <c r="NGH30" s="7"/>
      <c r="NGI30" s="7"/>
      <c r="NGJ30" s="7"/>
      <c r="NKL30" s="7"/>
      <c r="NKM30" s="7"/>
      <c r="NKN30" s="7"/>
      <c r="NKO30" s="7"/>
      <c r="NKP30" s="7"/>
      <c r="NKQ30" s="7"/>
      <c r="NOS30" s="7"/>
      <c r="NOT30" s="7"/>
      <c r="NOU30" s="7"/>
      <c r="NOV30" s="7"/>
      <c r="NOW30" s="7"/>
      <c r="NOX30" s="7"/>
      <c r="NSZ30" s="7"/>
      <c r="NTA30" s="7"/>
      <c r="NTB30" s="7"/>
      <c r="NTC30" s="7"/>
      <c r="NTD30" s="7"/>
      <c r="NTE30" s="7"/>
      <c r="NXG30" s="7"/>
      <c r="NXH30" s="7"/>
      <c r="NXI30" s="7"/>
      <c r="NXJ30" s="7"/>
      <c r="NXK30" s="7"/>
      <c r="NXL30" s="7"/>
      <c r="OBN30" s="7"/>
      <c r="OBO30" s="7"/>
      <c r="OBP30" s="7"/>
      <c r="OBQ30" s="7"/>
      <c r="OBR30" s="7"/>
      <c r="OBS30" s="7"/>
      <c r="OFU30" s="7"/>
      <c r="OFV30" s="7"/>
      <c r="OFW30" s="7"/>
      <c r="OFX30" s="7"/>
      <c r="OFY30" s="7"/>
      <c r="OFZ30" s="7"/>
      <c r="OKB30" s="7"/>
      <c r="OKC30" s="7"/>
      <c r="OKD30" s="7"/>
      <c r="OKE30" s="7"/>
      <c r="OKF30" s="7"/>
      <c r="OKG30" s="7"/>
      <c r="OOI30" s="7"/>
      <c r="OOJ30" s="7"/>
      <c r="OOK30" s="7"/>
      <c r="OOL30" s="7"/>
      <c r="OOM30" s="7"/>
      <c r="OON30" s="7"/>
      <c r="OSP30" s="7"/>
      <c r="OSQ30" s="7"/>
      <c r="OSR30" s="7"/>
      <c r="OSS30" s="7"/>
      <c r="OST30" s="7"/>
      <c r="OSU30" s="7"/>
      <c r="OWW30" s="7"/>
      <c r="OWX30" s="7"/>
      <c r="OWY30" s="7"/>
      <c r="OWZ30" s="7"/>
      <c r="OXA30" s="7"/>
      <c r="OXB30" s="7"/>
      <c r="PBD30" s="7"/>
      <c r="PBE30" s="7"/>
      <c r="PBF30" s="7"/>
      <c r="PBG30" s="7"/>
      <c r="PBH30" s="7"/>
      <c r="PBI30" s="7"/>
      <c r="PFK30" s="7"/>
      <c r="PFL30" s="7"/>
      <c r="PFM30" s="7"/>
      <c r="PFN30" s="7"/>
      <c r="PFO30" s="7"/>
      <c r="PFP30" s="7"/>
      <c r="PJR30" s="7"/>
      <c r="PJS30" s="7"/>
      <c r="PJT30" s="7"/>
      <c r="PJU30" s="7"/>
      <c r="PJV30" s="7"/>
      <c r="PJW30" s="7"/>
      <c r="PNY30" s="7"/>
      <c r="PNZ30" s="7"/>
      <c r="POA30" s="7"/>
      <c r="POB30" s="7"/>
      <c r="POC30" s="7"/>
      <c r="POD30" s="7"/>
      <c r="PSF30" s="7"/>
      <c r="PSG30" s="7"/>
      <c r="PSH30" s="7"/>
      <c r="PSI30" s="7"/>
      <c r="PSJ30" s="7"/>
      <c r="PSK30" s="7"/>
    </row>
    <row r="31" spans="1:998 1104:1997 2103:2996 3102:3995 4101:5105 5211:6104 6210:7103 7209:8102 8208:9212 9318:10211 10317:11210 11316:11321" x14ac:dyDescent="0.25">
      <c r="A31" s="9">
        <f>Landen!E22+100</f>
        <v>110</v>
      </c>
      <c r="B31" s="3">
        <f>VLOOKUP(C31,CX31:CY35,2,FALSE)</f>
        <v>1</v>
      </c>
      <c r="C31" s="5" t="str">
        <f>Landen!D22</f>
        <v>Duitsland</v>
      </c>
      <c r="D31" s="3">
        <f>SUMPRODUCT((DA3:DA105=C31)*(DE3:DE105="W"))+SUMPRODUCT((DD3:DD105=C31)*(DF3:DF105="W"))</f>
        <v>0</v>
      </c>
      <c r="E31" s="3">
        <f>SUMPRODUCT((DA3:DA105=C31)*(DE3:DE105="D"))+SUMPRODUCT((DD3:DD105=C31)*(DF3:DF105="D"))</f>
        <v>0</v>
      </c>
      <c r="F31" s="3">
        <f>SUMPRODUCT((DA3:DA105=C31)*(DE3:DE105="L"))+SUMPRODUCT((DD3:DD105=C31)*(DF3:DF105="L"))</f>
        <v>0</v>
      </c>
      <c r="G31" s="3">
        <f>SUMIF(DA3:DA123,C31,DB3:DB123)+SUMIF(DD3:DD123,C31,DC3:DC123)</f>
        <v>0</v>
      </c>
      <c r="H31" s="3">
        <f>SUMIF(DD3:DD123,C31,DB3:DB123)+SUMIF(DA3:DA123,C31,DC3:DC123)</f>
        <v>0</v>
      </c>
      <c r="I31" s="3">
        <f t="shared" ref="I31:I34" si="100">G31-H31+1000</f>
        <v>1000</v>
      </c>
      <c r="J31" s="3">
        <f t="shared" ref="J31:J34" si="101">D31*3+E31*1</f>
        <v>0</v>
      </c>
      <c r="K31" s="3">
        <f>IF(Landen!F22&lt;&gt;"",Landen!F22,-A31)</f>
        <v>-110</v>
      </c>
      <c r="L31" s="3">
        <f>IF(COUNTIF(J31:J35,4)&lt;&gt;4,RANK(J31,J31:J35),J110)</f>
        <v>1</v>
      </c>
      <c r="N31" s="3">
        <f>SUMPRODUCT((L31:L34=L31)*(K31:K34&lt;K31))+L31</f>
        <v>4</v>
      </c>
      <c r="O31" s="5" t="str">
        <f>INDEX(C31:C35,MATCH(1,N31:N35,0),0)</f>
        <v>Curaçao</v>
      </c>
      <c r="P31" s="3">
        <f>INDEX(L31:L35,MATCH(O31,C31:C35,0),0)</f>
        <v>1</v>
      </c>
      <c r="Q31" s="3" t="str">
        <f>IF(P32=1,O31,"")</f>
        <v>Curaçao</v>
      </c>
      <c r="R31" s="3" t="str">
        <f>IF(P33=2,O32,"")</f>
        <v/>
      </c>
      <c r="S31" s="3" t="str">
        <f>IF(P34=3,O33,"")</f>
        <v/>
      </c>
      <c r="T31" s="3" t="str">
        <f>IF(P35=4,O34,"")</f>
        <v/>
      </c>
      <c r="V31" s="3" t="str">
        <f>IF(Q31&lt;&gt;"",Q31,"")</f>
        <v>Curaçao</v>
      </c>
      <c r="W31" s="3">
        <f>SUMPRODUCT((DA3:DA105=V31)*(DD3:DD105=V32)*(DE3:DE105="W"))+SUMPRODUCT((DA3:DA105=V31)*(DD3:DD105=V33)*(DE3:DE105="W"))+SUMPRODUCT((DA3:DA105=V31)*(DD3:DD105=V34)*(DE3:DE105="W"))+SUMPRODUCT((DA3:DA105=V31)*(DD3:DD105=V35)*(DE3:DE105="W"))+SUMPRODUCT((DA3:DA105=V32)*(DD3:DD105=V31)*(DF3:DF105="W"))+SUMPRODUCT((DA3:DA105=V33)*(DD3:DD105=V31)*(DF3:DF105="W"))+SUMPRODUCT((DA3:DA105=V34)*(DD3:DD105=V31)*(DF3:DF105="W"))+SUMPRODUCT((DA3:DA105=V35)*(DD3:DD105=V31)*(DF3:DF105="W"))</f>
        <v>0</v>
      </c>
      <c r="X31" s="3">
        <f>SUMPRODUCT((DA3:DA105=V31)*(DD3:DD105=V32)*(DE3:DE105="D"))+SUMPRODUCT((DA3:DA105=V31)*(DD3:DD105=V33)*(DE3:DE105="D"))+SUMPRODUCT((DA3:DA105=V31)*(DD3:DD105=V34)*(DE3:DE105="D"))+SUMPRODUCT((DA3:DA105=V31)*(DD3:DD105=V35)*(DE3:DE105="D"))+SUMPRODUCT((DA3:DA105=V32)*(DD3:DD105=V31)*(DE3:DE105="D"))+SUMPRODUCT((DA3:DA105=V33)*(DD3:DD105=V31)*(DE3:DE105="D"))+SUMPRODUCT((DA3:DA105=V34)*(DD3:DD105=V31)*(DE3:DE105="D"))+SUMPRODUCT((DA3:DA105=V35)*(DD3:DD105=V31)*(DE3:DE105="D"))</f>
        <v>0</v>
      </c>
      <c r="Y31" s="3">
        <f>SUMPRODUCT((DA3:DA105=V31)*(DD3:DD105=V32)*(DE3:DE105="L"))+SUMPRODUCT((DA3:DA105=V31)*(DD3:DD105=V33)*(DE3:DE105="L"))+SUMPRODUCT((DA3:DA105=V31)*(DD3:DD105=V34)*(DE3:DE105="L"))+SUMPRODUCT((DA3:DA105=V31)*(DD3:DD105=V35)*(DE3:DE105="L"))+SUMPRODUCT((DA3:DA105=V32)*(DD3:DD105=V31)*(DF3:DF105="L"))+SUMPRODUCT((DA3:DA105=V33)*(DD3:DD105=V31)*(DF3:DF105="L"))+SUMPRODUCT((DA3:DA105=V34)*(DD3:DD105=V31)*(DF3:DF105="L"))+SUMPRODUCT((DA3:DA105=V35)*(DD3:DD105=V31)*(DF3:DF105="L"))</f>
        <v>0</v>
      </c>
      <c r="Z31" s="3">
        <f>SUMPRODUCT((DA3:DA105=V31)*(DD3:DD105=V32)*DB3:DB105)+SUMPRODUCT((DA3:DA105=V31)*(DD3:DD105=V33)*DB3:DB105)+SUMPRODUCT((DA3:DA105=V31)*(DD3:DD105=V34)*DB3:DB105)+SUMPRODUCT((DA3:DA105=V31)*(DD3:DD105=V35)*DB3:DB105)+SUMPRODUCT((DA3:DA105=V32)*(DD3:DD105=V31)*DC3:DC105)+SUMPRODUCT((DA3:DA105=V33)*(DD3:DD105=V31)*DC3:DC105)+SUMPRODUCT((DA3:DA105=V34)*(DD3:DD105=V31)*DC3:DC105)+SUMPRODUCT((DA3:DA105=V35)*(DD3:DD105=V31)*DC3:DC105)</f>
        <v>0</v>
      </c>
      <c r="AA31" s="3">
        <f>SUMPRODUCT((DA3:DA105=V31)*(DD3:DD105=V32)*DC3:DC105)+SUMPRODUCT((DA3:DA105=V31)*(DD3:DD105=V33)*DC3:DC105)+SUMPRODUCT((DA3:DA105=V31)*(DD3:DD105=V34)*DC3:DC105)+SUMPRODUCT((DA3:DA105=V31)*(DD3:DD105=V35)*DC3:DC105)+SUMPRODUCT((DA3:DA105=V32)*(DD3:DD105=V31)*DB3:DB105)+SUMPRODUCT((DA3:DA105=V33)*(DD3:DD105=V31)*DB3:DB105)+SUMPRODUCT((DA3:DA105=V34)*(DD3:DD105=V31)*DB3:DB105)+SUMPRODUCT((DA3:DA105=V35)*(DD3:DD105=V31)*DB3:DB105)</f>
        <v>0</v>
      </c>
      <c r="AB31" s="3">
        <f>Z31-AA31+1000</f>
        <v>1000</v>
      </c>
      <c r="AC31" s="3">
        <f t="shared" ref="AC31:AC34" si="102">IF(V31&lt;&gt;"",W31*3+X31*1,"")</f>
        <v>0</v>
      </c>
      <c r="AD31" s="3">
        <f>IF(V31&lt;&gt;"",VLOOKUP(V31,C4:I52,7,FALSE),"")</f>
        <v>1000</v>
      </c>
      <c r="AE31" s="3">
        <f>IF(V31&lt;&gt;"",VLOOKUP(V31,C4:I52,5,FALSE),"")</f>
        <v>0</v>
      </c>
      <c r="AF31" s="3">
        <f>IF(V31&lt;&gt;"",VLOOKUP(V31,C4:K52,9,FALSE),"")</f>
        <v>-181</v>
      </c>
      <c r="AG31" s="3">
        <f t="shared" ref="AG31:AG34" si="103">AC31</f>
        <v>0</v>
      </c>
      <c r="AH31" s="3">
        <f>IF(V31&lt;&gt;"",RANK(AG31,AG31:AG35),"")</f>
        <v>1</v>
      </c>
      <c r="AI31" s="3">
        <f>IF(V31&lt;&gt;"",SUMPRODUCT((AG31:AG35=AG31)*(AB31:AB35&gt;AB31)),"")</f>
        <v>0</v>
      </c>
      <c r="AJ31" s="3">
        <f>IF(V31&lt;&gt;"",SUMPRODUCT((AG31:AG35=AG31)*(AB31:AB35=AB31)*(Z31:Z35&gt;Z31)),"")</f>
        <v>0</v>
      </c>
      <c r="AK31" s="3">
        <f>IF(V31&lt;&gt;"",SUMPRODUCT((AG31:AG35=AG31)*(AB31:AB35=AB31)*(Z31:Z35=Z31)*(AD31:AD35&gt;AD31)),"")</f>
        <v>0</v>
      </c>
      <c r="AL31" s="3">
        <f>IF(V31&lt;&gt;"",SUMPRODUCT((AG31:AG35=AG31)*(AB31:AB35=AB31)*(Z31:Z35=Z31)*(AD31:AD35=AD31)*(AE31:AE35&gt;AE31)),"")</f>
        <v>0</v>
      </c>
      <c r="AM31" s="3">
        <f>IF(V31&lt;&gt;"",SUMPRODUCT((AG31:AG35=AG31)*(AB31:AB35=AB31)*(Z31:Z35=Z31)*(AD31:AD35=AD31)*(AE31:AE35=AE31)*(AF31:AF35&gt;AF31)),"")</f>
        <v>3</v>
      </c>
      <c r="AN31" s="3">
        <f>IF(V31&lt;&gt;"",IF(AN110&lt;&gt;"",IF(U109=3,AN110,IF(U109=4,SUM(AH31:AM31),AN110+U109)),SUM(AH31:AM31)),"")</f>
        <v>4</v>
      </c>
      <c r="AO31" s="3" t="str">
        <f>IF(V31&lt;&gt;"",INDEX(V31:V35,MATCH(1,AN31:AN35,0),0),"")</f>
        <v>Duitsland</v>
      </c>
      <c r="CX31" s="3" t="str">
        <f>IF(AO31&lt;&gt;"",AO31,O31)</f>
        <v>Duitsland</v>
      </c>
      <c r="CY31" s="3">
        <v>1</v>
      </c>
      <c r="CZ31" s="3">
        <v>29</v>
      </c>
      <c r="DA31" s="7" t="str">
        <f>Voorspelling!F34</f>
        <v>Brazilië</v>
      </c>
      <c r="DB31" s="7">
        <f>Voorspelling!G34</f>
        <v>0</v>
      </c>
      <c r="DC31" s="7">
        <f>Voorspelling!H34</f>
        <v>0</v>
      </c>
      <c r="DD31" s="7" t="str">
        <f>Voorspelling!I34</f>
        <v>Haïti</v>
      </c>
      <c r="DE31" s="7" t="str">
        <f>IF(AND(Voorspelling!G34&lt;&gt;"",Voorspelling!H34&lt;&gt;""),IF(DB31&gt;DC31,"W",IF(DB31=DC31,"D","L")),"")</f>
        <v/>
      </c>
      <c r="DF31" s="7" t="str">
        <f t="shared" si="0"/>
        <v/>
      </c>
      <c r="DI31" s="3" t="e">
        <f ca="1">VLOOKUP(DJ31,HE31:HF35,2,FALSE)</f>
        <v>#N/A</v>
      </c>
      <c r="DJ31" s="5" t="str">
        <f>C31</f>
        <v>Duitsland</v>
      </c>
      <c r="DK31" s="3" t="e">
        <f ca="1">SUMPRODUCT((HH3:HH105=DJ31)*(HL3:HL105="W"))+SUMPRODUCT((HK3:HK105=DJ31)*(HM3:HM105="W"))</f>
        <v>#REF!</v>
      </c>
      <c r="DL31" s="3" t="e">
        <f ca="1">SUMPRODUCT((HH3:HH105=DJ31)*(HL3:HL105="D"))+SUMPRODUCT((HK3:HK105=DJ31)*(HM3:HM105="D"))</f>
        <v>#REF!</v>
      </c>
      <c r="DM31" s="3" t="e">
        <f ca="1">SUMPRODUCT((HH3:HH105=DJ31)*(HL3:HL105="L"))+SUMPRODUCT((HK3:HK105=DJ31)*(HM3:HM105="L"))</f>
        <v>#REF!</v>
      </c>
      <c r="DN31" s="3" t="e">
        <f ca="1">SUMIF(HH3:HH123,DJ31,HI3:HI123)+SUMIF(HK3:HK123,DJ31,HJ3:HJ123)</f>
        <v>#REF!</v>
      </c>
      <c r="DO31" s="3" t="e">
        <f ca="1">SUMIF(HK3:HK123,DJ31,HI3:HI123)+SUMIF(HH3:HH123,DJ31,HJ3:HJ123)</f>
        <v>#REF!</v>
      </c>
      <c r="DP31" s="3" t="e">
        <f t="shared" ref="DP31:DP34" ca="1" si="104">DN31-DO31+1000</f>
        <v>#REF!</v>
      </c>
      <c r="DQ31" s="3" t="e">
        <f t="shared" ref="DQ31:DQ34" ca="1" si="105">DK31*3+DL31*1</f>
        <v>#REF!</v>
      </c>
      <c r="DR31" s="3">
        <f t="shared" ref="DR31:DR34" si="106">K31</f>
        <v>-110</v>
      </c>
      <c r="DS31" s="3" t="e">
        <f ca="1">IF(COUNTIF(DQ31:DQ35,4)&lt;&gt;4,RANK(DQ31,DQ31:DQ35),DQ110)</f>
        <v>#REF!</v>
      </c>
      <c r="DU31" s="3" t="e">
        <f ca="1">SUMPRODUCT((DS31:DS34=DS31)*(DR31:DR34&lt;DR31))+DS31</f>
        <v>#REF!</v>
      </c>
      <c r="DV31" s="5" t="e">
        <f ca="1">INDEX(DJ31:DJ35,MATCH(1,DU31:DU35,0),0)</f>
        <v>#N/A</v>
      </c>
      <c r="DW31" s="3" t="e">
        <f ca="1">INDEX(DS31:DS35,MATCH(DV31,DJ31:DJ35,0),0)</f>
        <v>#N/A</v>
      </c>
      <c r="DX31" s="3" t="e">
        <f ca="1">IF(DW32=1,DV31,"")</f>
        <v>#N/A</v>
      </c>
      <c r="DY31" s="3" t="e">
        <f ca="1">IF(DW33=2,DV32,"")</f>
        <v>#N/A</v>
      </c>
      <c r="DZ31" s="3" t="e">
        <f ca="1">IF(DW34=3,DV33,"")</f>
        <v>#N/A</v>
      </c>
      <c r="EA31" s="3" t="str">
        <f>IF(DW35=4,DV34,"")</f>
        <v/>
      </c>
      <c r="EC31" s="3" t="e">
        <f ca="1">IF(DX31&lt;&gt;"",DX31,"")</f>
        <v>#N/A</v>
      </c>
      <c r="ED31" s="3" t="e">
        <f ca="1">SUMPRODUCT((HH3:HH105=EC31)*(HK3:HK105=EC32)*(HL3:HL105="W"))+SUMPRODUCT((HH3:HH105=EC31)*(HK3:HK105=EC33)*(HL3:HL105="W"))+SUMPRODUCT((HH3:HH105=EC31)*(HK3:HK105=EC34)*(HL3:HL105="W"))+SUMPRODUCT((HH3:HH105=EC31)*(HK3:HK105=EC35)*(HL3:HL105="W"))+SUMPRODUCT((HH3:HH105=EC32)*(HK3:HK105=EC31)*(HM3:HM105="W"))+SUMPRODUCT((HH3:HH105=EC33)*(HK3:HK105=EC31)*(HM3:HM105="W"))+SUMPRODUCT((HH3:HH105=EC34)*(HK3:HK105=EC31)*(HM3:HM105="W"))+SUMPRODUCT((HH3:HH105=EC35)*(HK3:HK105=EC31)*(HM3:HM105="W"))</f>
        <v>#N/A</v>
      </c>
      <c r="EE31" s="3" t="e">
        <f ca="1">SUMPRODUCT((HH3:HH105=EC31)*(HK3:HK105=EC32)*(HL3:HL105="D"))+SUMPRODUCT((HH3:HH105=EC31)*(HK3:HK105=EC33)*(HL3:HL105="D"))+SUMPRODUCT((HH3:HH105=EC31)*(HK3:HK105=EC34)*(HL3:HL105="D"))+SUMPRODUCT((HH3:HH105=EC31)*(HK3:HK105=EC35)*(HL3:HL105="D"))+SUMPRODUCT((HH3:HH105=EC32)*(HK3:HK105=EC31)*(HL3:HL105="D"))+SUMPRODUCT((HH3:HH105=EC33)*(HK3:HK105=EC31)*(HL3:HL105="D"))+SUMPRODUCT((HH3:HH105=EC34)*(HK3:HK105=EC31)*(HL3:HL105="D"))+SUMPRODUCT((HH3:HH105=EC35)*(HK3:HK105=EC31)*(HL3:HL105="D"))</f>
        <v>#N/A</v>
      </c>
      <c r="EF31" s="3" t="e">
        <f ca="1">SUMPRODUCT((HH3:HH105=EC31)*(HK3:HK105=EC32)*(HL3:HL105="L"))+SUMPRODUCT((HH3:HH105=EC31)*(HK3:HK105=EC33)*(HL3:HL105="L"))+SUMPRODUCT((HH3:HH105=EC31)*(HK3:HK105=EC34)*(HL3:HL105="L"))+SUMPRODUCT((HH3:HH105=EC31)*(HK3:HK105=EC35)*(HL3:HL105="L"))+SUMPRODUCT((HH3:HH105=EC32)*(HK3:HK105=EC31)*(HM3:HM105="L"))+SUMPRODUCT((HH3:HH105=EC33)*(HK3:HK105=EC31)*(HM3:HM105="L"))+SUMPRODUCT((HH3:HH105=EC34)*(HK3:HK105=EC31)*(HM3:HM105="L"))+SUMPRODUCT((HH3:HH105=EC35)*(HK3:HK105=EC31)*(HM3:HM105="L"))</f>
        <v>#N/A</v>
      </c>
      <c r="EG31" s="3" t="e">
        <f ca="1">SUMPRODUCT((HH3:HH105=EC31)*(HK3:HK105=EC32)*HI3:HI105)+SUMPRODUCT((HH3:HH105=EC31)*(HK3:HK105=EC33)*HI3:HI105)+SUMPRODUCT((HH3:HH105=EC31)*(HK3:HK105=EC34)*HI3:HI105)+SUMPRODUCT((HH3:HH105=EC31)*(HK3:HK105=EC35)*HI3:HI105)+SUMPRODUCT((HH3:HH105=EC32)*(HK3:HK105=EC31)*HJ3:HJ105)+SUMPRODUCT((HH3:HH105=EC33)*(HK3:HK105=EC31)*HJ3:HJ105)+SUMPRODUCT((HH3:HH105=EC34)*(HK3:HK105=EC31)*HJ3:HJ105)+SUMPRODUCT((HH3:HH105=EC35)*(HK3:HK105=EC31)*HJ3:HJ105)</f>
        <v>#N/A</v>
      </c>
      <c r="EH31" s="3" t="e">
        <f ca="1">SUMPRODUCT((HH3:HH105=EC31)*(HK3:HK105=EC32)*HJ3:HJ105)+SUMPRODUCT((HH3:HH105=EC31)*(HK3:HK105=EC33)*HJ3:HJ105)+SUMPRODUCT((HH3:HH105=EC31)*(HK3:HK105=EC34)*HJ3:HJ105)+SUMPRODUCT((HH3:HH105=EC31)*(HK3:HK105=EC35)*HJ3:HJ105)+SUMPRODUCT((HH3:HH105=EC32)*(HK3:HK105=EC31)*HI3:HI105)+SUMPRODUCT((HH3:HH105=EC33)*(HK3:HK105=EC31)*HI3:HI105)+SUMPRODUCT((HH3:HH105=EC34)*(HK3:HK105=EC31)*HI3:HI105)+SUMPRODUCT((HH3:HH105=EC35)*(HK3:HK105=EC31)*HI3:HI105)</f>
        <v>#N/A</v>
      </c>
      <c r="EI31" s="3" t="e">
        <f ca="1">EG31-EH31+1000</f>
        <v>#N/A</v>
      </c>
      <c r="EJ31" s="3" t="e">
        <f t="shared" ref="EJ31:EJ34" ca="1" si="107">IF(EC31&lt;&gt;"",ED31*3+EE31*1,"")</f>
        <v>#N/A</v>
      </c>
      <c r="EK31" s="3" t="e">
        <f ca="1">IF(EC31&lt;&gt;"",VLOOKUP(EC31,DJ4:DP52,7,FALSE),"")</f>
        <v>#N/A</v>
      </c>
      <c r="EL31" s="3" t="e">
        <f ca="1">IF(EC31&lt;&gt;"",VLOOKUP(EC31,DJ4:DP52,5,FALSE),"")</f>
        <v>#N/A</v>
      </c>
      <c r="EM31" s="3" t="e">
        <f ca="1">IF(EC31&lt;&gt;"",VLOOKUP(EC31,DJ4:DR52,9,FALSE),"")</f>
        <v>#N/A</v>
      </c>
      <c r="EN31" s="3" t="e">
        <f t="shared" ref="EN31:EN34" ca="1" si="108">EJ31</f>
        <v>#N/A</v>
      </c>
      <c r="EO31" s="3" t="e">
        <f ca="1">IF(EC31&lt;&gt;"",RANK(EN31,EN31:EN35),"")</f>
        <v>#N/A</v>
      </c>
      <c r="EP31" s="3" t="e">
        <f ca="1">IF(EC31&lt;&gt;"",SUMPRODUCT((EN31:EN35=EN31)*(EI31:EI35&gt;EI31)),"")</f>
        <v>#N/A</v>
      </c>
      <c r="EQ31" s="3" t="e">
        <f ca="1">IF(EC31&lt;&gt;"",SUMPRODUCT((EN31:EN35=EN31)*(EI31:EI35=EI31)*(EG31:EG35&gt;EG31)),"")</f>
        <v>#N/A</v>
      </c>
      <c r="ER31" s="3" t="e">
        <f ca="1">IF(EC31&lt;&gt;"",SUMPRODUCT((EN31:EN35=EN31)*(EI31:EI35=EI31)*(EG31:EG35=EG31)*(EK31:EK35&gt;EK31)),"")</f>
        <v>#N/A</v>
      </c>
      <c r="ES31" s="3" t="e">
        <f ca="1">IF(EC31&lt;&gt;"",SUMPRODUCT((EN31:EN35=EN31)*(EI31:EI35=EI31)*(EG31:EG35=EG31)*(EK31:EK35=EK31)*(EL31:EL35&gt;EL31)),"")</f>
        <v>#N/A</v>
      </c>
      <c r="ET31" s="3" t="e">
        <f ca="1">IF(EC31&lt;&gt;"",SUMPRODUCT((EN31:EN35=EN31)*(EI31:EI35=EI31)*(EG31:EG35=EG31)*(EK31:EK35=EK31)*(EL31:EL35=EL31)*(EM31:EM35&gt;EM31)),"")</f>
        <v>#N/A</v>
      </c>
      <c r="EU31" s="3" t="e">
        <f ca="1">IF(EC31&lt;&gt;"",IF(EU110&lt;&gt;"",IF(EB109=3,EU110,EU110+EB109),SUM(EO31:ET31)),"")</f>
        <v>#N/A</v>
      </c>
      <c r="EV31" s="3" t="e">
        <f ca="1">IF(EC31&lt;&gt;"",INDEX(EC31:EC35,MATCH(1,EU31:EU35,0),0),"")</f>
        <v>#N/A</v>
      </c>
      <c r="HE31" s="3" t="e">
        <f ca="1">IF(EV31&lt;&gt;"",EV31,DV31)</f>
        <v>#N/A</v>
      </c>
      <c r="HF31" s="3">
        <v>1</v>
      </c>
      <c r="HG31" s="3">
        <v>29</v>
      </c>
      <c r="HH31" s="7" t="str">
        <f t="shared" si="1"/>
        <v>Brazilië</v>
      </c>
      <c r="HI31" s="7" t="e">
        <f ca="1">IF(OFFSET(Voorspelling!#REF!,0,HI1)&lt;&gt;"",OFFSET(Voorspelling!#REF!,0,HI1),0)</f>
        <v>#REF!</v>
      </c>
      <c r="HJ31" s="7" t="e">
        <f ca="1">IF(OFFSET(Voorspelling!#REF!,0,HI1)&lt;&gt;"",OFFSET(Voorspelling!#REF!,0,HI1),0)</f>
        <v>#REF!</v>
      </c>
      <c r="HK31" s="7" t="str">
        <f t="shared" si="2"/>
        <v>Haïti</v>
      </c>
      <c r="HL31" s="7" t="e">
        <f ca="1">IF(AND(OFFSET(Voorspelling!#REF!,0,HI1)&lt;&gt;"",OFFSET(Voorspelling!#REF!,0,HI1)&lt;&gt;""),IF(HI31&gt;HJ31,"W",IF(HI31=HJ31,"D","L")),"")</f>
        <v>#REF!</v>
      </c>
      <c r="HM31" s="7" t="e">
        <f t="shared" ca="1" si="3"/>
        <v>#REF!</v>
      </c>
      <c r="LO31" s="7"/>
      <c r="LP31" s="7"/>
      <c r="LQ31" s="7"/>
      <c r="LR31" s="7"/>
      <c r="LS31" s="7"/>
      <c r="LT31" s="7"/>
      <c r="PV31" s="7"/>
      <c r="PW31" s="7"/>
      <c r="PX31" s="7"/>
      <c r="PY31" s="7"/>
      <c r="PZ31" s="7"/>
      <c r="QA31" s="7"/>
      <c r="UC31" s="7"/>
      <c r="UD31" s="7"/>
      <c r="UE31" s="7"/>
      <c r="UF31" s="7"/>
      <c r="UG31" s="7"/>
      <c r="UH31" s="7"/>
      <c r="YJ31" s="7"/>
      <c r="YK31" s="7"/>
      <c r="YL31" s="7"/>
      <c r="YM31" s="7"/>
      <c r="YN31" s="7"/>
      <c r="YO31" s="7"/>
      <c r="ACQ31" s="7"/>
      <c r="ACR31" s="7"/>
      <c r="ACS31" s="7"/>
      <c r="ACT31" s="7"/>
      <c r="ACU31" s="7"/>
      <c r="ACV31" s="7"/>
      <c r="AGX31" s="7"/>
      <c r="AGY31" s="7"/>
      <c r="AGZ31" s="7"/>
      <c r="AHA31" s="7"/>
      <c r="AHB31" s="7"/>
      <c r="AHC31" s="7"/>
      <c r="ALE31" s="7"/>
      <c r="ALF31" s="7"/>
      <c r="ALG31" s="7"/>
      <c r="ALH31" s="7"/>
      <c r="ALI31" s="7"/>
      <c r="ALJ31" s="7"/>
      <c r="APL31" s="7"/>
      <c r="APM31" s="7"/>
      <c r="APN31" s="7"/>
      <c r="APO31" s="7"/>
      <c r="APP31" s="7"/>
      <c r="APQ31" s="7"/>
      <c r="ATS31" s="7"/>
      <c r="ATT31" s="7"/>
      <c r="ATU31" s="7"/>
      <c r="ATV31" s="7"/>
      <c r="ATW31" s="7"/>
      <c r="ATX31" s="7"/>
      <c r="AXZ31" s="7"/>
      <c r="AYA31" s="7"/>
      <c r="AYB31" s="7"/>
      <c r="AYC31" s="7"/>
      <c r="AYD31" s="7"/>
      <c r="AYE31" s="7"/>
      <c r="BCG31" s="7"/>
      <c r="BCH31" s="7"/>
      <c r="BCI31" s="7"/>
      <c r="BCJ31" s="7"/>
      <c r="BCK31" s="7"/>
      <c r="BCL31" s="7"/>
      <c r="BGN31" s="7"/>
      <c r="BGO31" s="7"/>
      <c r="BGP31" s="7"/>
      <c r="BGQ31" s="7"/>
      <c r="BGR31" s="7"/>
      <c r="BGS31" s="7"/>
      <c r="BKU31" s="7"/>
      <c r="BKV31" s="7"/>
      <c r="BKW31" s="7"/>
      <c r="BKX31" s="7"/>
      <c r="BKY31" s="7"/>
      <c r="BKZ31" s="7"/>
      <c r="BPB31" s="7"/>
      <c r="BPC31" s="7"/>
      <c r="BPD31" s="7"/>
      <c r="BPE31" s="7"/>
      <c r="BPF31" s="7"/>
      <c r="BPG31" s="7"/>
      <c r="BTI31" s="7"/>
      <c r="BTJ31" s="7"/>
      <c r="BTK31" s="7"/>
      <c r="BTL31" s="7"/>
      <c r="BTM31" s="7"/>
      <c r="BTN31" s="7"/>
      <c r="BXP31" s="7"/>
      <c r="BXQ31" s="7"/>
      <c r="BXR31" s="7"/>
      <c r="BXS31" s="7"/>
      <c r="BXT31" s="7"/>
      <c r="BXU31" s="7"/>
      <c r="CBW31" s="7"/>
      <c r="CBX31" s="7"/>
      <c r="CBY31" s="7"/>
      <c r="CBZ31" s="7"/>
      <c r="CCA31" s="7"/>
      <c r="CCB31" s="7"/>
      <c r="CGD31" s="7"/>
      <c r="CGE31" s="7"/>
      <c r="CGF31" s="7"/>
      <c r="CGG31" s="7"/>
      <c r="CGH31" s="7"/>
      <c r="CGI31" s="7"/>
      <c r="CKK31" s="7"/>
      <c r="CKL31" s="7"/>
      <c r="CKM31" s="7"/>
      <c r="CKN31" s="7"/>
      <c r="CKO31" s="7"/>
      <c r="CKP31" s="7"/>
      <c r="COR31" s="7"/>
      <c r="COS31" s="7"/>
      <c r="COT31" s="7"/>
      <c r="COU31" s="7"/>
      <c r="COV31" s="7"/>
      <c r="COW31" s="7"/>
      <c r="CSY31" s="7"/>
      <c r="CSZ31" s="7"/>
      <c r="CTA31" s="7"/>
      <c r="CTB31" s="7"/>
      <c r="CTC31" s="7"/>
      <c r="CTD31" s="7"/>
      <c r="CXF31" s="7"/>
      <c r="CXG31" s="7"/>
      <c r="CXH31" s="7"/>
      <c r="CXI31" s="7"/>
      <c r="CXJ31" s="7"/>
      <c r="CXK31" s="7"/>
      <c r="DBM31" s="7"/>
      <c r="DBN31" s="7"/>
      <c r="DBO31" s="7"/>
      <c r="DBP31" s="7"/>
      <c r="DBQ31" s="7"/>
      <c r="DBR31" s="7"/>
      <c r="DFT31" s="7"/>
      <c r="DFU31" s="7"/>
      <c r="DFV31" s="7"/>
      <c r="DFW31" s="7"/>
      <c r="DFX31" s="7"/>
      <c r="DFY31" s="7"/>
      <c r="DKA31" s="7"/>
      <c r="DKB31" s="7"/>
      <c r="DKC31" s="7"/>
      <c r="DKD31" s="7"/>
      <c r="DKE31" s="7"/>
      <c r="DKF31" s="7"/>
      <c r="DOH31" s="7"/>
      <c r="DOI31" s="7"/>
      <c r="DOJ31" s="7"/>
      <c r="DOK31" s="7"/>
      <c r="DOL31" s="7"/>
      <c r="DOM31" s="7"/>
      <c r="DSO31" s="7"/>
      <c r="DSP31" s="7"/>
      <c r="DSQ31" s="7"/>
      <c r="DSR31" s="7"/>
      <c r="DSS31" s="7"/>
      <c r="DST31" s="7"/>
      <c r="DWV31" s="7"/>
      <c r="DWW31" s="7"/>
      <c r="DWX31" s="7"/>
      <c r="DWY31" s="7"/>
      <c r="DWZ31" s="7"/>
      <c r="DXA31" s="7"/>
      <c r="EBC31" s="7"/>
      <c r="EBD31" s="7"/>
      <c r="EBE31" s="7"/>
      <c r="EBF31" s="7"/>
      <c r="EBG31" s="7"/>
      <c r="EBH31" s="7"/>
      <c r="EFJ31" s="7"/>
      <c r="EFK31" s="7"/>
      <c r="EFL31" s="7"/>
      <c r="EFM31" s="7"/>
      <c r="EFN31" s="7"/>
      <c r="EFO31" s="7"/>
      <c r="EJQ31" s="7"/>
      <c r="EJR31" s="7"/>
      <c r="EJS31" s="7"/>
      <c r="EJT31" s="7"/>
      <c r="EJU31" s="7"/>
      <c r="EJV31" s="7"/>
      <c r="ENX31" s="7"/>
      <c r="ENY31" s="7"/>
      <c r="ENZ31" s="7"/>
      <c r="EOA31" s="7"/>
      <c r="EOB31" s="7"/>
      <c r="EOC31" s="7"/>
      <c r="ESE31" s="7"/>
      <c r="ESF31" s="7"/>
      <c r="ESG31" s="7"/>
      <c r="ESH31" s="7"/>
      <c r="ESI31" s="7"/>
      <c r="ESJ31" s="7"/>
      <c r="EWL31" s="7"/>
      <c r="EWM31" s="7"/>
      <c r="EWN31" s="7"/>
      <c r="EWO31" s="7"/>
      <c r="EWP31" s="7"/>
      <c r="EWQ31" s="7"/>
      <c r="FAS31" s="7"/>
      <c r="FAT31" s="7"/>
      <c r="FAU31" s="7"/>
      <c r="FAV31" s="7"/>
      <c r="FAW31" s="7"/>
      <c r="FAX31" s="7"/>
      <c r="FEZ31" s="7"/>
      <c r="FFA31" s="7"/>
      <c r="FFB31" s="7"/>
      <c r="FFC31" s="7"/>
      <c r="FFD31" s="7"/>
      <c r="FFE31" s="7"/>
      <c r="FJG31" s="7"/>
      <c r="FJH31" s="7"/>
      <c r="FJI31" s="7"/>
      <c r="FJJ31" s="7"/>
      <c r="FJK31" s="7"/>
      <c r="FJL31" s="7"/>
      <c r="FNN31" s="7"/>
      <c r="FNO31" s="7"/>
      <c r="FNP31" s="7"/>
      <c r="FNQ31" s="7"/>
      <c r="FNR31" s="7"/>
      <c r="FNS31" s="7"/>
      <c r="FRU31" s="7"/>
      <c r="FRV31" s="7"/>
      <c r="FRW31" s="7"/>
      <c r="FRX31" s="7"/>
      <c r="FRY31" s="7"/>
      <c r="FRZ31" s="7"/>
      <c r="FWB31" s="7"/>
      <c r="FWC31" s="7"/>
      <c r="FWD31" s="7"/>
      <c r="FWE31" s="7"/>
      <c r="FWF31" s="7"/>
      <c r="FWG31" s="7"/>
      <c r="GAI31" s="7"/>
      <c r="GAJ31" s="7"/>
      <c r="GAK31" s="7"/>
      <c r="GAL31" s="7"/>
      <c r="GAM31" s="7"/>
      <c r="GAN31" s="7"/>
      <c r="GEP31" s="7"/>
      <c r="GEQ31" s="7"/>
      <c r="GER31" s="7"/>
      <c r="GES31" s="7"/>
      <c r="GET31" s="7"/>
      <c r="GEU31" s="7"/>
      <c r="GIW31" s="7"/>
      <c r="GIX31" s="7"/>
      <c r="GIY31" s="7"/>
      <c r="GIZ31" s="7"/>
      <c r="GJA31" s="7"/>
      <c r="GJB31" s="7"/>
      <c r="GND31" s="7"/>
      <c r="GNE31" s="7"/>
      <c r="GNF31" s="7"/>
      <c r="GNG31" s="7"/>
      <c r="GNH31" s="7"/>
      <c r="GNI31" s="7"/>
      <c r="GRK31" s="7"/>
      <c r="GRL31" s="7"/>
      <c r="GRM31" s="7"/>
      <c r="GRN31" s="7"/>
      <c r="GRO31" s="7"/>
      <c r="GRP31" s="7"/>
      <c r="GVR31" s="7"/>
      <c r="GVS31" s="7"/>
      <c r="GVT31" s="7"/>
      <c r="GVU31" s="7"/>
      <c r="GVV31" s="7"/>
      <c r="GVW31" s="7"/>
      <c r="GZY31" s="7"/>
      <c r="GZZ31" s="7"/>
      <c r="HAA31" s="7"/>
      <c r="HAB31" s="7"/>
      <c r="HAC31" s="7"/>
      <c r="HAD31" s="7"/>
      <c r="HEF31" s="7"/>
      <c r="HEG31" s="7"/>
      <c r="HEH31" s="7"/>
      <c r="HEI31" s="7"/>
      <c r="HEJ31" s="7"/>
      <c r="HEK31" s="7"/>
      <c r="HIM31" s="7"/>
      <c r="HIN31" s="7"/>
      <c r="HIO31" s="7"/>
      <c r="HIP31" s="7"/>
      <c r="HIQ31" s="7"/>
      <c r="HIR31" s="7"/>
      <c r="HMT31" s="7"/>
      <c r="HMU31" s="7"/>
      <c r="HMV31" s="7"/>
      <c r="HMW31" s="7"/>
      <c r="HMX31" s="7"/>
      <c r="HMY31" s="7"/>
      <c r="HRA31" s="7"/>
      <c r="HRB31" s="7"/>
      <c r="HRC31" s="7"/>
      <c r="HRD31" s="7"/>
      <c r="HRE31" s="7"/>
      <c r="HRF31" s="7"/>
      <c r="HVH31" s="7"/>
      <c r="HVI31" s="7"/>
      <c r="HVJ31" s="7"/>
      <c r="HVK31" s="7"/>
      <c r="HVL31" s="7"/>
      <c r="HVM31" s="7"/>
      <c r="HZO31" s="7"/>
      <c r="HZP31" s="7"/>
      <c r="HZQ31" s="7"/>
      <c r="HZR31" s="7"/>
      <c r="HZS31" s="7"/>
      <c r="HZT31" s="7"/>
      <c r="IDV31" s="7"/>
      <c r="IDW31" s="7"/>
      <c r="IDX31" s="7"/>
      <c r="IDY31" s="7"/>
      <c r="IDZ31" s="7"/>
      <c r="IEA31" s="7"/>
      <c r="IIC31" s="7"/>
      <c r="IID31" s="7"/>
      <c r="IIE31" s="7"/>
      <c r="IIF31" s="7"/>
      <c r="IIG31" s="7"/>
      <c r="IIH31" s="7"/>
      <c r="IMJ31" s="7"/>
      <c r="IMK31" s="7"/>
      <c r="IML31" s="7"/>
      <c r="IMM31" s="7"/>
      <c r="IMN31" s="7"/>
      <c r="IMO31" s="7"/>
      <c r="IQQ31" s="7"/>
      <c r="IQR31" s="7"/>
      <c r="IQS31" s="7"/>
      <c r="IQT31" s="7"/>
      <c r="IQU31" s="7"/>
      <c r="IQV31" s="7"/>
      <c r="IUX31" s="7"/>
      <c r="IUY31" s="7"/>
      <c r="IUZ31" s="7"/>
      <c r="IVA31" s="7"/>
      <c r="IVB31" s="7"/>
      <c r="IVC31" s="7"/>
      <c r="IZE31" s="7"/>
      <c r="IZF31" s="7"/>
      <c r="IZG31" s="7"/>
      <c r="IZH31" s="7"/>
      <c r="IZI31" s="7"/>
      <c r="IZJ31" s="7"/>
      <c r="JDL31" s="7"/>
      <c r="JDM31" s="7"/>
      <c r="JDN31" s="7"/>
      <c r="JDO31" s="7"/>
      <c r="JDP31" s="7"/>
      <c r="JDQ31" s="7"/>
      <c r="JHS31" s="7"/>
      <c r="JHT31" s="7"/>
      <c r="JHU31" s="7"/>
      <c r="JHV31" s="7"/>
      <c r="JHW31" s="7"/>
      <c r="JHX31" s="7"/>
      <c r="JLZ31" s="7"/>
      <c r="JMA31" s="7"/>
      <c r="JMB31" s="7"/>
      <c r="JMC31" s="7"/>
      <c r="JMD31" s="7"/>
      <c r="JME31" s="7"/>
      <c r="JQG31" s="7"/>
      <c r="JQH31" s="7"/>
      <c r="JQI31" s="7"/>
      <c r="JQJ31" s="7"/>
      <c r="JQK31" s="7"/>
      <c r="JQL31" s="7"/>
      <c r="JUN31" s="7"/>
      <c r="JUO31" s="7"/>
      <c r="JUP31" s="7"/>
      <c r="JUQ31" s="7"/>
      <c r="JUR31" s="7"/>
      <c r="JUS31" s="7"/>
      <c r="JYU31" s="7"/>
      <c r="JYV31" s="7"/>
      <c r="JYW31" s="7"/>
      <c r="JYX31" s="7"/>
      <c r="JYY31" s="7"/>
      <c r="JYZ31" s="7"/>
      <c r="KDB31" s="7"/>
      <c r="KDC31" s="7"/>
      <c r="KDD31" s="7"/>
      <c r="KDE31" s="7"/>
      <c r="KDF31" s="7"/>
      <c r="KDG31" s="7"/>
      <c r="KHI31" s="7"/>
      <c r="KHJ31" s="7"/>
      <c r="KHK31" s="7"/>
      <c r="KHL31" s="7"/>
      <c r="KHM31" s="7"/>
      <c r="KHN31" s="7"/>
      <c r="KLP31" s="7"/>
      <c r="KLQ31" s="7"/>
      <c r="KLR31" s="7"/>
      <c r="KLS31" s="7"/>
      <c r="KLT31" s="7"/>
      <c r="KLU31" s="7"/>
      <c r="KPW31" s="7"/>
      <c r="KPX31" s="7"/>
      <c r="KPY31" s="7"/>
      <c r="KPZ31" s="7"/>
      <c r="KQA31" s="7"/>
      <c r="KQB31" s="7"/>
      <c r="KUD31" s="7"/>
      <c r="KUE31" s="7"/>
      <c r="KUF31" s="7"/>
      <c r="KUG31" s="7"/>
      <c r="KUH31" s="7"/>
      <c r="KUI31" s="7"/>
      <c r="KYK31" s="7"/>
      <c r="KYL31" s="7"/>
      <c r="KYM31" s="7"/>
      <c r="KYN31" s="7"/>
      <c r="KYO31" s="7"/>
      <c r="KYP31" s="7"/>
      <c r="LCR31" s="7"/>
      <c r="LCS31" s="7"/>
      <c r="LCT31" s="7"/>
      <c r="LCU31" s="7"/>
      <c r="LCV31" s="7"/>
      <c r="LCW31" s="7"/>
      <c r="LGY31" s="7"/>
      <c r="LGZ31" s="7"/>
      <c r="LHA31" s="7"/>
      <c r="LHB31" s="7"/>
      <c r="LHC31" s="7"/>
      <c r="LHD31" s="7"/>
      <c r="LLF31" s="7"/>
      <c r="LLG31" s="7"/>
      <c r="LLH31" s="7"/>
      <c r="LLI31" s="7"/>
      <c r="LLJ31" s="7"/>
      <c r="LLK31" s="7"/>
      <c r="LPM31" s="7"/>
      <c r="LPN31" s="7"/>
      <c r="LPO31" s="7"/>
      <c r="LPP31" s="7"/>
      <c r="LPQ31" s="7"/>
      <c r="LPR31" s="7"/>
      <c r="LTT31" s="7"/>
      <c r="LTU31" s="7"/>
      <c r="LTV31" s="7"/>
      <c r="LTW31" s="7"/>
      <c r="LTX31" s="7"/>
      <c r="LTY31" s="7"/>
      <c r="LYA31" s="7"/>
      <c r="LYB31" s="7"/>
      <c r="LYC31" s="7"/>
      <c r="LYD31" s="7"/>
      <c r="LYE31" s="7"/>
      <c r="LYF31" s="7"/>
      <c r="MCH31" s="7"/>
      <c r="MCI31" s="7"/>
      <c r="MCJ31" s="7"/>
      <c r="MCK31" s="7"/>
      <c r="MCL31" s="7"/>
      <c r="MCM31" s="7"/>
      <c r="MGO31" s="7"/>
      <c r="MGP31" s="7"/>
      <c r="MGQ31" s="7"/>
      <c r="MGR31" s="7"/>
      <c r="MGS31" s="7"/>
      <c r="MGT31" s="7"/>
      <c r="MKV31" s="7"/>
      <c r="MKW31" s="7"/>
      <c r="MKX31" s="7"/>
      <c r="MKY31" s="7"/>
      <c r="MKZ31" s="7"/>
      <c r="MLA31" s="7"/>
      <c r="MPC31" s="7"/>
      <c r="MPD31" s="7"/>
      <c r="MPE31" s="7"/>
      <c r="MPF31" s="7"/>
      <c r="MPG31" s="7"/>
      <c r="MPH31" s="7"/>
      <c r="MTJ31" s="7"/>
      <c r="MTK31" s="7"/>
      <c r="MTL31" s="7"/>
      <c r="MTM31" s="7"/>
      <c r="MTN31" s="7"/>
      <c r="MTO31" s="7"/>
      <c r="MXQ31" s="7"/>
      <c r="MXR31" s="7"/>
      <c r="MXS31" s="7"/>
      <c r="MXT31" s="7"/>
      <c r="MXU31" s="7"/>
      <c r="MXV31" s="7"/>
      <c r="NBX31" s="7"/>
      <c r="NBY31" s="7"/>
      <c r="NBZ31" s="7"/>
      <c r="NCA31" s="7"/>
      <c r="NCB31" s="7"/>
      <c r="NCC31" s="7"/>
      <c r="NGE31" s="7"/>
      <c r="NGF31" s="7"/>
      <c r="NGG31" s="7"/>
      <c r="NGH31" s="7"/>
      <c r="NGI31" s="7"/>
      <c r="NGJ31" s="7"/>
      <c r="NKL31" s="7"/>
      <c r="NKM31" s="7"/>
      <c r="NKN31" s="7"/>
      <c r="NKO31" s="7"/>
      <c r="NKP31" s="7"/>
      <c r="NKQ31" s="7"/>
      <c r="NOS31" s="7"/>
      <c r="NOT31" s="7"/>
      <c r="NOU31" s="7"/>
      <c r="NOV31" s="7"/>
      <c r="NOW31" s="7"/>
      <c r="NOX31" s="7"/>
      <c r="NSZ31" s="7"/>
      <c r="NTA31" s="7"/>
      <c r="NTB31" s="7"/>
      <c r="NTC31" s="7"/>
      <c r="NTD31" s="7"/>
      <c r="NTE31" s="7"/>
      <c r="NXG31" s="7"/>
      <c r="NXH31" s="7"/>
      <c r="NXI31" s="7"/>
      <c r="NXJ31" s="7"/>
      <c r="NXK31" s="7"/>
      <c r="NXL31" s="7"/>
      <c r="OBN31" s="7"/>
      <c r="OBO31" s="7"/>
      <c r="OBP31" s="7"/>
      <c r="OBQ31" s="7"/>
      <c r="OBR31" s="7"/>
      <c r="OBS31" s="7"/>
      <c r="OFU31" s="7"/>
      <c r="OFV31" s="7"/>
      <c r="OFW31" s="7"/>
      <c r="OFX31" s="7"/>
      <c r="OFY31" s="7"/>
      <c r="OFZ31" s="7"/>
      <c r="OKB31" s="7"/>
      <c r="OKC31" s="7"/>
      <c r="OKD31" s="7"/>
      <c r="OKE31" s="7"/>
      <c r="OKF31" s="7"/>
      <c r="OKG31" s="7"/>
      <c r="OOI31" s="7"/>
      <c r="OOJ31" s="7"/>
      <c r="OOK31" s="7"/>
      <c r="OOL31" s="7"/>
      <c r="OOM31" s="7"/>
      <c r="OON31" s="7"/>
      <c r="OSP31" s="7"/>
      <c r="OSQ31" s="7"/>
      <c r="OSR31" s="7"/>
      <c r="OSS31" s="7"/>
      <c r="OST31" s="7"/>
      <c r="OSU31" s="7"/>
      <c r="OWW31" s="7"/>
      <c r="OWX31" s="7"/>
      <c r="OWY31" s="7"/>
      <c r="OWZ31" s="7"/>
      <c r="OXA31" s="7"/>
      <c r="OXB31" s="7"/>
      <c r="PBD31" s="7"/>
      <c r="PBE31" s="7"/>
      <c r="PBF31" s="7"/>
      <c r="PBG31" s="7"/>
      <c r="PBH31" s="7"/>
      <c r="PBI31" s="7"/>
      <c r="PFK31" s="7"/>
      <c r="PFL31" s="7"/>
      <c r="PFM31" s="7"/>
      <c r="PFN31" s="7"/>
      <c r="PFO31" s="7"/>
      <c r="PFP31" s="7"/>
      <c r="PJR31" s="7"/>
      <c r="PJS31" s="7"/>
      <c r="PJT31" s="7"/>
      <c r="PJU31" s="7"/>
      <c r="PJV31" s="7"/>
      <c r="PJW31" s="7"/>
      <c r="PNY31" s="7"/>
      <c r="PNZ31" s="7"/>
      <c r="POA31" s="7"/>
      <c r="POB31" s="7"/>
      <c r="POC31" s="7"/>
      <c r="POD31" s="7"/>
      <c r="PSF31" s="7"/>
      <c r="PSG31" s="7"/>
      <c r="PSH31" s="7"/>
      <c r="PSI31" s="7"/>
      <c r="PSJ31" s="7"/>
      <c r="PSK31" s="7"/>
    </row>
    <row r="32" spans="1:998 1104:1997 2103:2996 3102:3995 4101:5105 5211:6104 6210:7103 7209:8102 8208:9212 9318:10211 10317:11210 11316:11321" x14ac:dyDescent="0.25">
      <c r="A32" s="9">
        <f>Landen!E23+100</f>
        <v>181</v>
      </c>
      <c r="B32" s="3">
        <f>VLOOKUP(C32,CX31:CY35,2,FALSE)</f>
        <v>4</v>
      </c>
      <c r="C32" s="5" t="str">
        <f>Landen!D23</f>
        <v>Curaçao</v>
      </c>
      <c r="D32" s="3">
        <f>SUMPRODUCT((DA3:DA105=C32)*(DE3:DE105="W"))+SUMPRODUCT((DD3:DD105=C32)*(DF3:DF105="W"))</f>
        <v>0</v>
      </c>
      <c r="E32" s="3">
        <f>SUMPRODUCT((DA3:DA105=C32)*(DE3:DE105="D"))+SUMPRODUCT((DD3:DD105=C32)*(DF3:DF105="D"))</f>
        <v>0</v>
      </c>
      <c r="F32" s="3">
        <f>SUMPRODUCT((DA3:DA105=C32)*(DE3:DE105="L"))+SUMPRODUCT((DD3:DD105=C32)*(DF3:DF105="L"))</f>
        <v>0</v>
      </c>
      <c r="G32" s="3">
        <f>SUMIF(DA3:DA123,C32,DB3:DB123)+SUMIF(DD3:DD123,C32,DC3:DC123)</f>
        <v>0</v>
      </c>
      <c r="H32" s="3">
        <f>SUMIF(DD3:DD123,C32,DB3:DB123)+SUMIF(DA3:DA123,C32,DC3:DC123)</f>
        <v>0</v>
      </c>
      <c r="I32" s="3">
        <f t="shared" si="100"/>
        <v>1000</v>
      </c>
      <c r="J32" s="3">
        <f t="shared" si="101"/>
        <v>0</v>
      </c>
      <c r="K32" s="3">
        <f>IF(Landen!F23&lt;&gt;"",Landen!F23,-A32)</f>
        <v>-181</v>
      </c>
      <c r="L32" s="3">
        <f>IF(COUNTIF(J31:J35,4)&lt;&gt;4,RANK(J32,J31:J35),J111)</f>
        <v>1</v>
      </c>
      <c r="N32" s="3">
        <f>SUMPRODUCT((L31:L34=L32)*(K31:K34&lt;K32))+L32</f>
        <v>1</v>
      </c>
      <c r="O32" s="5" t="str">
        <f>INDEX(C31:C35,MATCH(2,N31:N35,0),0)</f>
        <v>Ivoorkust</v>
      </c>
      <c r="P32" s="3">
        <f>INDEX(L31:L35,MATCH(O32,C31:C35,0),0)</f>
        <v>1</v>
      </c>
      <c r="Q32" s="3" t="str">
        <f>IF(Q31&lt;&gt;"",O32,"")</f>
        <v>Ivoorkust</v>
      </c>
      <c r="R32" s="3" t="str">
        <f>IF(R31&lt;&gt;"",O33,"")</f>
        <v/>
      </c>
      <c r="S32" s="3" t="str">
        <f>IF(S31&lt;&gt;"",O34,"")</f>
        <v/>
      </c>
      <c r="T32" s="3" t="str">
        <f>IF(T31&lt;&gt;"",O35,"")</f>
        <v/>
      </c>
      <c r="V32" s="3" t="str">
        <f t="shared" ref="V32:V34" si="109">IF(Q32&lt;&gt;"",Q32,"")</f>
        <v>Ivoorkust</v>
      </c>
      <c r="W32" s="3">
        <f>SUMPRODUCT((DA3:DA105=V32)*(DD3:DD105=V33)*(DE3:DE105="W"))+SUMPRODUCT((DA3:DA105=V32)*(DD3:DD105=V34)*(DE3:DE105="W"))+SUMPRODUCT((DA3:DA105=V32)*(DD3:DD105=V35)*(DE3:DE105="W"))+SUMPRODUCT((DA3:DA105=V32)*(DD3:DD105=V31)*(DE3:DE105="W"))+SUMPRODUCT((DA3:DA105=V33)*(DD3:DD105=V32)*(DF3:DF105="W"))+SUMPRODUCT((DA3:DA105=V34)*(DD3:DD105=V32)*(DF3:DF105="W"))+SUMPRODUCT((DA3:DA105=V35)*(DD3:DD105=V32)*(DF3:DF105="W"))+SUMPRODUCT((DA3:DA105=V31)*(DD3:DD105=V32)*(DF3:DF105="W"))</f>
        <v>0</v>
      </c>
      <c r="X32" s="3">
        <f>SUMPRODUCT((DA3:DA105=V32)*(DD3:DD105=V33)*(DE3:DE105="D"))+SUMPRODUCT((DA3:DA105=V32)*(DD3:DD105=V34)*(DE3:DE105="D"))+SUMPRODUCT((DA3:DA105=V32)*(DD3:DD105=V35)*(DE3:DE105="D"))+SUMPRODUCT((DA3:DA105=V32)*(DD3:DD105=V31)*(DE3:DE105="D"))+SUMPRODUCT((DA3:DA105=V33)*(DD3:DD105=V32)*(DE3:DE105="D"))+SUMPRODUCT((DA3:DA105=V34)*(DD3:DD105=V32)*(DE3:DE105="D"))+SUMPRODUCT((DA3:DA105=V35)*(DD3:DD105=V32)*(DE3:DE105="D"))+SUMPRODUCT((DA3:DA105=V31)*(DD3:DD105=V32)*(DE3:DE105="D"))</f>
        <v>0</v>
      </c>
      <c r="Y32" s="3">
        <f>SUMPRODUCT((DA3:DA105=V32)*(DD3:DD105=V33)*(DE3:DE105="L"))+SUMPRODUCT((DA3:DA105=V32)*(DD3:DD105=V34)*(DE3:DE105="L"))+SUMPRODUCT((DA3:DA105=V32)*(DD3:DD105=V35)*(DE3:DE105="L"))+SUMPRODUCT((DA3:DA105=V32)*(DD3:DD105=V31)*(DE3:DE105="L"))+SUMPRODUCT((DA3:DA105=V33)*(DD3:DD105=V32)*(DF3:DF105="L"))+SUMPRODUCT((DA3:DA105=V34)*(DD3:DD105=V32)*(DF3:DF105="L"))+SUMPRODUCT((DA3:DA105=V35)*(DD3:DD105=V32)*(DF3:DF105="L"))+SUMPRODUCT((DA3:DA105=V31)*(DD3:DD105=V32)*(DF3:DF105="L"))</f>
        <v>0</v>
      </c>
      <c r="Z32" s="3">
        <f>SUMPRODUCT((DA3:DA105=V32)*(DD3:DD105=V33)*DB3:DB105)+SUMPRODUCT((DA3:DA105=V32)*(DD3:DD105=V34)*DB3:DB105)+SUMPRODUCT((DA3:DA105=V32)*(DD3:DD105=V35)*DB3:DB105)+SUMPRODUCT((DA3:DA105=V32)*(DD3:DD105=V31)*DB3:DB105)+SUMPRODUCT((DA3:DA105=V33)*(DD3:DD105=V32)*DC3:DC105)+SUMPRODUCT((DA3:DA105=V34)*(DD3:DD105=V32)*DC3:DC105)+SUMPRODUCT((DA3:DA105=V35)*(DD3:DD105=V32)*DC3:DC105)+SUMPRODUCT((DA3:DA105=V31)*(DD3:DD105=V32)*DC3:DC105)</f>
        <v>0</v>
      </c>
      <c r="AA32" s="3">
        <f>SUMPRODUCT((DA3:DA105=V32)*(DD3:DD105=V33)*DC3:DC105)+SUMPRODUCT((DA3:DA105=V32)*(DD3:DD105=V34)*DC3:DC105)+SUMPRODUCT((DA3:DA105=V32)*(DD3:DD105=V35)*DC3:DC105)+SUMPRODUCT((DA3:DA105=V32)*(DD3:DD105=V31)*DC3:DC105)+SUMPRODUCT((DA3:DA105=V33)*(DD3:DD105=V32)*DB3:DB105)+SUMPRODUCT((DA3:DA105=V34)*(DD3:DD105=V32)*DB3:DB105)+SUMPRODUCT((DA3:DA105=V35)*(DD3:DD105=V32)*DB3:DB105)+SUMPRODUCT((DA3:DA105=V31)*(DD3:DD105=V32)*DB3:DB105)</f>
        <v>0</v>
      </c>
      <c r="AB32" s="3">
        <f>Z32-AA32+1000</f>
        <v>1000</v>
      </c>
      <c r="AC32" s="3">
        <f t="shared" si="102"/>
        <v>0</v>
      </c>
      <c r="AD32" s="3">
        <f>IF(V32&lt;&gt;"",VLOOKUP(V32,C4:I52,7,FALSE),"")</f>
        <v>1000</v>
      </c>
      <c r="AE32" s="3">
        <f>IF(V32&lt;&gt;"",VLOOKUP(V32,C4:I52,5,FALSE),"")</f>
        <v>0</v>
      </c>
      <c r="AF32" s="3">
        <f>IF(V32&lt;&gt;"",VLOOKUP(V32,C4:K52,9,FALSE),"")</f>
        <v>-137</v>
      </c>
      <c r="AG32" s="3">
        <f t="shared" si="103"/>
        <v>0</v>
      </c>
      <c r="AH32" s="3">
        <f>IF(V32&lt;&gt;"",RANK(AG32,AG31:AG35),"")</f>
        <v>1</v>
      </c>
      <c r="AI32" s="3">
        <f>IF(V32&lt;&gt;"",SUMPRODUCT((AG31:AG35=AG32)*(AB31:AB35&gt;AB32)),"")</f>
        <v>0</v>
      </c>
      <c r="AJ32" s="3">
        <f>IF(V32&lt;&gt;"",SUMPRODUCT((AG31:AG35=AG32)*(AB31:AB35=AB32)*(Z31:Z35&gt;Z32)),"")</f>
        <v>0</v>
      </c>
      <c r="AK32" s="3">
        <f>IF(V32&lt;&gt;"",SUMPRODUCT((AG31:AG35=AG32)*(AB31:AB35=AB32)*(Z31:Z35=Z32)*(AD31:AD35&gt;AD32)),"")</f>
        <v>0</v>
      </c>
      <c r="AL32" s="3">
        <f>IF(V32&lt;&gt;"",SUMPRODUCT((AG31:AG35=AG32)*(AB31:AB35=AB32)*(Z31:Z35=Z32)*(AD31:AD35=AD32)*(AE31:AE35&gt;AE32)),"")</f>
        <v>0</v>
      </c>
      <c r="AM32" s="3">
        <f>IF(V32&lt;&gt;"",SUMPRODUCT((AG31:AG35=AG32)*(AB31:AB35=AB32)*(Z31:Z35=Z32)*(AD31:AD35=AD32)*(AE31:AE35=AE32)*(AF31:AF35&gt;AF32)),"")</f>
        <v>2</v>
      </c>
      <c r="AN32" s="3">
        <f>IF(V32&lt;&gt;"",IF(AN111&lt;&gt;"",IF(U109=3,AN111,IF(U109=4,SUM(AH32:AM32),AN111+U109)),SUM(AH32:AM32)),"")</f>
        <v>3</v>
      </c>
      <c r="AO32" s="3" t="str">
        <f>IF(V32&lt;&gt;"",INDEX(V31:V35,MATCH(2,AN31:AN35,0),0),"")</f>
        <v>Ecuador</v>
      </c>
      <c r="AP32" s="3" t="str">
        <f>IF(R31&lt;&gt;"",R31,"")</f>
        <v/>
      </c>
      <c r="AQ32" s="3">
        <f>SUMPRODUCT((DA3:DA105=AP32)*(DD3:DD105=AP33)*(DE3:DE105="W"))+SUMPRODUCT((DA3:DA105=AP32)*(DD3:DD105=AP34)*(DE3:DE105="W"))+SUMPRODUCT((DA3:DA105=AP32)*(DD3:DD105=AP35)*(DE3:DE105="W"))+SUMPRODUCT((DA3:DA105=AP33)*(DD3:DD105=AP32)*(DF3:DF105="W"))+SUMPRODUCT((DA3:DA105=AP34)*(DD3:DD105=AP32)*(DF3:DF105="W"))+SUMPRODUCT((DA3:DA105=AP35)*(DD3:DD105=AP32)*(DF3:DF105="W"))</f>
        <v>0</v>
      </c>
      <c r="AR32" s="3">
        <f>SUMPRODUCT((DA3:DA105=AP32)*(DD3:DD105=AP33)*(DE3:DE105="D"))+SUMPRODUCT((DA3:DA105=AP32)*(DD3:DD105=AP34)*(DE3:DE105="D"))+SUMPRODUCT((DA3:DA105=AP32)*(DD3:DD105=AP35)*(DE3:DE105="D"))+SUMPRODUCT((DA3:DA105=AP33)*(DD3:DD105=AP32)*(DE3:DE105="D"))+SUMPRODUCT((DA3:DA105=AP34)*(DD3:DD105=AP32)*(DE3:DE105="D"))+SUMPRODUCT((DA3:DA105=AP35)*(DD3:DD105=AP32)*(DE3:DE105="D"))</f>
        <v>0</v>
      </c>
      <c r="AS32" s="3">
        <f>SUMPRODUCT((DA3:DA105=AP32)*(DD3:DD105=AP33)*(DE3:DE105="L"))+SUMPRODUCT((DA3:DA105=AP32)*(DD3:DD105=AP34)*(DE3:DE105="L"))+SUMPRODUCT((DA3:DA105=AP32)*(DD3:DD105=AP35)*(DE3:DE105="L"))+SUMPRODUCT((DA3:DA105=AP33)*(DD3:DD105=AP32)*(DF3:DF105="L"))+SUMPRODUCT((DA3:DA105=AP34)*(DD3:DD105=AP32)*(DF3:DF105="L"))+SUMPRODUCT((DA3:DA105=AP35)*(DD3:DD105=AP32)*(DF3:DF105="L"))</f>
        <v>0</v>
      </c>
      <c r="AT32" s="3">
        <f>SUMPRODUCT((DA3:DA105=AP32)*(DD3:DD105=AP33)*DB3:DB105)+SUMPRODUCT((DA3:DA105=AP32)*(DD3:DD105=AP34)*DB3:DB105)+SUMPRODUCT((DA3:DA105=AP32)*(DD3:DD105=AP35)*DB3:DB105)+SUMPRODUCT((DA3:DA105=AP32)*(DD3:DD105=AP31)*DB3:DB105)+SUMPRODUCT((DA3:DA105=AP33)*(DD3:DD105=AP32)*DC3:DC105)+SUMPRODUCT((DA3:DA105=AP34)*(DD3:DD105=AP32)*DC3:DC105)+SUMPRODUCT((DA3:DA105=AP35)*(DD3:DD105=AP32)*DC3:DC105)+SUMPRODUCT((DA3:DA105=AP31)*(DD3:DD105=AP32)*DC3:DC105)</f>
        <v>0</v>
      </c>
      <c r="AU32" s="3">
        <f>SUMPRODUCT((DA3:DA105=AP32)*(DD3:DD105=AP33)*DC3:DC105)+SUMPRODUCT((DA3:DA105=AP32)*(DD3:DD105=AP34)*DC3:DC105)+SUMPRODUCT((DA3:DA105=AP32)*(DD3:DD105=AP35)*DC3:DC105)+SUMPRODUCT((DA3:DA105=AP32)*(DD3:DD105=AP31)*DC3:DC105)+SUMPRODUCT((DA3:DA105=AP33)*(DD3:DD105=AP32)*DB3:DB105)+SUMPRODUCT((DA3:DA105=AP34)*(DD3:DD105=AP32)*DB3:DB105)+SUMPRODUCT((DA3:DA105=AP35)*(DD3:DD105=AP32)*DB3:DB105)+SUMPRODUCT((DA3:DA105=AP31)*(DD3:DD105=AP32)*DB3:DB105)</f>
        <v>0</v>
      </c>
      <c r="AV32" s="3">
        <f>AT32-AU32+1000</f>
        <v>1000</v>
      </c>
      <c r="AW32" s="3" t="str">
        <f t="shared" ref="AW32:AW34" si="110">IF(AP32&lt;&gt;"",AQ32*3+AR32*1,"")</f>
        <v/>
      </c>
      <c r="AX32" s="3" t="str">
        <f>IF(AP32&lt;&gt;"",VLOOKUP(AP32,C4:I52,7,FALSE),"")</f>
        <v/>
      </c>
      <c r="AY32" s="3" t="str">
        <f>IF(AP32&lt;&gt;"",VLOOKUP(AP32,C4:I52,5,FALSE),"")</f>
        <v/>
      </c>
      <c r="AZ32" s="3" t="str">
        <f>IF(AP32&lt;&gt;"",VLOOKUP(AP32,C4:K52,9,FALSE),"")</f>
        <v/>
      </c>
      <c r="BA32" s="3" t="str">
        <f t="shared" ref="BA32:BA34" si="111">AW32</f>
        <v/>
      </c>
      <c r="BB32" s="3" t="str">
        <f>IF(AP32&lt;&gt;"",RANK(BA32,BA31:BA35),"")</f>
        <v/>
      </c>
      <c r="BC32" s="3" t="str">
        <f>IF(AP32&lt;&gt;"",SUMPRODUCT((BA31:BA35=BA32)*(AV31:AV35&gt;AV32)),"")</f>
        <v/>
      </c>
      <c r="BD32" s="3" t="str">
        <f>IF(AP32&lt;&gt;"",SUMPRODUCT((BA31:BA35=BA32)*(AV31:AV35=AV32)*(AT31:AT35&gt;AT32)),"")</f>
        <v/>
      </c>
      <c r="BE32" s="3" t="str">
        <f>IF(AP32&lt;&gt;"",SUMPRODUCT((BA31:BA35=BA32)*(AV31:AV35=AV32)*(AT31:AT35=AT32)*(AX31:AX35&gt;AX32)),"")</f>
        <v/>
      </c>
      <c r="BF32" s="3" t="str">
        <f>IF(AP32&lt;&gt;"",SUMPRODUCT((BA31:BA35=BA32)*(AV31:AV35=AV32)*(AT31:AT35=AT32)*(AX31:AX35=AX32)*(AY31:AY35&gt;AY32)),"")</f>
        <v/>
      </c>
      <c r="BG32" s="3" t="str">
        <f>IF(AP32&lt;&gt;"",SUMPRODUCT((BA31:BA35=BA32)*(AV31:AV35=AV32)*(AT31:AT35=AT32)*(AX31:AX35=AX32)*(AY31:AY35=AY32)*(AZ31:AZ35&gt;AZ32)),"")</f>
        <v/>
      </c>
      <c r="BH32" s="3" t="str">
        <f>IF(AP32&lt;&gt;"",IF(BH111&lt;&gt;"",IF(AO109=3,BH111,BH111+AO109),SUM(BB32:BG32)+1),"")</f>
        <v/>
      </c>
      <c r="BI32" s="3" t="str">
        <f>IF(AP32&lt;&gt;"",INDEX(AP32:AP35,MATCH(2,BH32:BH35,0),0),"")</f>
        <v/>
      </c>
      <c r="CX32" s="3" t="str">
        <f>IF(BI32&lt;&gt;"",BI32,IF(AO32&lt;&gt;"",AO32,O32))</f>
        <v>Ecuador</v>
      </c>
      <c r="CY32" s="3">
        <v>2</v>
      </c>
      <c r="CZ32" s="3">
        <v>30</v>
      </c>
      <c r="DA32" s="7" t="str">
        <f>Voorspelling!F35</f>
        <v>Schotland</v>
      </c>
      <c r="DB32" s="7">
        <f>Voorspelling!G35</f>
        <v>0</v>
      </c>
      <c r="DC32" s="7">
        <f>Voorspelling!H35</f>
        <v>0</v>
      </c>
      <c r="DD32" s="7" t="str">
        <f>Voorspelling!I35</f>
        <v>Marokko</v>
      </c>
      <c r="DE32" s="7" t="str">
        <f>IF(AND(Voorspelling!G35&lt;&gt;"",Voorspelling!H35&lt;&gt;""),IF(DB32&gt;DC32,"W",IF(DB32=DC32,"D","L")),"")</f>
        <v/>
      </c>
      <c r="DF32" s="7" t="str">
        <f t="shared" si="0"/>
        <v/>
      </c>
      <c r="DI32" s="3" t="e">
        <f ca="1">VLOOKUP(DJ32,HE31:HF35,2,FALSE)</f>
        <v>#N/A</v>
      </c>
      <c r="DJ32" s="5" t="str">
        <f t="shared" ref="DJ32:DJ34" si="112">C32</f>
        <v>Curaçao</v>
      </c>
      <c r="DK32" s="3" t="e">
        <f ca="1">SUMPRODUCT((HH3:HH105=DJ32)*(HL3:HL105="W"))+SUMPRODUCT((HK3:HK105=DJ32)*(HM3:HM105="W"))</f>
        <v>#REF!</v>
      </c>
      <c r="DL32" s="3" t="e">
        <f ca="1">SUMPRODUCT((HH3:HH105=DJ32)*(HL3:HL105="D"))+SUMPRODUCT((HK3:HK105=DJ32)*(HM3:HM105="D"))</f>
        <v>#REF!</v>
      </c>
      <c r="DM32" s="3" t="e">
        <f ca="1">SUMPRODUCT((HH3:HH105=DJ32)*(HL3:HL105="L"))+SUMPRODUCT((HK3:HK105=DJ32)*(HM3:HM105="L"))</f>
        <v>#REF!</v>
      </c>
      <c r="DN32" s="3" t="e">
        <f ca="1">SUMIF(HH3:HH123,DJ32,HI3:HI123)+SUMIF(HK3:HK123,DJ32,HJ3:HJ123)</f>
        <v>#REF!</v>
      </c>
      <c r="DO32" s="3" t="e">
        <f ca="1">SUMIF(HK3:HK123,DJ32,HI3:HI123)+SUMIF(HH3:HH123,DJ32,HJ3:HJ123)</f>
        <v>#REF!</v>
      </c>
      <c r="DP32" s="3" t="e">
        <f t="shared" ca="1" si="104"/>
        <v>#REF!</v>
      </c>
      <c r="DQ32" s="3" t="e">
        <f t="shared" ca="1" si="105"/>
        <v>#REF!</v>
      </c>
      <c r="DR32" s="3">
        <f t="shared" si="106"/>
        <v>-181</v>
      </c>
      <c r="DS32" s="3" t="e">
        <f ca="1">IF(COUNTIF(DQ31:DQ35,4)&lt;&gt;4,RANK(DQ32,DQ31:DQ35),DQ111)</f>
        <v>#REF!</v>
      </c>
      <c r="DU32" s="3" t="e">
        <f ca="1">SUMPRODUCT((DS31:DS34=DS32)*(DR31:DR34&lt;DR32))+DS32</f>
        <v>#REF!</v>
      </c>
      <c r="DV32" s="5" t="e">
        <f ca="1">INDEX(DJ31:DJ35,MATCH(2,DU31:DU35,0),0)</f>
        <v>#N/A</v>
      </c>
      <c r="DW32" s="3" t="e">
        <f ca="1">INDEX(DS31:DS35,MATCH(DV32,DJ31:DJ35,0),0)</f>
        <v>#N/A</v>
      </c>
      <c r="DX32" s="3" t="e">
        <f ca="1">IF(DX31&lt;&gt;"",DV32,"")</f>
        <v>#N/A</v>
      </c>
      <c r="DY32" s="3" t="e">
        <f ca="1">IF(DY31&lt;&gt;"",DV33,"")</f>
        <v>#N/A</v>
      </c>
      <c r="DZ32" s="3" t="e">
        <f ca="1">IF(DZ31&lt;&gt;"",DV34,"")</f>
        <v>#N/A</v>
      </c>
      <c r="EA32" s="3" t="str">
        <f>IF(EA31&lt;&gt;"",DV35,"")</f>
        <v/>
      </c>
      <c r="EC32" s="3" t="e">
        <f t="shared" ref="EC32:EC34" ca="1" si="113">IF(DX32&lt;&gt;"",DX32,"")</f>
        <v>#N/A</v>
      </c>
      <c r="ED32" s="3" t="e">
        <f ca="1">SUMPRODUCT((HH3:HH105=EC32)*(HK3:HK105=EC33)*(HL3:HL105="W"))+SUMPRODUCT((HH3:HH105=EC32)*(HK3:HK105=EC34)*(HL3:HL105="W"))+SUMPRODUCT((HH3:HH105=EC32)*(HK3:HK105=EC35)*(HL3:HL105="W"))+SUMPRODUCT((HH3:HH105=EC32)*(HK3:HK105=EC31)*(HL3:HL105="W"))+SUMPRODUCT((HH3:HH105=EC33)*(HK3:HK105=EC32)*(HM3:HM105="W"))+SUMPRODUCT((HH3:HH105=EC34)*(HK3:HK105=EC32)*(HM3:HM105="W"))+SUMPRODUCT((HH3:HH105=EC35)*(HK3:HK105=EC32)*(HM3:HM105="W"))+SUMPRODUCT((HH3:HH105=EC31)*(HK3:HK105=EC32)*(HM3:HM105="W"))</f>
        <v>#N/A</v>
      </c>
      <c r="EE32" s="3" t="e">
        <f ca="1">SUMPRODUCT((HH3:HH105=EC32)*(HK3:HK105=EC33)*(HL3:HL105="D"))+SUMPRODUCT((HH3:HH105=EC32)*(HK3:HK105=EC34)*(HL3:HL105="D"))+SUMPRODUCT((HH3:HH105=EC32)*(HK3:HK105=EC35)*(HL3:HL105="D"))+SUMPRODUCT((HH3:HH105=EC32)*(HK3:HK105=EC31)*(HL3:HL105="D"))+SUMPRODUCT((HH3:HH105=EC33)*(HK3:HK105=EC32)*(HL3:HL105="D"))+SUMPRODUCT((HH3:HH105=EC34)*(HK3:HK105=EC32)*(HL3:HL105="D"))+SUMPRODUCT((HH3:HH105=EC35)*(HK3:HK105=EC32)*(HL3:HL105="D"))+SUMPRODUCT((HH3:HH105=EC31)*(HK3:HK105=EC32)*(HL3:HL105="D"))</f>
        <v>#N/A</v>
      </c>
      <c r="EF32" s="3" t="e">
        <f ca="1">SUMPRODUCT((HH3:HH105=EC32)*(HK3:HK105=EC33)*(HL3:HL105="L"))+SUMPRODUCT((HH3:HH105=EC32)*(HK3:HK105=EC34)*(HL3:HL105="L"))+SUMPRODUCT((HH3:HH105=EC32)*(HK3:HK105=EC35)*(HL3:HL105="L"))+SUMPRODUCT((HH3:HH105=EC32)*(HK3:HK105=EC31)*(HL3:HL105="L"))+SUMPRODUCT((HH3:HH105=EC33)*(HK3:HK105=EC32)*(HM3:HM105="L"))+SUMPRODUCT((HH3:HH105=EC34)*(HK3:HK105=EC32)*(HM3:HM105="L"))+SUMPRODUCT((HH3:HH105=EC35)*(HK3:HK105=EC32)*(HM3:HM105="L"))+SUMPRODUCT((HH3:HH105=EC31)*(HK3:HK105=EC32)*(HM3:HM105="L"))</f>
        <v>#N/A</v>
      </c>
      <c r="EG32" s="3" t="e">
        <f ca="1">SUMPRODUCT((HH3:HH105=EC32)*(HK3:HK105=EC33)*HI3:HI105)+SUMPRODUCT((HH3:HH105=EC32)*(HK3:HK105=EC34)*HI3:HI105)+SUMPRODUCT((HH3:HH105=EC32)*(HK3:HK105=EC35)*HI3:HI105)+SUMPRODUCT((HH3:HH105=EC32)*(HK3:HK105=EC31)*HI3:HI105)+SUMPRODUCT((HH3:HH105=EC33)*(HK3:HK105=EC32)*HJ3:HJ105)+SUMPRODUCT((HH3:HH105=EC34)*(HK3:HK105=EC32)*HJ3:HJ105)+SUMPRODUCT((HH3:HH105=EC35)*(HK3:HK105=EC32)*HJ3:HJ105)+SUMPRODUCT((HH3:HH105=EC31)*(HK3:HK105=EC32)*HJ3:HJ105)</f>
        <v>#N/A</v>
      </c>
      <c r="EH32" s="3" t="e">
        <f ca="1">SUMPRODUCT((HH3:HH105=EC32)*(HK3:HK105=EC33)*HJ3:HJ105)+SUMPRODUCT((HH3:HH105=EC32)*(HK3:HK105=EC34)*HJ3:HJ105)+SUMPRODUCT((HH3:HH105=EC32)*(HK3:HK105=EC35)*HJ3:HJ105)+SUMPRODUCT((HH3:HH105=EC32)*(HK3:HK105=EC31)*HJ3:HJ105)+SUMPRODUCT((HH3:HH105=EC33)*(HK3:HK105=EC32)*HI3:HI105)+SUMPRODUCT((HH3:HH105=EC34)*(HK3:HK105=EC32)*HI3:HI105)+SUMPRODUCT((HH3:HH105=EC35)*(HK3:HK105=EC32)*HI3:HI105)+SUMPRODUCT((HH3:HH105=EC31)*(HK3:HK105=EC32)*HI3:HI105)</f>
        <v>#N/A</v>
      </c>
      <c r="EI32" s="3" t="e">
        <f ca="1">EG32-EH32+1000</f>
        <v>#N/A</v>
      </c>
      <c r="EJ32" s="3" t="e">
        <f t="shared" ca="1" si="107"/>
        <v>#N/A</v>
      </c>
      <c r="EK32" s="3" t="e">
        <f ca="1">IF(EC32&lt;&gt;"",VLOOKUP(EC32,DJ4:DP52,7,FALSE),"")</f>
        <v>#N/A</v>
      </c>
      <c r="EL32" s="3" t="e">
        <f ca="1">IF(EC32&lt;&gt;"",VLOOKUP(EC32,DJ4:DP52,5,FALSE),"")</f>
        <v>#N/A</v>
      </c>
      <c r="EM32" s="3" t="e">
        <f ca="1">IF(EC32&lt;&gt;"",VLOOKUP(EC32,DJ4:DR52,9,FALSE),"")</f>
        <v>#N/A</v>
      </c>
      <c r="EN32" s="3" t="e">
        <f t="shared" ca="1" si="108"/>
        <v>#N/A</v>
      </c>
      <c r="EO32" s="3" t="e">
        <f ca="1">IF(EC32&lt;&gt;"",RANK(EN32,EN31:EN35),"")</f>
        <v>#N/A</v>
      </c>
      <c r="EP32" s="3" t="e">
        <f ca="1">IF(EC32&lt;&gt;"",SUMPRODUCT((EN31:EN35=EN32)*(EI31:EI35&gt;EI32)),"")</f>
        <v>#N/A</v>
      </c>
      <c r="EQ32" s="3" t="e">
        <f ca="1">IF(EC32&lt;&gt;"",SUMPRODUCT((EN31:EN35=EN32)*(EI31:EI35=EI32)*(EG31:EG35&gt;EG32)),"")</f>
        <v>#N/A</v>
      </c>
      <c r="ER32" s="3" t="e">
        <f ca="1">IF(EC32&lt;&gt;"",SUMPRODUCT((EN31:EN35=EN32)*(EI31:EI35=EI32)*(EG31:EG35=EG32)*(EK31:EK35&gt;EK32)),"")</f>
        <v>#N/A</v>
      </c>
      <c r="ES32" s="3" t="e">
        <f ca="1">IF(EC32&lt;&gt;"",SUMPRODUCT((EN31:EN35=EN32)*(EI31:EI35=EI32)*(EG31:EG35=EG32)*(EK31:EK35=EK32)*(EL31:EL35&gt;EL32)),"")</f>
        <v>#N/A</v>
      </c>
      <c r="ET32" s="3" t="e">
        <f ca="1">IF(EC32&lt;&gt;"",SUMPRODUCT((EN31:EN35=EN32)*(EI31:EI35=EI32)*(EG31:EG35=EG32)*(EK31:EK35=EK32)*(EL31:EL35=EL32)*(EM31:EM35&gt;EM32)),"")</f>
        <v>#N/A</v>
      </c>
      <c r="EU32" s="3" t="e">
        <f ca="1">IF(EC32&lt;&gt;"",IF(EU111&lt;&gt;"",IF(EB109=3,EU111,EU111+EB109),SUM(EO32:ET32)),"")</f>
        <v>#N/A</v>
      </c>
      <c r="EV32" s="3" t="e">
        <f ca="1">IF(EC32&lt;&gt;"",INDEX(EC31:EC35,MATCH(2,EU31:EU35,0),0),"")</f>
        <v>#N/A</v>
      </c>
      <c r="EW32" s="3" t="e">
        <f ca="1">IF(DY31&lt;&gt;"",DY31,"")</f>
        <v>#N/A</v>
      </c>
      <c r="EX32" s="3" t="e">
        <f ca="1">SUMPRODUCT((HH3:HH105=EW32)*(HK3:HK105=EW33)*(HL3:HL105="W"))+SUMPRODUCT((HH3:HH105=EW32)*(HK3:HK105=EW34)*(HL3:HL105="W"))+SUMPRODUCT((HH3:HH105=EW32)*(HK3:HK105=EW35)*(HL3:HL105="W"))+SUMPRODUCT((HH3:HH105=EW33)*(HK3:HK105=EW32)*(HM3:HM105="W"))+SUMPRODUCT((HH3:HH105=EW34)*(HK3:HK105=EW32)*(HM3:HM105="W"))+SUMPRODUCT((HH3:HH105=EW35)*(HK3:HK105=EW32)*(HM3:HM105="W"))</f>
        <v>#N/A</v>
      </c>
      <c r="EY32" s="3" t="e">
        <f ca="1">SUMPRODUCT((HH3:HH105=EW32)*(HK3:HK105=EW33)*(HL3:HL105="D"))+SUMPRODUCT((HH3:HH105=EW32)*(HK3:HK105=EW34)*(HL3:HL105="D"))+SUMPRODUCT((HH3:HH105=EW32)*(HK3:HK105=EW35)*(HL3:HL105="D"))+SUMPRODUCT((HH3:HH105=EW33)*(HK3:HK105=EW32)*(HL3:HL105="D"))+SUMPRODUCT((HH3:HH105=EW34)*(HK3:HK105=EW32)*(HL3:HL105="D"))+SUMPRODUCT((HH3:HH105=EW35)*(HK3:HK105=EW32)*(HL3:HL105="D"))</f>
        <v>#N/A</v>
      </c>
      <c r="EZ32" s="3" t="e">
        <f ca="1">SUMPRODUCT((HH3:HH105=EW32)*(HK3:HK105=EW33)*(HL3:HL105="L"))+SUMPRODUCT((HH3:HH105=EW32)*(HK3:HK105=EW34)*(HL3:HL105="L"))+SUMPRODUCT((HH3:HH105=EW32)*(HK3:HK105=EW35)*(HL3:HL105="L"))+SUMPRODUCT((HH3:HH105=EW33)*(HK3:HK105=EW32)*(HM3:HM105="L"))+SUMPRODUCT((HH3:HH105=EW34)*(HK3:HK105=EW32)*(HM3:HM105="L"))+SUMPRODUCT((HH3:HH105=EW35)*(HK3:HK105=EW32)*(HM3:HM105="L"))</f>
        <v>#N/A</v>
      </c>
      <c r="FA32" s="3" t="e">
        <f ca="1">SUMPRODUCT((HH3:HH105=EW32)*(HK3:HK105=EW33)*HI3:HI105)+SUMPRODUCT((HH3:HH105=EW32)*(HK3:HK105=EW34)*HI3:HI105)+SUMPRODUCT((HH3:HH105=EW32)*(HK3:HK105=EW35)*HI3:HI105)+SUMPRODUCT((HH3:HH105=EW32)*(HK3:HK105=EW31)*HI3:HI105)+SUMPRODUCT((HH3:HH105=EW33)*(HK3:HK105=EW32)*HJ3:HJ105)+SUMPRODUCT((HH3:HH105=EW34)*(HK3:HK105=EW32)*HJ3:HJ105)+SUMPRODUCT((HH3:HH105=EW35)*(HK3:HK105=EW32)*HJ3:HJ105)+SUMPRODUCT((HH3:HH105=EW31)*(HK3:HK105=EW32)*HJ3:HJ105)</f>
        <v>#N/A</v>
      </c>
      <c r="FB32" s="3" t="e">
        <f ca="1">SUMPRODUCT((HH3:HH105=EW32)*(HK3:HK105=EW33)*HJ3:HJ105)+SUMPRODUCT((HH3:HH105=EW32)*(HK3:HK105=EW34)*HJ3:HJ105)+SUMPRODUCT((HH3:HH105=EW32)*(HK3:HK105=EW35)*HJ3:HJ105)+SUMPRODUCT((HH3:HH105=EW32)*(HK3:HK105=EW31)*HJ3:HJ105)+SUMPRODUCT((HH3:HH105=EW33)*(HK3:HK105=EW32)*HI3:HI105)+SUMPRODUCT((HH3:HH105=EW34)*(HK3:HK105=EW32)*HI3:HI105)+SUMPRODUCT((HH3:HH105=EW35)*(HK3:HK105=EW32)*HI3:HI105)+SUMPRODUCT((HH3:HH105=EW31)*(HK3:HK105=EW32)*HI3:HI105)</f>
        <v>#N/A</v>
      </c>
      <c r="FC32" s="3" t="e">
        <f ca="1">FA32-FB32+1000</f>
        <v>#N/A</v>
      </c>
      <c r="FD32" s="3" t="e">
        <f t="shared" ref="FD32:FD34" ca="1" si="114">IF(EW32&lt;&gt;"",EX32*3+EY32*1,"")</f>
        <v>#N/A</v>
      </c>
      <c r="FE32" s="3" t="e">
        <f ca="1">IF(EW32&lt;&gt;"",VLOOKUP(EW32,DJ4:DP52,7,FALSE),"")</f>
        <v>#N/A</v>
      </c>
      <c r="FF32" s="3" t="e">
        <f ca="1">IF(EW32&lt;&gt;"",VLOOKUP(EW32,DJ4:DP52,5,FALSE),"")</f>
        <v>#N/A</v>
      </c>
      <c r="FG32" s="3" t="e">
        <f ca="1">IF(EW32&lt;&gt;"",VLOOKUP(EW32,DJ4:DR52,9,FALSE),"")</f>
        <v>#N/A</v>
      </c>
      <c r="FH32" s="3" t="e">
        <f t="shared" ref="FH32:FH34" ca="1" si="115">FD32</f>
        <v>#N/A</v>
      </c>
      <c r="FI32" s="3" t="e">
        <f ca="1">IF(EW32&lt;&gt;"",RANK(FH32,FH31:FH35),"")</f>
        <v>#N/A</v>
      </c>
      <c r="FJ32" s="3" t="e">
        <f ca="1">IF(EW32&lt;&gt;"",SUMPRODUCT((FH31:FH35=FH32)*(FC31:FC35&gt;FC32)),"")</f>
        <v>#N/A</v>
      </c>
      <c r="FK32" s="3" t="e">
        <f ca="1">IF(EW32&lt;&gt;"",SUMPRODUCT((FH31:FH35=FH32)*(FC31:FC35=FC32)*(FA31:FA35&gt;FA32)),"")</f>
        <v>#N/A</v>
      </c>
      <c r="FL32" s="3" t="e">
        <f ca="1">IF(EW32&lt;&gt;"",SUMPRODUCT((FH31:FH35=FH32)*(FC31:FC35=FC32)*(FA31:FA35=FA32)*(FE31:FE35&gt;FE32)),"")</f>
        <v>#N/A</v>
      </c>
      <c r="FM32" s="3" t="e">
        <f ca="1">IF(EW32&lt;&gt;"",SUMPRODUCT((FH31:FH35=FH32)*(FC31:FC35=FC32)*(FA31:FA35=FA32)*(FE31:FE35=FE32)*(FF31:FF35&gt;FF32)),"")</f>
        <v>#N/A</v>
      </c>
      <c r="FN32" s="3" t="e">
        <f ca="1">IF(EW32&lt;&gt;"",SUMPRODUCT((FH31:FH35=FH32)*(FC31:FC35=FC32)*(FA31:FA35=FA32)*(FE31:FE35=FE32)*(FF31:FF35=FF32)*(FG31:FG35&gt;FG32)),"")</f>
        <v>#N/A</v>
      </c>
      <c r="FO32" s="3" t="e">
        <f ca="1">IF(EW32&lt;&gt;"",IF(FO111&lt;&gt;"",IF(EV109=3,FO111,FO111+EV109),SUM(FI32:FN32)+1),"")</f>
        <v>#N/A</v>
      </c>
      <c r="FP32" s="3" t="e">
        <f ca="1">IF(EW32&lt;&gt;"",INDEX(EW32:EW35,MATCH(2,FO32:FO35,0),0),"")</f>
        <v>#N/A</v>
      </c>
      <c r="HE32" s="3" t="e">
        <f ca="1">IF(FP32&lt;&gt;"",FP32,IF(EV32&lt;&gt;"",EV32,DV32))</f>
        <v>#N/A</v>
      </c>
      <c r="HF32" s="3">
        <v>2</v>
      </c>
      <c r="HG32" s="3">
        <v>30</v>
      </c>
      <c r="HH32" s="7" t="str">
        <f t="shared" si="1"/>
        <v>Schotland</v>
      </c>
      <c r="HI32" s="7" t="e">
        <f ca="1">IF(OFFSET(Voorspelling!#REF!,0,HI1)&lt;&gt;"",OFFSET(Voorspelling!#REF!,0,HI1),0)</f>
        <v>#REF!</v>
      </c>
      <c r="HJ32" s="7" t="e">
        <f ca="1">IF(OFFSET(Voorspelling!#REF!,0,HI1)&lt;&gt;"",OFFSET(Voorspelling!#REF!,0,HI1),0)</f>
        <v>#REF!</v>
      </c>
      <c r="HK32" s="7" t="str">
        <f t="shared" si="2"/>
        <v>Marokko</v>
      </c>
      <c r="HL32" s="7" t="e">
        <f ca="1">IF(AND(OFFSET(Voorspelling!#REF!,0,HI1)&lt;&gt;"",OFFSET(Voorspelling!#REF!,0,HI1)&lt;&gt;""),IF(HI32&gt;HJ32,"W",IF(HI32=HJ32,"D","L")),"")</f>
        <v>#REF!</v>
      </c>
      <c r="HM32" s="7" t="e">
        <f t="shared" ca="1" si="3"/>
        <v>#REF!</v>
      </c>
      <c r="LO32" s="7"/>
      <c r="LP32" s="7"/>
      <c r="LQ32" s="7"/>
      <c r="LR32" s="7"/>
      <c r="LS32" s="7"/>
      <c r="LT32" s="7"/>
      <c r="PV32" s="7"/>
      <c r="PW32" s="7"/>
      <c r="PX32" s="7"/>
      <c r="PY32" s="7"/>
      <c r="PZ32" s="7"/>
      <c r="QA32" s="7"/>
      <c r="UC32" s="7"/>
      <c r="UD32" s="7"/>
      <c r="UE32" s="7"/>
      <c r="UF32" s="7"/>
      <c r="UG32" s="7"/>
      <c r="UH32" s="7"/>
      <c r="YJ32" s="7"/>
      <c r="YK32" s="7"/>
      <c r="YL32" s="7"/>
      <c r="YM32" s="7"/>
      <c r="YN32" s="7"/>
      <c r="YO32" s="7"/>
      <c r="ACQ32" s="7"/>
      <c r="ACR32" s="7"/>
      <c r="ACS32" s="7"/>
      <c r="ACT32" s="7"/>
      <c r="ACU32" s="7"/>
      <c r="ACV32" s="7"/>
      <c r="AGX32" s="7"/>
      <c r="AGY32" s="7"/>
      <c r="AGZ32" s="7"/>
      <c r="AHA32" s="7"/>
      <c r="AHB32" s="7"/>
      <c r="AHC32" s="7"/>
      <c r="ALE32" s="7"/>
      <c r="ALF32" s="7"/>
      <c r="ALG32" s="7"/>
      <c r="ALH32" s="7"/>
      <c r="ALI32" s="7"/>
      <c r="ALJ32" s="7"/>
      <c r="APL32" s="7"/>
      <c r="APM32" s="7"/>
      <c r="APN32" s="7"/>
      <c r="APO32" s="7"/>
      <c r="APP32" s="7"/>
      <c r="APQ32" s="7"/>
      <c r="ATS32" s="7"/>
      <c r="ATT32" s="7"/>
      <c r="ATU32" s="7"/>
      <c r="ATV32" s="7"/>
      <c r="ATW32" s="7"/>
      <c r="ATX32" s="7"/>
      <c r="AXZ32" s="7"/>
      <c r="AYA32" s="7"/>
      <c r="AYB32" s="7"/>
      <c r="AYC32" s="7"/>
      <c r="AYD32" s="7"/>
      <c r="AYE32" s="7"/>
      <c r="BCG32" s="7"/>
      <c r="BCH32" s="7"/>
      <c r="BCI32" s="7"/>
      <c r="BCJ32" s="7"/>
      <c r="BCK32" s="7"/>
      <c r="BCL32" s="7"/>
      <c r="BGN32" s="7"/>
      <c r="BGO32" s="7"/>
      <c r="BGP32" s="7"/>
      <c r="BGQ32" s="7"/>
      <c r="BGR32" s="7"/>
      <c r="BGS32" s="7"/>
      <c r="BKU32" s="7"/>
      <c r="BKV32" s="7"/>
      <c r="BKW32" s="7"/>
      <c r="BKX32" s="7"/>
      <c r="BKY32" s="7"/>
      <c r="BKZ32" s="7"/>
      <c r="BPB32" s="7"/>
      <c r="BPC32" s="7"/>
      <c r="BPD32" s="7"/>
      <c r="BPE32" s="7"/>
      <c r="BPF32" s="7"/>
      <c r="BPG32" s="7"/>
      <c r="BTI32" s="7"/>
      <c r="BTJ32" s="7"/>
      <c r="BTK32" s="7"/>
      <c r="BTL32" s="7"/>
      <c r="BTM32" s="7"/>
      <c r="BTN32" s="7"/>
      <c r="BXP32" s="7"/>
      <c r="BXQ32" s="7"/>
      <c r="BXR32" s="7"/>
      <c r="BXS32" s="7"/>
      <c r="BXT32" s="7"/>
      <c r="BXU32" s="7"/>
      <c r="CBW32" s="7"/>
      <c r="CBX32" s="7"/>
      <c r="CBY32" s="7"/>
      <c r="CBZ32" s="7"/>
      <c r="CCA32" s="7"/>
      <c r="CCB32" s="7"/>
      <c r="CGD32" s="7"/>
      <c r="CGE32" s="7"/>
      <c r="CGF32" s="7"/>
      <c r="CGG32" s="7"/>
      <c r="CGH32" s="7"/>
      <c r="CGI32" s="7"/>
      <c r="CKK32" s="7"/>
      <c r="CKL32" s="7"/>
      <c r="CKM32" s="7"/>
      <c r="CKN32" s="7"/>
      <c r="CKO32" s="7"/>
      <c r="CKP32" s="7"/>
      <c r="COR32" s="7"/>
      <c r="COS32" s="7"/>
      <c r="COT32" s="7"/>
      <c r="COU32" s="7"/>
      <c r="COV32" s="7"/>
      <c r="COW32" s="7"/>
      <c r="CSY32" s="7"/>
      <c r="CSZ32" s="7"/>
      <c r="CTA32" s="7"/>
      <c r="CTB32" s="7"/>
      <c r="CTC32" s="7"/>
      <c r="CTD32" s="7"/>
      <c r="CXF32" s="7"/>
      <c r="CXG32" s="7"/>
      <c r="CXH32" s="7"/>
      <c r="CXI32" s="7"/>
      <c r="CXJ32" s="7"/>
      <c r="CXK32" s="7"/>
      <c r="DBM32" s="7"/>
      <c r="DBN32" s="7"/>
      <c r="DBO32" s="7"/>
      <c r="DBP32" s="7"/>
      <c r="DBQ32" s="7"/>
      <c r="DBR32" s="7"/>
      <c r="DFT32" s="7"/>
      <c r="DFU32" s="7"/>
      <c r="DFV32" s="7"/>
      <c r="DFW32" s="7"/>
      <c r="DFX32" s="7"/>
      <c r="DFY32" s="7"/>
      <c r="DKA32" s="7"/>
      <c r="DKB32" s="7"/>
      <c r="DKC32" s="7"/>
      <c r="DKD32" s="7"/>
      <c r="DKE32" s="7"/>
      <c r="DKF32" s="7"/>
      <c r="DOH32" s="7"/>
      <c r="DOI32" s="7"/>
      <c r="DOJ32" s="7"/>
      <c r="DOK32" s="7"/>
      <c r="DOL32" s="7"/>
      <c r="DOM32" s="7"/>
      <c r="DSO32" s="7"/>
      <c r="DSP32" s="7"/>
      <c r="DSQ32" s="7"/>
      <c r="DSR32" s="7"/>
      <c r="DSS32" s="7"/>
      <c r="DST32" s="7"/>
      <c r="DWV32" s="7"/>
      <c r="DWW32" s="7"/>
      <c r="DWX32" s="7"/>
      <c r="DWY32" s="7"/>
      <c r="DWZ32" s="7"/>
      <c r="DXA32" s="7"/>
      <c r="EBC32" s="7"/>
      <c r="EBD32" s="7"/>
      <c r="EBE32" s="7"/>
      <c r="EBF32" s="7"/>
      <c r="EBG32" s="7"/>
      <c r="EBH32" s="7"/>
      <c r="EFJ32" s="7"/>
      <c r="EFK32" s="7"/>
      <c r="EFL32" s="7"/>
      <c r="EFM32" s="7"/>
      <c r="EFN32" s="7"/>
      <c r="EFO32" s="7"/>
      <c r="EJQ32" s="7"/>
      <c r="EJR32" s="7"/>
      <c r="EJS32" s="7"/>
      <c r="EJT32" s="7"/>
      <c r="EJU32" s="7"/>
      <c r="EJV32" s="7"/>
      <c r="ENX32" s="7"/>
      <c r="ENY32" s="7"/>
      <c r="ENZ32" s="7"/>
      <c r="EOA32" s="7"/>
      <c r="EOB32" s="7"/>
      <c r="EOC32" s="7"/>
      <c r="ESE32" s="7"/>
      <c r="ESF32" s="7"/>
      <c r="ESG32" s="7"/>
      <c r="ESH32" s="7"/>
      <c r="ESI32" s="7"/>
      <c r="ESJ32" s="7"/>
      <c r="EWL32" s="7"/>
      <c r="EWM32" s="7"/>
      <c r="EWN32" s="7"/>
      <c r="EWO32" s="7"/>
      <c r="EWP32" s="7"/>
      <c r="EWQ32" s="7"/>
      <c r="FAS32" s="7"/>
      <c r="FAT32" s="7"/>
      <c r="FAU32" s="7"/>
      <c r="FAV32" s="7"/>
      <c r="FAW32" s="7"/>
      <c r="FAX32" s="7"/>
      <c r="FEZ32" s="7"/>
      <c r="FFA32" s="7"/>
      <c r="FFB32" s="7"/>
      <c r="FFC32" s="7"/>
      <c r="FFD32" s="7"/>
      <c r="FFE32" s="7"/>
      <c r="FJG32" s="7"/>
      <c r="FJH32" s="7"/>
      <c r="FJI32" s="7"/>
      <c r="FJJ32" s="7"/>
      <c r="FJK32" s="7"/>
      <c r="FJL32" s="7"/>
      <c r="FNN32" s="7"/>
      <c r="FNO32" s="7"/>
      <c r="FNP32" s="7"/>
      <c r="FNQ32" s="7"/>
      <c r="FNR32" s="7"/>
      <c r="FNS32" s="7"/>
      <c r="FRU32" s="7"/>
      <c r="FRV32" s="7"/>
      <c r="FRW32" s="7"/>
      <c r="FRX32" s="7"/>
      <c r="FRY32" s="7"/>
      <c r="FRZ32" s="7"/>
      <c r="FWB32" s="7"/>
      <c r="FWC32" s="7"/>
      <c r="FWD32" s="7"/>
      <c r="FWE32" s="7"/>
      <c r="FWF32" s="7"/>
      <c r="FWG32" s="7"/>
      <c r="GAI32" s="7"/>
      <c r="GAJ32" s="7"/>
      <c r="GAK32" s="7"/>
      <c r="GAL32" s="7"/>
      <c r="GAM32" s="7"/>
      <c r="GAN32" s="7"/>
      <c r="GEP32" s="7"/>
      <c r="GEQ32" s="7"/>
      <c r="GER32" s="7"/>
      <c r="GES32" s="7"/>
      <c r="GET32" s="7"/>
      <c r="GEU32" s="7"/>
      <c r="GIW32" s="7"/>
      <c r="GIX32" s="7"/>
      <c r="GIY32" s="7"/>
      <c r="GIZ32" s="7"/>
      <c r="GJA32" s="7"/>
      <c r="GJB32" s="7"/>
      <c r="GND32" s="7"/>
      <c r="GNE32" s="7"/>
      <c r="GNF32" s="7"/>
      <c r="GNG32" s="7"/>
      <c r="GNH32" s="7"/>
      <c r="GNI32" s="7"/>
      <c r="GRK32" s="7"/>
      <c r="GRL32" s="7"/>
      <c r="GRM32" s="7"/>
      <c r="GRN32" s="7"/>
      <c r="GRO32" s="7"/>
      <c r="GRP32" s="7"/>
      <c r="GVR32" s="7"/>
      <c r="GVS32" s="7"/>
      <c r="GVT32" s="7"/>
      <c r="GVU32" s="7"/>
      <c r="GVV32" s="7"/>
      <c r="GVW32" s="7"/>
      <c r="GZY32" s="7"/>
      <c r="GZZ32" s="7"/>
      <c r="HAA32" s="7"/>
      <c r="HAB32" s="7"/>
      <c r="HAC32" s="7"/>
      <c r="HAD32" s="7"/>
      <c r="HEF32" s="7"/>
      <c r="HEG32" s="7"/>
      <c r="HEH32" s="7"/>
      <c r="HEI32" s="7"/>
      <c r="HEJ32" s="7"/>
      <c r="HEK32" s="7"/>
      <c r="HIM32" s="7"/>
      <c r="HIN32" s="7"/>
      <c r="HIO32" s="7"/>
      <c r="HIP32" s="7"/>
      <c r="HIQ32" s="7"/>
      <c r="HIR32" s="7"/>
      <c r="HMT32" s="7"/>
      <c r="HMU32" s="7"/>
      <c r="HMV32" s="7"/>
      <c r="HMW32" s="7"/>
      <c r="HMX32" s="7"/>
      <c r="HMY32" s="7"/>
      <c r="HRA32" s="7"/>
      <c r="HRB32" s="7"/>
      <c r="HRC32" s="7"/>
      <c r="HRD32" s="7"/>
      <c r="HRE32" s="7"/>
      <c r="HRF32" s="7"/>
      <c r="HVH32" s="7"/>
      <c r="HVI32" s="7"/>
      <c r="HVJ32" s="7"/>
      <c r="HVK32" s="7"/>
      <c r="HVL32" s="7"/>
      <c r="HVM32" s="7"/>
      <c r="HZO32" s="7"/>
      <c r="HZP32" s="7"/>
      <c r="HZQ32" s="7"/>
      <c r="HZR32" s="7"/>
      <c r="HZS32" s="7"/>
      <c r="HZT32" s="7"/>
      <c r="IDV32" s="7"/>
      <c r="IDW32" s="7"/>
      <c r="IDX32" s="7"/>
      <c r="IDY32" s="7"/>
      <c r="IDZ32" s="7"/>
      <c r="IEA32" s="7"/>
      <c r="IIC32" s="7"/>
      <c r="IID32" s="7"/>
      <c r="IIE32" s="7"/>
      <c r="IIF32" s="7"/>
      <c r="IIG32" s="7"/>
      <c r="IIH32" s="7"/>
      <c r="IMJ32" s="7"/>
      <c r="IMK32" s="7"/>
      <c r="IML32" s="7"/>
      <c r="IMM32" s="7"/>
      <c r="IMN32" s="7"/>
      <c r="IMO32" s="7"/>
      <c r="IQQ32" s="7"/>
      <c r="IQR32" s="7"/>
      <c r="IQS32" s="7"/>
      <c r="IQT32" s="7"/>
      <c r="IQU32" s="7"/>
      <c r="IQV32" s="7"/>
      <c r="IUX32" s="7"/>
      <c r="IUY32" s="7"/>
      <c r="IUZ32" s="7"/>
      <c r="IVA32" s="7"/>
      <c r="IVB32" s="7"/>
      <c r="IVC32" s="7"/>
      <c r="IZE32" s="7"/>
      <c r="IZF32" s="7"/>
      <c r="IZG32" s="7"/>
      <c r="IZH32" s="7"/>
      <c r="IZI32" s="7"/>
      <c r="IZJ32" s="7"/>
      <c r="JDL32" s="7"/>
      <c r="JDM32" s="7"/>
      <c r="JDN32" s="7"/>
      <c r="JDO32" s="7"/>
      <c r="JDP32" s="7"/>
      <c r="JDQ32" s="7"/>
      <c r="JHS32" s="7"/>
      <c r="JHT32" s="7"/>
      <c r="JHU32" s="7"/>
      <c r="JHV32" s="7"/>
      <c r="JHW32" s="7"/>
      <c r="JHX32" s="7"/>
      <c r="JLZ32" s="7"/>
      <c r="JMA32" s="7"/>
      <c r="JMB32" s="7"/>
      <c r="JMC32" s="7"/>
      <c r="JMD32" s="7"/>
      <c r="JME32" s="7"/>
      <c r="JQG32" s="7"/>
      <c r="JQH32" s="7"/>
      <c r="JQI32" s="7"/>
      <c r="JQJ32" s="7"/>
      <c r="JQK32" s="7"/>
      <c r="JQL32" s="7"/>
      <c r="JUN32" s="7"/>
      <c r="JUO32" s="7"/>
      <c r="JUP32" s="7"/>
      <c r="JUQ32" s="7"/>
      <c r="JUR32" s="7"/>
      <c r="JUS32" s="7"/>
      <c r="JYU32" s="7"/>
      <c r="JYV32" s="7"/>
      <c r="JYW32" s="7"/>
      <c r="JYX32" s="7"/>
      <c r="JYY32" s="7"/>
      <c r="JYZ32" s="7"/>
      <c r="KDB32" s="7"/>
      <c r="KDC32" s="7"/>
      <c r="KDD32" s="7"/>
      <c r="KDE32" s="7"/>
      <c r="KDF32" s="7"/>
      <c r="KDG32" s="7"/>
      <c r="KHI32" s="7"/>
      <c r="KHJ32" s="7"/>
      <c r="KHK32" s="7"/>
      <c r="KHL32" s="7"/>
      <c r="KHM32" s="7"/>
      <c r="KHN32" s="7"/>
      <c r="KLP32" s="7"/>
      <c r="KLQ32" s="7"/>
      <c r="KLR32" s="7"/>
      <c r="KLS32" s="7"/>
      <c r="KLT32" s="7"/>
      <c r="KLU32" s="7"/>
      <c r="KPW32" s="7"/>
      <c r="KPX32" s="7"/>
      <c r="KPY32" s="7"/>
      <c r="KPZ32" s="7"/>
      <c r="KQA32" s="7"/>
      <c r="KQB32" s="7"/>
      <c r="KUD32" s="7"/>
      <c r="KUE32" s="7"/>
      <c r="KUF32" s="7"/>
      <c r="KUG32" s="7"/>
      <c r="KUH32" s="7"/>
      <c r="KUI32" s="7"/>
      <c r="KYK32" s="7"/>
      <c r="KYL32" s="7"/>
      <c r="KYM32" s="7"/>
      <c r="KYN32" s="7"/>
      <c r="KYO32" s="7"/>
      <c r="KYP32" s="7"/>
      <c r="LCR32" s="7"/>
      <c r="LCS32" s="7"/>
      <c r="LCT32" s="7"/>
      <c r="LCU32" s="7"/>
      <c r="LCV32" s="7"/>
      <c r="LCW32" s="7"/>
      <c r="LGY32" s="7"/>
      <c r="LGZ32" s="7"/>
      <c r="LHA32" s="7"/>
      <c r="LHB32" s="7"/>
      <c r="LHC32" s="7"/>
      <c r="LHD32" s="7"/>
      <c r="LLF32" s="7"/>
      <c r="LLG32" s="7"/>
      <c r="LLH32" s="7"/>
      <c r="LLI32" s="7"/>
      <c r="LLJ32" s="7"/>
      <c r="LLK32" s="7"/>
      <c r="LPM32" s="7"/>
      <c r="LPN32" s="7"/>
      <c r="LPO32" s="7"/>
      <c r="LPP32" s="7"/>
      <c r="LPQ32" s="7"/>
      <c r="LPR32" s="7"/>
      <c r="LTT32" s="7"/>
      <c r="LTU32" s="7"/>
      <c r="LTV32" s="7"/>
      <c r="LTW32" s="7"/>
      <c r="LTX32" s="7"/>
      <c r="LTY32" s="7"/>
      <c r="LYA32" s="7"/>
      <c r="LYB32" s="7"/>
      <c r="LYC32" s="7"/>
      <c r="LYD32" s="7"/>
      <c r="LYE32" s="7"/>
      <c r="LYF32" s="7"/>
      <c r="MCH32" s="7"/>
      <c r="MCI32" s="7"/>
      <c r="MCJ32" s="7"/>
      <c r="MCK32" s="7"/>
      <c r="MCL32" s="7"/>
      <c r="MCM32" s="7"/>
      <c r="MGO32" s="7"/>
      <c r="MGP32" s="7"/>
      <c r="MGQ32" s="7"/>
      <c r="MGR32" s="7"/>
      <c r="MGS32" s="7"/>
      <c r="MGT32" s="7"/>
      <c r="MKV32" s="7"/>
      <c r="MKW32" s="7"/>
      <c r="MKX32" s="7"/>
      <c r="MKY32" s="7"/>
      <c r="MKZ32" s="7"/>
      <c r="MLA32" s="7"/>
      <c r="MPC32" s="7"/>
      <c r="MPD32" s="7"/>
      <c r="MPE32" s="7"/>
      <c r="MPF32" s="7"/>
      <c r="MPG32" s="7"/>
      <c r="MPH32" s="7"/>
      <c r="MTJ32" s="7"/>
      <c r="MTK32" s="7"/>
      <c r="MTL32" s="7"/>
      <c r="MTM32" s="7"/>
      <c r="MTN32" s="7"/>
      <c r="MTO32" s="7"/>
      <c r="MXQ32" s="7"/>
      <c r="MXR32" s="7"/>
      <c r="MXS32" s="7"/>
      <c r="MXT32" s="7"/>
      <c r="MXU32" s="7"/>
      <c r="MXV32" s="7"/>
      <c r="NBX32" s="7"/>
      <c r="NBY32" s="7"/>
      <c r="NBZ32" s="7"/>
      <c r="NCA32" s="7"/>
      <c r="NCB32" s="7"/>
      <c r="NCC32" s="7"/>
      <c r="NGE32" s="7"/>
      <c r="NGF32" s="7"/>
      <c r="NGG32" s="7"/>
      <c r="NGH32" s="7"/>
      <c r="NGI32" s="7"/>
      <c r="NGJ32" s="7"/>
      <c r="NKL32" s="7"/>
      <c r="NKM32" s="7"/>
      <c r="NKN32" s="7"/>
      <c r="NKO32" s="7"/>
      <c r="NKP32" s="7"/>
      <c r="NKQ32" s="7"/>
      <c r="NOS32" s="7"/>
      <c r="NOT32" s="7"/>
      <c r="NOU32" s="7"/>
      <c r="NOV32" s="7"/>
      <c r="NOW32" s="7"/>
      <c r="NOX32" s="7"/>
      <c r="NSZ32" s="7"/>
      <c r="NTA32" s="7"/>
      <c r="NTB32" s="7"/>
      <c r="NTC32" s="7"/>
      <c r="NTD32" s="7"/>
      <c r="NTE32" s="7"/>
      <c r="NXG32" s="7"/>
      <c r="NXH32" s="7"/>
      <c r="NXI32" s="7"/>
      <c r="NXJ32" s="7"/>
      <c r="NXK32" s="7"/>
      <c r="NXL32" s="7"/>
      <c r="OBN32" s="7"/>
      <c r="OBO32" s="7"/>
      <c r="OBP32" s="7"/>
      <c r="OBQ32" s="7"/>
      <c r="OBR32" s="7"/>
      <c r="OBS32" s="7"/>
      <c r="OFU32" s="7"/>
      <c r="OFV32" s="7"/>
      <c r="OFW32" s="7"/>
      <c r="OFX32" s="7"/>
      <c r="OFY32" s="7"/>
      <c r="OFZ32" s="7"/>
      <c r="OKB32" s="7"/>
      <c r="OKC32" s="7"/>
      <c r="OKD32" s="7"/>
      <c r="OKE32" s="7"/>
      <c r="OKF32" s="7"/>
      <c r="OKG32" s="7"/>
      <c r="OOI32" s="7"/>
      <c r="OOJ32" s="7"/>
      <c r="OOK32" s="7"/>
      <c r="OOL32" s="7"/>
      <c r="OOM32" s="7"/>
      <c r="OON32" s="7"/>
      <c r="OSP32" s="7"/>
      <c r="OSQ32" s="7"/>
      <c r="OSR32" s="7"/>
      <c r="OSS32" s="7"/>
      <c r="OST32" s="7"/>
      <c r="OSU32" s="7"/>
      <c r="OWW32" s="7"/>
      <c r="OWX32" s="7"/>
      <c r="OWY32" s="7"/>
      <c r="OWZ32" s="7"/>
      <c r="OXA32" s="7"/>
      <c r="OXB32" s="7"/>
      <c r="PBD32" s="7"/>
      <c r="PBE32" s="7"/>
      <c r="PBF32" s="7"/>
      <c r="PBG32" s="7"/>
      <c r="PBH32" s="7"/>
      <c r="PBI32" s="7"/>
      <c r="PFK32" s="7"/>
      <c r="PFL32" s="7"/>
      <c r="PFM32" s="7"/>
      <c r="PFN32" s="7"/>
      <c r="PFO32" s="7"/>
      <c r="PFP32" s="7"/>
      <c r="PJR32" s="7"/>
      <c r="PJS32" s="7"/>
      <c r="PJT32" s="7"/>
      <c r="PJU32" s="7"/>
      <c r="PJV32" s="7"/>
      <c r="PJW32" s="7"/>
      <c r="PNY32" s="7"/>
      <c r="PNZ32" s="7"/>
      <c r="POA32" s="7"/>
      <c r="POB32" s="7"/>
      <c r="POC32" s="7"/>
      <c r="POD32" s="7"/>
      <c r="PSF32" s="7"/>
      <c r="PSG32" s="7"/>
      <c r="PSH32" s="7"/>
      <c r="PSI32" s="7"/>
      <c r="PSJ32" s="7"/>
      <c r="PSK32" s="7"/>
    </row>
    <row r="33" spans="1:998 1104:1997 2103:2996 3102:3995 4101:5105 5211:6104 6210:7103 7209:8102 8208:9212 9318:10211 10317:11210 11316:11321" x14ac:dyDescent="0.25">
      <c r="A33" s="9">
        <f>Landen!E24+100</f>
        <v>137</v>
      </c>
      <c r="B33" s="3">
        <f>VLOOKUP(C33,CX31:CY35,2,FALSE)</f>
        <v>3</v>
      </c>
      <c r="C33" s="5" t="str">
        <f>Landen!D24</f>
        <v>Ivoorkust</v>
      </c>
      <c r="D33" s="3">
        <f>SUMPRODUCT((DA3:DA105=C33)*(DE3:DE105="W"))+SUMPRODUCT((DD3:DD105=C33)*(DF3:DF105="W"))</f>
        <v>0</v>
      </c>
      <c r="E33" s="3">
        <f>SUMPRODUCT((DA3:DA105=C33)*(DE3:DE105="D"))+SUMPRODUCT((DD3:DD105=C33)*(DF3:DF105="D"))</f>
        <v>0</v>
      </c>
      <c r="F33" s="3">
        <f>SUMPRODUCT((DA3:DA105=C33)*(DE3:DE105="L"))+SUMPRODUCT((DD3:DD105=C33)*(DF3:DF105="L"))</f>
        <v>0</v>
      </c>
      <c r="G33" s="3">
        <f>SUMIF(DA3:DA123,C33,DB3:DB123)+SUMIF(DD3:DD123,C33,DC3:DC123)</f>
        <v>0</v>
      </c>
      <c r="H33" s="3">
        <f>SUMIF(DD3:DD123,C33,DB3:DB123)+SUMIF(DA3:DA123,C33,DC3:DC123)</f>
        <v>0</v>
      </c>
      <c r="I33" s="3">
        <f t="shared" si="100"/>
        <v>1000</v>
      </c>
      <c r="J33" s="3">
        <f t="shared" si="101"/>
        <v>0</v>
      </c>
      <c r="K33" s="3">
        <f>IF(Landen!F24&lt;&gt;"",Landen!F24,-A33)</f>
        <v>-137</v>
      </c>
      <c r="L33" s="3">
        <f>IF(COUNTIF(J31:J35,4)&lt;&gt;4,RANK(J33,J31:J35),J112)</f>
        <v>1</v>
      </c>
      <c r="N33" s="3">
        <f>SUMPRODUCT((L31:L34=L33)*(K31:K34&lt;K33))+L33</f>
        <v>2</v>
      </c>
      <c r="O33" s="5" t="str">
        <f>INDEX(C31:C35,MATCH(3,N31:N35,0),0)</f>
        <v>Ecuador</v>
      </c>
      <c r="P33" s="3">
        <f>INDEX(L31:L35,MATCH(O33,C31:C35,0),0)</f>
        <v>1</v>
      </c>
      <c r="Q33" s="3" t="str">
        <f>IF(AND(Q32&lt;&gt;"",P33=1),O33,"")</f>
        <v>Ecuador</v>
      </c>
      <c r="R33" s="3" t="str">
        <f>IF(AND(R32&lt;&gt;"",P34=2),O34,"")</f>
        <v/>
      </c>
      <c r="S33" s="3" t="str">
        <f>IF(AND(S32&lt;&gt;"",P35=3),O35,"")</f>
        <v/>
      </c>
      <c r="V33" s="3" t="str">
        <f t="shared" si="109"/>
        <v>Ecuador</v>
      </c>
      <c r="W33" s="3">
        <f>SUMPRODUCT((DA3:DA105=V33)*(DD3:DD105=V34)*(DE3:DE105="W"))+SUMPRODUCT((DA3:DA105=V33)*(DD3:DD105=V35)*(DE3:DE105="W"))+SUMPRODUCT((DA3:DA105=V33)*(DD3:DD105=V31)*(DE3:DE105="W"))+SUMPRODUCT((DA3:DA105=V33)*(DD3:DD105=V32)*(DE3:DE105="W"))+SUMPRODUCT((DA3:DA105=V34)*(DD3:DD105=V33)*(DF3:DF105="W"))+SUMPRODUCT((DA3:DA105=V35)*(DD3:DD105=V33)*(DF3:DF105="W"))+SUMPRODUCT((DA3:DA105=V31)*(DD3:DD105=V33)*(DF3:DF105="W"))+SUMPRODUCT((DA3:DA105=V32)*(DD3:DD105=V33)*(DF3:DF105="W"))</f>
        <v>0</v>
      </c>
      <c r="X33" s="3">
        <f>SUMPRODUCT((DA3:DA105=V33)*(DD3:DD105=V34)*(DE3:DE105="D"))+SUMPRODUCT((DA3:DA105=V33)*(DD3:DD105=V35)*(DE3:DE105="D"))+SUMPRODUCT((DA3:DA105=V33)*(DD3:DD105=V31)*(DE3:DE105="D"))+SUMPRODUCT((DA3:DA105=V33)*(DD3:DD105=V32)*(DE3:DE105="D"))+SUMPRODUCT((DA3:DA105=V34)*(DD3:DD105=V33)*(DE3:DE105="D"))+SUMPRODUCT((DA3:DA105=V35)*(DD3:DD105=V33)*(DE3:DE105="D"))+SUMPRODUCT((DA3:DA105=V31)*(DD3:DD105=V33)*(DE3:DE105="D"))+SUMPRODUCT((DA3:DA105=V32)*(DD3:DD105=V33)*(DE3:DE105="D"))</f>
        <v>0</v>
      </c>
      <c r="Y33" s="3">
        <f>SUMPRODUCT((DA3:DA105=V33)*(DD3:DD105=V34)*(DE3:DE105="L"))+SUMPRODUCT((DA3:DA105=V33)*(DD3:DD105=V35)*(DE3:DE105="L"))+SUMPRODUCT((DA3:DA105=V33)*(DD3:DD105=V31)*(DE3:DE105="L"))+SUMPRODUCT((DA3:DA105=V33)*(DD3:DD105=V32)*(DE3:DE105="L"))+SUMPRODUCT((DA3:DA105=V34)*(DD3:DD105=V33)*(DF3:DF105="L"))+SUMPRODUCT((DA3:DA105=V35)*(DD3:DD105=V33)*(DF3:DF105="L"))+SUMPRODUCT((DA3:DA105=V31)*(DD3:DD105=V33)*(DF3:DF105="L"))+SUMPRODUCT((DA3:DA105=V32)*(DD3:DD105=V33)*(DF3:DF105="L"))</f>
        <v>0</v>
      </c>
      <c r="Z33" s="3">
        <f>SUMPRODUCT((DA3:DA105=V33)*(DD3:DD105=V34)*DB3:DB105)+SUMPRODUCT((DA3:DA105=V33)*(DD3:DD105=V35)*DB3:DB105)+SUMPRODUCT((DA3:DA105=V33)*(DD3:DD105=V31)*DB3:DB105)+SUMPRODUCT((DA3:DA105=V33)*(DD3:DD105=V32)*DB3:DB105)+SUMPRODUCT((DA3:DA105=V34)*(DD3:DD105=V33)*DC3:DC105)+SUMPRODUCT((DA3:DA105=V35)*(DD3:DD105=V33)*DC3:DC105)+SUMPRODUCT((DA3:DA105=V31)*(DD3:DD105=V33)*DC3:DC105)+SUMPRODUCT((DA3:DA105=V32)*(DD3:DD105=V33)*DC3:DC105)</f>
        <v>0</v>
      </c>
      <c r="AA33" s="3">
        <f>SUMPRODUCT((DA3:DA105=V33)*(DD3:DD105=V34)*DC3:DC105)+SUMPRODUCT((DA3:DA105=V33)*(DD3:DD105=V35)*DC3:DC105)+SUMPRODUCT((DA3:DA105=V33)*(DD3:DD105=V31)*DC3:DC105)+SUMPRODUCT((DA3:DA105=V33)*(DD3:DD105=V32)*DC3:DC105)+SUMPRODUCT((DA3:DA105=V34)*(DD3:DD105=V33)*DB3:DB105)+SUMPRODUCT((DA3:DA105=V35)*(DD3:DD105=V33)*DB3:DB105)+SUMPRODUCT((DA3:DA105=V31)*(DD3:DD105=V33)*DB3:DB105)+SUMPRODUCT((DA3:DA105=V32)*(DD3:DD105=V33)*DB3:DB105)</f>
        <v>0</v>
      </c>
      <c r="AB33" s="3">
        <f>Z33-AA33+1000</f>
        <v>1000</v>
      </c>
      <c r="AC33" s="3">
        <f t="shared" si="102"/>
        <v>0</v>
      </c>
      <c r="AD33" s="3">
        <f>IF(V33&lt;&gt;"",VLOOKUP(V33,C4:I52,7,FALSE),"")</f>
        <v>1000</v>
      </c>
      <c r="AE33" s="3">
        <f>IF(V33&lt;&gt;"",VLOOKUP(V33,C4:I52,5,FALSE),"")</f>
        <v>0</v>
      </c>
      <c r="AF33" s="3">
        <f>IF(V33&lt;&gt;"",VLOOKUP(V33,C4:K52,9,FALSE),"")</f>
        <v>-123</v>
      </c>
      <c r="AG33" s="3">
        <f t="shared" si="103"/>
        <v>0</v>
      </c>
      <c r="AH33" s="3">
        <f>IF(V33&lt;&gt;"",RANK(AG33,AG31:AG35),"")</f>
        <v>1</v>
      </c>
      <c r="AI33" s="3">
        <f>IF(V33&lt;&gt;"",SUMPRODUCT((AG31:AG35=AG33)*(AB31:AB35&gt;AB33)),"")</f>
        <v>0</v>
      </c>
      <c r="AJ33" s="3">
        <f>IF(V33&lt;&gt;"",SUMPRODUCT((AG31:AG35=AG33)*(AB31:AB35=AB33)*(Z31:Z35&gt;Z33)),"")</f>
        <v>0</v>
      </c>
      <c r="AK33" s="3">
        <f>IF(V33&lt;&gt;"",SUMPRODUCT((AG31:AG35=AG33)*(AB31:AB35=AB33)*(Z31:Z35=Z33)*(AD31:AD35&gt;AD33)),"")</f>
        <v>0</v>
      </c>
      <c r="AL33" s="3">
        <f>IF(V33&lt;&gt;"",SUMPRODUCT((AG31:AG35=AG33)*(AB31:AB35=AB33)*(Z31:Z35=Z33)*(AD31:AD35=AD33)*(AE31:AE35&gt;AE33)),"")</f>
        <v>0</v>
      </c>
      <c r="AM33" s="3">
        <f>IF(V33&lt;&gt;"",SUMPRODUCT((AG31:AG35=AG33)*(AB31:AB35=AB33)*(Z31:Z35=Z33)*(AD31:AD35=AD33)*(AE31:AE35=AE33)*(AF31:AF35&gt;AF33)),"")</f>
        <v>1</v>
      </c>
      <c r="AN33" s="3">
        <f>IF(V33&lt;&gt;"",IF(AN112&lt;&gt;"",IF(U109=3,AN112,IF(U109=4,SUM(AH33:AM33),AN112+U109)),SUM(AH33:AM33)),"")</f>
        <v>2</v>
      </c>
      <c r="AO33" s="3" t="str">
        <f>IF(V33&lt;&gt;"",INDEX(V31:V35,MATCH(3,AN31:AN35,0),0),"")</f>
        <v>Ivoorkust</v>
      </c>
      <c r="AP33" s="3" t="str">
        <f>IF(R32&lt;&gt;"",R32,"")</f>
        <v/>
      </c>
      <c r="AQ33" s="3">
        <f>SUMPRODUCT((DA3:DA105=AP33)*(DD3:DD105=AP34)*(DE3:DE105="W"))+SUMPRODUCT((DA3:DA105=AP33)*(DD3:DD105=AP35)*(DE3:DE105="W"))+SUMPRODUCT((DA3:DA105=AP33)*(DD3:DD105=AP32)*(DE3:DE105="W"))+SUMPRODUCT((DA3:DA105=AP34)*(DD3:DD105=AP33)*(DF3:DF105="W"))+SUMPRODUCT((DA3:DA105=AP35)*(DD3:DD105=AP33)*(DF3:DF105="W"))+SUMPRODUCT((DA3:DA105=AP32)*(DD3:DD105=AP33)*(DF3:DF105="W"))</f>
        <v>0</v>
      </c>
      <c r="AR33" s="3">
        <f>SUMPRODUCT((DA3:DA105=AP33)*(DD3:DD105=AP34)*(DE3:DE105="D"))+SUMPRODUCT((DA3:DA105=AP33)*(DD3:DD105=AP35)*(DE3:DE105="D"))+SUMPRODUCT((DA3:DA105=AP33)*(DD3:DD105=AP32)*(DE3:DE105="D"))+SUMPRODUCT((DA3:DA105=AP34)*(DD3:DD105=AP33)*(DE3:DE105="D"))+SUMPRODUCT((DA3:DA105=AP35)*(DD3:DD105=AP33)*(DE3:DE105="D"))+SUMPRODUCT((DA3:DA105=AP32)*(DD3:DD105=AP33)*(DE3:DE105="D"))</f>
        <v>0</v>
      </c>
      <c r="AS33" s="3">
        <f>SUMPRODUCT((DA3:DA105=AP33)*(DD3:DD105=AP34)*(DE3:DE105="L"))+SUMPRODUCT((DA3:DA105=AP33)*(DD3:DD105=AP35)*(DE3:DE105="L"))+SUMPRODUCT((DA3:DA105=AP33)*(DD3:DD105=AP32)*(DE3:DE105="L"))+SUMPRODUCT((DA3:DA105=AP34)*(DD3:DD105=AP33)*(DF3:DF105="L"))+SUMPRODUCT((DA3:DA105=AP35)*(DD3:DD105=AP33)*(DF3:DF105="L"))+SUMPRODUCT((DA3:DA105=AP32)*(DD3:DD105=AP33)*(DF3:DF105="L"))</f>
        <v>0</v>
      </c>
      <c r="AT33" s="3">
        <f>SUMPRODUCT((DA3:DA105=AP33)*(DD3:DD105=AP34)*DB3:DB105)+SUMPRODUCT((DA3:DA105=AP33)*(DD3:DD105=AP35)*DB3:DB105)+SUMPRODUCT((DA3:DA105=AP33)*(DD3:DD105=AP31)*DB3:DB105)+SUMPRODUCT((DA3:DA105=AP33)*(DD3:DD105=AP32)*DB3:DB105)+SUMPRODUCT((DA3:DA105=AP34)*(DD3:DD105=AP33)*DC3:DC105)+SUMPRODUCT((DA3:DA105=AP35)*(DD3:DD105=AP33)*DC3:DC105)+SUMPRODUCT((DA3:DA105=AP31)*(DD3:DD105=AP33)*DC3:DC105)+SUMPRODUCT((DA3:DA105=AP32)*(DD3:DD105=AP33)*DC3:DC105)</f>
        <v>0</v>
      </c>
      <c r="AU33" s="3">
        <f>SUMPRODUCT((DA3:DA105=AP33)*(DD3:DD105=AP34)*DC3:DC105)+SUMPRODUCT((DA3:DA105=AP33)*(DD3:DD105=AP35)*DC3:DC105)+SUMPRODUCT((DA3:DA105=AP33)*(DD3:DD105=AP31)*DC3:DC105)+SUMPRODUCT((DA3:DA105=AP33)*(DD3:DD105=AP32)*DC3:DC105)+SUMPRODUCT((DA3:DA105=AP34)*(DD3:DD105=AP33)*DB3:DB105)+SUMPRODUCT((DA3:DA105=AP35)*(DD3:DD105=AP33)*DB3:DB105)+SUMPRODUCT((DA3:DA105=AP31)*(DD3:DD105=AP33)*DB3:DB105)+SUMPRODUCT((DA3:DA105=AP32)*(DD3:DD105=AP33)*DB3:DB105)</f>
        <v>0</v>
      </c>
      <c r="AV33" s="3">
        <f>AT33-AU33+1000</f>
        <v>1000</v>
      </c>
      <c r="AW33" s="3" t="str">
        <f t="shared" si="110"/>
        <v/>
      </c>
      <c r="AX33" s="3" t="str">
        <f>IF(AP33&lt;&gt;"",VLOOKUP(AP33,C4:I52,7,FALSE),"")</f>
        <v/>
      </c>
      <c r="AY33" s="3" t="str">
        <f>IF(AP33&lt;&gt;"",VLOOKUP(AP33,C4:I52,5,FALSE),"")</f>
        <v/>
      </c>
      <c r="AZ33" s="3" t="str">
        <f>IF(AP33&lt;&gt;"",VLOOKUP(AP33,C4:K52,9,FALSE),"")</f>
        <v/>
      </c>
      <c r="BA33" s="3" t="str">
        <f t="shared" si="111"/>
        <v/>
      </c>
      <c r="BB33" s="3" t="str">
        <f>IF(AP33&lt;&gt;"",RANK(BA33,BA31:BA35),"")</f>
        <v/>
      </c>
      <c r="BC33" s="3" t="str">
        <f>IF(AP33&lt;&gt;"",SUMPRODUCT((BA31:BA35=BA33)*(AV31:AV35&gt;AV33)),"")</f>
        <v/>
      </c>
      <c r="BD33" s="3" t="str">
        <f>IF(AP33&lt;&gt;"",SUMPRODUCT((BA31:BA35=BA33)*(AV31:AV35=AV33)*(AT31:AT35&gt;AT33)),"")</f>
        <v/>
      </c>
      <c r="BE33" s="3" t="str">
        <f>IF(AP33&lt;&gt;"",SUMPRODUCT((BA31:BA35=BA33)*(AV31:AV35=AV33)*(AT31:AT35=AT33)*(AX31:AX35&gt;AX33)),"")</f>
        <v/>
      </c>
      <c r="BF33" s="3" t="str">
        <f>IF(AP33&lt;&gt;"",SUMPRODUCT((BA31:BA35=BA33)*(AV31:AV35=AV33)*(AT31:AT35=AT33)*(AX31:AX35=AX33)*(AY31:AY35&gt;AY33)),"")</f>
        <v/>
      </c>
      <c r="BG33" s="3" t="str">
        <f>IF(AP33&lt;&gt;"",SUMPRODUCT((BA31:BA35=BA33)*(AV31:AV35=AV33)*(AT31:AT35=AT33)*(AX31:AX35=AX33)*(AY31:AY35=AY33)*(AZ31:AZ35&gt;AZ33)),"")</f>
        <v/>
      </c>
      <c r="BH33" s="3" t="str">
        <f>IF(AP33&lt;&gt;"",IF(BH112&lt;&gt;"",IF(AO109=3,BH112,BH112+AO109),SUM(BB33:BG33)+1),"")</f>
        <v/>
      </c>
      <c r="BI33" s="3" t="str">
        <f>IF(AP33&lt;&gt;"",INDEX(AP32:AP35,MATCH(3,BH32:BH35,0),0),"")</f>
        <v/>
      </c>
      <c r="BJ33" s="3" t="str">
        <f>IF(S31&lt;&gt;"",S31,"")</f>
        <v/>
      </c>
      <c r="BK33" s="3">
        <f>SUMPRODUCT((DA3:DA105=BJ33)*(DD3:DD105=BJ34)*(DE3:DE105="W"))+SUMPRODUCT((DA3:DA105=BJ33)*(DD3:DD105=BJ35)*(DE3:DE105="W"))+SUMPRODUCT((DA3:DA105=BJ33)*(DD3:DD105=BJ36)*(DE3:DE105="W"))+SUMPRODUCT((DA3:DA105=BJ34)*(DD3:DD105=BJ33)*(DF3:DF105="W"))+SUMPRODUCT((DA3:DA105=BJ35)*(DD3:DD105=BJ33)*(DF3:DF105="W"))+SUMPRODUCT((DA3:DA105=BJ36)*(DD3:DD105=BJ33)*(DF3:DF105="W"))</f>
        <v>0</v>
      </c>
      <c r="BL33" s="3">
        <f>SUMPRODUCT((DA3:DA105=BJ33)*(DD3:DD105=BJ34)*(DE3:DE105="D"))+SUMPRODUCT((DA3:DA105=BJ33)*(DD3:DD105=BJ35)*(DE3:DE105="D"))+SUMPRODUCT((DA3:DA105=BJ33)*(DD3:DD105=BJ36)*(DE3:DE105="D"))+SUMPRODUCT((DA3:DA105=BJ34)*(DD3:DD105=BJ33)*(DE3:DE105="D"))+SUMPRODUCT((DA3:DA105=BJ35)*(DD3:DD105=BJ33)*(DE3:DE105="D"))+SUMPRODUCT((DA3:DA105=BJ36)*(DD3:DD105=BJ33)*(DE3:DE105="D"))</f>
        <v>0</v>
      </c>
      <c r="BM33" s="3">
        <f>SUMPRODUCT((DA3:DA105=BJ33)*(DD3:DD105=BJ34)*(DE3:DE105="L"))+SUMPRODUCT((DA3:DA105=BJ33)*(DD3:DD105=BJ35)*(DE3:DE105="L"))+SUMPRODUCT((DA3:DA105=BJ33)*(DD3:DD105=BJ36)*(DE3:DE105="L"))+SUMPRODUCT((DA3:DA105=BJ34)*(DD3:DD105=BJ33)*(DF3:DF105="L"))+SUMPRODUCT((DA3:DA105=BJ35)*(DD3:DD105=BJ33)*(DF3:DF105="L"))+SUMPRODUCT((DA3:DA105=BJ36)*(DD3:DD105=BJ33)*(DF3:DF105="L"))</f>
        <v>0</v>
      </c>
      <c r="BN33" s="3">
        <f>SUMPRODUCT((DA3:DA105=BJ33)*(DD3:DD105=BJ34)*DB3:DB105)+SUMPRODUCT((DA3:DA105=BJ33)*(DD3:DD105=BJ35)*DB3:DB105)+SUMPRODUCT((DA3:DA105=BJ33)*(DD3:DD105=BJ31)*DB3:DB105)+SUMPRODUCT((DA3:DA105=BJ33)*(DD3:DD105=BJ32)*DB3:DB105)+SUMPRODUCT((DA3:DA105=BJ34)*(DD3:DD105=BJ33)*DC3:DC105)+SUMPRODUCT((DA3:DA105=BJ35)*(DD3:DD105=BJ33)*DC3:DC105)+SUMPRODUCT((DA3:DA105=BJ31)*(DD3:DD105=BJ33)*DC3:DC105)+SUMPRODUCT((DA3:DA105=BJ32)*(DD3:DD105=BJ33)*DC3:DC105)</f>
        <v>0</v>
      </c>
      <c r="BO33" s="3">
        <f>SUMPRODUCT((DA3:DA105=BJ33)*(DD3:DD105=BJ34)*DC3:DC105)+SUMPRODUCT((DA3:DA105=BJ33)*(DD3:DD105=BJ35)*DC3:DC105)+SUMPRODUCT((DA3:DA105=BJ33)*(DD3:DD105=BJ31)*DC3:DC105)+SUMPRODUCT((DA3:DA105=BJ33)*(DD3:DD105=BJ32)*DC3:DC105)+SUMPRODUCT((DA3:DA105=BJ34)*(DD3:DD105=BJ33)*DB3:DB105)+SUMPRODUCT((DA3:DA105=BJ35)*(DD3:DD105=BJ33)*DB3:DB105)+SUMPRODUCT((DA3:DA105=BJ31)*(DD3:DD105=BJ33)*DB3:DB105)+SUMPRODUCT((DA3:DA105=BJ32)*(DD3:DD105=BJ33)*DB3:DB105)</f>
        <v>0</v>
      </c>
      <c r="BP33" s="3">
        <f>BN33-BO33+1000</f>
        <v>1000</v>
      </c>
      <c r="BQ33" s="3" t="str">
        <f t="shared" ref="BQ33:BQ34" si="116">IF(BJ33&lt;&gt;"",BK33*3+BL33*1,"")</f>
        <v/>
      </c>
      <c r="BR33" s="3" t="str">
        <f>IF(BJ33&lt;&gt;"",VLOOKUP(BJ33,C4:I52,7,FALSE),"")</f>
        <v/>
      </c>
      <c r="BS33" s="3" t="str">
        <f>IF(BJ33&lt;&gt;"",VLOOKUP(BJ33,C4:I52,5,FALSE),"")</f>
        <v/>
      </c>
      <c r="BT33" s="3" t="str">
        <f>IF(BJ33&lt;&gt;"",VLOOKUP(BJ33,C4:K52,9,FALSE),"")</f>
        <v/>
      </c>
      <c r="BU33" s="3" t="str">
        <f t="shared" ref="BU33:BU34" si="117">BQ33</f>
        <v/>
      </c>
      <c r="BV33" s="3" t="str">
        <f>IF(BJ33&lt;&gt;"",RANK(BU33,BU32:BU35),"")</f>
        <v/>
      </c>
      <c r="BW33" s="3" t="str">
        <f>IF(BJ33&lt;&gt;"",SUMPRODUCT((BU31:BU35=BU33)*(BP31:BP35&gt;BP33)),"")</f>
        <v/>
      </c>
      <c r="BX33" s="3" t="str">
        <f>IF(BJ33&lt;&gt;"",SUMPRODUCT((BU31:BU35=BU33)*(BP31:BP35=BP33)*(BN31:BN35&gt;BN33)),"")</f>
        <v/>
      </c>
      <c r="BY33" s="3" t="str">
        <f>IF(BJ33&lt;&gt;"",SUMPRODUCT((BU31:BU35=BU33)*(BP31:BP35=BP33)*(BN31:BN35=BN33)*(BR31:BR35&gt;BR33)),"")</f>
        <v/>
      </c>
      <c r="BZ33" s="3" t="str">
        <f>IF(BJ33&lt;&gt;"",SUMPRODUCT((BU31:BU35=BU33)*(BP31:BP35=BP33)*(BN31:BN35=BN33)*(BR31:BR35=BR33)*(BS31:BS35&gt;BS33)),"")</f>
        <v/>
      </c>
      <c r="CA33" s="3" t="str">
        <f>IF(BJ33&lt;&gt;"",SUMPRODUCT((BU31:BU35=BU33)*(BP31:BP35=BP33)*(BN31:BN35=BN33)*(BR31:BR35=BR33)*(BS31:BS35=BS33)*(BT31:BT35&gt;BT33)),"")</f>
        <v/>
      </c>
      <c r="CB33" s="3" t="str">
        <f>IF(BJ33&lt;&gt;"",SUM(BV33:CA33)+2,"")</f>
        <v/>
      </c>
      <c r="CC33" s="3" t="str">
        <f>IF(BJ33&lt;&gt;"",INDEX(BJ33:BJ35,MATCH(3,CB33:CB35,0),0),"")</f>
        <v/>
      </c>
      <c r="CX33" s="3" t="str">
        <f>IF(CC33&lt;&gt;"",CC33,IF(BI33&lt;&gt;"",BI33,IF(AO33&lt;&gt;"",AO33,O33)))</f>
        <v>Ivoorkust</v>
      </c>
      <c r="CY33" s="3">
        <v>3</v>
      </c>
      <c r="CZ33" s="3">
        <v>31</v>
      </c>
      <c r="DA33" s="7" t="str">
        <f>Voorspelling!F36</f>
        <v>Turkije</v>
      </c>
      <c r="DB33" s="7">
        <f>Voorspelling!G36</f>
        <v>0</v>
      </c>
      <c r="DC33" s="7">
        <f>Voorspelling!H36</f>
        <v>0</v>
      </c>
      <c r="DD33" s="7" t="str">
        <f>Voorspelling!I36</f>
        <v>Paraguay</v>
      </c>
      <c r="DE33" s="7" t="str">
        <f>IF(AND(Voorspelling!G36&lt;&gt;"",Voorspelling!H36&lt;&gt;""),IF(DB33&gt;DC33,"W",IF(DB33=DC33,"D","L")),"")</f>
        <v/>
      </c>
      <c r="DF33" s="7" t="str">
        <f t="shared" si="0"/>
        <v/>
      </c>
      <c r="DI33" s="3" t="e">
        <f ca="1">VLOOKUP(DJ33,HE31:HF35,2,FALSE)</f>
        <v>#N/A</v>
      </c>
      <c r="DJ33" s="5" t="str">
        <f t="shared" si="112"/>
        <v>Ivoorkust</v>
      </c>
      <c r="DK33" s="3" t="e">
        <f ca="1">SUMPRODUCT((HH3:HH105=DJ33)*(HL3:HL105="W"))+SUMPRODUCT((HK3:HK105=DJ33)*(HM3:HM105="W"))</f>
        <v>#REF!</v>
      </c>
      <c r="DL33" s="3" t="e">
        <f ca="1">SUMPRODUCT((HH3:HH105=DJ33)*(HL3:HL105="D"))+SUMPRODUCT((HK3:HK105=DJ33)*(HM3:HM105="D"))</f>
        <v>#REF!</v>
      </c>
      <c r="DM33" s="3" t="e">
        <f ca="1">SUMPRODUCT((HH3:HH105=DJ33)*(HL3:HL105="L"))+SUMPRODUCT((HK3:HK105=DJ33)*(HM3:HM105="L"))</f>
        <v>#REF!</v>
      </c>
      <c r="DN33" s="3" t="e">
        <f ca="1">SUMIF(HH3:HH123,DJ33,HI3:HI123)+SUMIF(HK3:HK123,DJ33,HJ3:HJ123)</f>
        <v>#REF!</v>
      </c>
      <c r="DO33" s="3" t="e">
        <f ca="1">SUMIF(HK3:HK123,DJ33,HI3:HI123)+SUMIF(HH3:HH123,DJ33,HJ3:HJ123)</f>
        <v>#REF!</v>
      </c>
      <c r="DP33" s="3" t="e">
        <f t="shared" ca="1" si="104"/>
        <v>#REF!</v>
      </c>
      <c r="DQ33" s="3" t="e">
        <f t="shared" ca="1" si="105"/>
        <v>#REF!</v>
      </c>
      <c r="DR33" s="3">
        <f t="shared" si="106"/>
        <v>-137</v>
      </c>
      <c r="DS33" s="3" t="e">
        <f ca="1">IF(COUNTIF(DQ31:DQ35,4)&lt;&gt;4,RANK(DQ33,DQ31:DQ35),DQ112)</f>
        <v>#REF!</v>
      </c>
      <c r="DU33" s="3" t="e">
        <f ca="1">SUMPRODUCT((DS31:DS34=DS33)*(DR31:DR34&lt;DR33))+DS33</f>
        <v>#REF!</v>
      </c>
      <c r="DV33" s="5" t="e">
        <f ca="1">INDEX(DJ31:DJ35,MATCH(3,DU31:DU35,0),0)</f>
        <v>#N/A</v>
      </c>
      <c r="DW33" s="3" t="e">
        <f ca="1">INDEX(DS31:DS35,MATCH(DV33,DJ31:DJ35,0),0)</f>
        <v>#N/A</v>
      </c>
      <c r="DX33" s="3" t="e">
        <f ca="1">IF(AND(DX32&lt;&gt;"",DW33=1),DV33,"")</f>
        <v>#N/A</v>
      </c>
      <c r="DY33" s="3" t="e">
        <f ca="1">IF(AND(DY32&lt;&gt;"",DW34=2),DV34,"")</f>
        <v>#N/A</v>
      </c>
      <c r="DZ33" s="3" t="e">
        <f ca="1">IF(AND(DZ32&lt;&gt;"",DW35=3),DV35,"")</f>
        <v>#N/A</v>
      </c>
      <c r="EC33" s="3" t="e">
        <f t="shared" ca="1" si="113"/>
        <v>#N/A</v>
      </c>
      <c r="ED33" s="3" t="e">
        <f ca="1">SUMPRODUCT((HH3:HH105=EC33)*(HK3:HK105=EC34)*(HL3:HL105="W"))+SUMPRODUCT((HH3:HH105=EC33)*(HK3:HK105=EC35)*(HL3:HL105="W"))+SUMPRODUCT((HH3:HH105=EC33)*(HK3:HK105=EC31)*(HL3:HL105="W"))+SUMPRODUCT((HH3:HH105=EC33)*(HK3:HK105=EC32)*(HL3:HL105="W"))+SUMPRODUCT((HH3:HH105=EC34)*(HK3:HK105=EC33)*(HM3:HM105="W"))+SUMPRODUCT((HH3:HH105=EC35)*(HK3:HK105=EC33)*(HM3:HM105="W"))+SUMPRODUCT((HH3:HH105=EC31)*(HK3:HK105=EC33)*(HM3:HM105="W"))+SUMPRODUCT((HH3:HH105=EC32)*(HK3:HK105=EC33)*(HM3:HM105="W"))</f>
        <v>#N/A</v>
      </c>
      <c r="EE33" s="3" t="e">
        <f ca="1">SUMPRODUCT((HH3:HH105=EC33)*(HK3:HK105=EC34)*(HL3:HL105="D"))+SUMPRODUCT((HH3:HH105=EC33)*(HK3:HK105=EC35)*(HL3:HL105="D"))+SUMPRODUCT((HH3:HH105=EC33)*(HK3:HK105=EC31)*(HL3:HL105="D"))+SUMPRODUCT((HH3:HH105=EC33)*(HK3:HK105=EC32)*(HL3:HL105="D"))+SUMPRODUCT((HH3:HH105=EC34)*(HK3:HK105=EC33)*(HL3:HL105="D"))+SUMPRODUCT((HH3:HH105=EC35)*(HK3:HK105=EC33)*(HL3:HL105="D"))+SUMPRODUCT((HH3:HH105=EC31)*(HK3:HK105=EC33)*(HL3:HL105="D"))+SUMPRODUCT((HH3:HH105=EC32)*(HK3:HK105=EC33)*(HL3:HL105="D"))</f>
        <v>#N/A</v>
      </c>
      <c r="EF33" s="3" t="e">
        <f ca="1">SUMPRODUCT((HH3:HH105=EC33)*(HK3:HK105=EC34)*(HL3:HL105="L"))+SUMPRODUCT((HH3:HH105=EC33)*(HK3:HK105=EC35)*(HL3:HL105="L"))+SUMPRODUCT((HH3:HH105=EC33)*(HK3:HK105=EC31)*(HL3:HL105="L"))+SUMPRODUCT((HH3:HH105=EC33)*(HK3:HK105=EC32)*(HL3:HL105="L"))+SUMPRODUCT((HH3:HH105=EC34)*(HK3:HK105=EC33)*(HM3:HM105="L"))+SUMPRODUCT((HH3:HH105=EC35)*(HK3:HK105=EC33)*(HM3:HM105="L"))+SUMPRODUCT((HH3:HH105=EC31)*(HK3:HK105=EC33)*(HM3:HM105="L"))+SUMPRODUCT((HH3:HH105=EC32)*(HK3:HK105=EC33)*(HM3:HM105="L"))</f>
        <v>#N/A</v>
      </c>
      <c r="EG33" s="3" t="e">
        <f ca="1">SUMPRODUCT((HH3:HH105=EC33)*(HK3:HK105=EC34)*HI3:HI105)+SUMPRODUCT((HH3:HH105=EC33)*(HK3:HK105=EC35)*HI3:HI105)+SUMPRODUCT((HH3:HH105=EC33)*(HK3:HK105=EC31)*HI3:HI105)+SUMPRODUCT((HH3:HH105=EC33)*(HK3:HK105=EC32)*HI3:HI105)+SUMPRODUCT((HH3:HH105=EC34)*(HK3:HK105=EC33)*HJ3:HJ105)+SUMPRODUCT((HH3:HH105=EC35)*(HK3:HK105=EC33)*HJ3:HJ105)+SUMPRODUCT((HH3:HH105=EC31)*(HK3:HK105=EC33)*HJ3:HJ105)+SUMPRODUCT((HH3:HH105=EC32)*(HK3:HK105=EC33)*HJ3:HJ105)</f>
        <v>#N/A</v>
      </c>
      <c r="EH33" s="3" t="e">
        <f ca="1">SUMPRODUCT((HH3:HH105=EC33)*(HK3:HK105=EC34)*HJ3:HJ105)+SUMPRODUCT((HH3:HH105=EC33)*(HK3:HK105=EC35)*HJ3:HJ105)+SUMPRODUCT((HH3:HH105=EC33)*(HK3:HK105=EC31)*HJ3:HJ105)+SUMPRODUCT((HH3:HH105=EC33)*(HK3:HK105=EC32)*HJ3:HJ105)+SUMPRODUCT((HH3:HH105=EC34)*(HK3:HK105=EC33)*HI3:HI105)+SUMPRODUCT((HH3:HH105=EC35)*(HK3:HK105=EC33)*HI3:HI105)+SUMPRODUCT((HH3:HH105=EC31)*(HK3:HK105=EC33)*HI3:HI105)+SUMPRODUCT((HH3:HH105=EC32)*(HK3:HK105=EC33)*HI3:HI105)</f>
        <v>#N/A</v>
      </c>
      <c r="EI33" s="3" t="e">
        <f ca="1">EG33-EH33+1000</f>
        <v>#N/A</v>
      </c>
      <c r="EJ33" s="3" t="e">
        <f t="shared" ca="1" si="107"/>
        <v>#N/A</v>
      </c>
      <c r="EK33" s="3" t="e">
        <f ca="1">IF(EC33&lt;&gt;"",VLOOKUP(EC33,DJ4:DP52,7,FALSE),"")</f>
        <v>#N/A</v>
      </c>
      <c r="EL33" s="3" t="e">
        <f ca="1">IF(EC33&lt;&gt;"",VLOOKUP(EC33,DJ4:DP52,5,FALSE),"")</f>
        <v>#N/A</v>
      </c>
      <c r="EM33" s="3" t="e">
        <f ca="1">IF(EC33&lt;&gt;"",VLOOKUP(EC33,DJ4:DR52,9,FALSE),"")</f>
        <v>#N/A</v>
      </c>
      <c r="EN33" s="3" t="e">
        <f t="shared" ca="1" si="108"/>
        <v>#N/A</v>
      </c>
      <c r="EO33" s="3" t="e">
        <f ca="1">IF(EC33&lt;&gt;"",RANK(EN33,EN31:EN35),"")</f>
        <v>#N/A</v>
      </c>
      <c r="EP33" s="3" t="e">
        <f ca="1">IF(EC33&lt;&gt;"",SUMPRODUCT((EN31:EN35=EN33)*(EI31:EI35&gt;EI33)),"")</f>
        <v>#N/A</v>
      </c>
      <c r="EQ33" s="3" t="e">
        <f ca="1">IF(EC33&lt;&gt;"",SUMPRODUCT((EN31:EN35=EN33)*(EI31:EI35=EI33)*(EG31:EG35&gt;EG33)),"")</f>
        <v>#N/A</v>
      </c>
      <c r="ER33" s="3" t="e">
        <f ca="1">IF(EC33&lt;&gt;"",SUMPRODUCT((EN31:EN35=EN33)*(EI31:EI35=EI33)*(EG31:EG35=EG33)*(EK31:EK35&gt;EK33)),"")</f>
        <v>#N/A</v>
      </c>
      <c r="ES33" s="3" t="e">
        <f ca="1">IF(EC33&lt;&gt;"",SUMPRODUCT((EN31:EN35=EN33)*(EI31:EI35=EI33)*(EG31:EG35=EG33)*(EK31:EK35=EK33)*(EL31:EL35&gt;EL33)),"")</f>
        <v>#N/A</v>
      </c>
      <c r="ET33" s="3" t="e">
        <f ca="1">IF(EC33&lt;&gt;"",SUMPRODUCT((EN31:EN35=EN33)*(EI31:EI35=EI33)*(EG31:EG35=EG33)*(EK31:EK35=EK33)*(EL31:EL35=EL33)*(EM31:EM35&gt;EM33)),"")</f>
        <v>#N/A</v>
      </c>
      <c r="EU33" s="3" t="e">
        <f ca="1">IF(EC33&lt;&gt;"",IF(EU112&lt;&gt;"",IF(EB109=3,EU112,EU112+EB109),SUM(EO33:ET33)),"")</f>
        <v>#N/A</v>
      </c>
      <c r="EV33" s="3" t="e">
        <f ca="1">IF(EC33&lt;&gt;"",INDEX(EC31:EC35,MATCH(3,EU31:EU35,0),0),"")</f>
        <v>#N/A</v>
      </c>
      <c r="EW33" s="3" t="e">
        <f ca="1">IF(DY32&lt;&gt;"",DY32,"")</f>
        <v>#N/A</v>
      </c>
      <c r="EX33" s="3" t="e">
        <f ca="1">SUMPRODUCT((HH3:HH105=EW33)*(HK3:HK105=EW34)*(HL3:HL105="W"))+SUMPRODUCT((HH3:HH105=EW33)*(HK3:HK105=EW35)*(HL3:HL105="W"))+SUMPRODUCT((HH3:HH105=EW33)*(HK3:HK105=EW32)*(HL3:HL105="W"))+SUMPRODUCT((HH3:HH105=EW34)*(HK3:HK105=EW33)*(HM3:HM105="W"))+SUMPRODUCT((HH3:HH105=EW35)*(HK3:HK105=EW33)*(HM3:HM105="W"))+SUMPRODUCT((HH3:HH105=EW32)*(HK3:HK105=EW33)*(HM3:HM105="W"))</f>
        <v>#N/A</v>
      </c>
      <c r="EY33" s="3" t="e">
        <f ca="1">SUMPRODUCT((HH3:HH105=EW33)*(HK3:HK105=EW34)*(HL3:HL105="D"))+SUMPRODUCT((HH3:HH105=EW33)*(HK3:HK105=EW35)*(HL3:HL105="D"))+SUMPRODUCT((HH3:HH105=EW33)*(HK3:HK105=EW32)*(HL3:HL105="D"))+SUMPRODUCT((HH3:HH105=EW34)*(HK3:HK105=EW33)*(HL3:HL105="D"))+SUMPRODUCT((HH3:HH105=EW35)*(HK3:HK105=EW33)*(HL3:HL105="D"))+SUMPRODUCT((HH3:HH105=EW32)*(HK3:HK105=EW33)*(HL3:HL105="D"))</f>
        <v>#N/A</v>
      </c>
      <c r="EZ33" s="3" t="e">
        <f ca="1">SUMPRODUCT((HH3:HH105=EW33)*(HK3:HK105=EW34)*(HL3:HL105="L"))+SUMPRODUCT((HH3:HH105=EW33)*(HK3:HK105=EW35)*(HL3:HL105="L"))+SUMPRODUCT((HH3:HH105=EW33)*(HK3:HK105=EW32)*(HL3:HL105="L"))+SUMPRODUCT((HH3:HH105=EW34)*(HK3:HK105=EW33)*(HM3:HM105="L"))+SUMPRODUCT((HH3:HH105=EW35)*(HK3:HK105=EW33)*(HM3:HM105="L"))+SUMPRODUCT((HH3:HH105=EW32)*(HK3:HK105=EW33)*(HM3:HM105="L"))</f>
        <v>#N/A</v>
      </c>
      <c r="FA33" s="3" t="e">
        <f ca="1">SUMPRODUCT((HH3:HH105=EW33)*(HK3:HK105=EW34)*HI3:HI105)+SUMPRODUCT((HH3:HH105=EW33)*(HK3:HK105=EW35)*HI3:HI105)+SUMPRODUCT((HH3:HH105=EW33)*(HK3:HK105=EW31)*HI3:HI105)+SUMPRODUCT((HH3:HH105=EW33)*(HK3:HK105=EW32)*HI3:HI105)+SUMPRODUCT((HH3:HH105=EW34)*(HK3:HK105=EW33)*HJ3:HJ105)+SUMPRODUCT((HH3:HH105=EW35)*(HK3:HK105=EW33)*HJ3:HJ105)+SUMPRODUCT((HH3:HH105=EW31)*(HK3:HK105=EW33)*HJ3:HJ105)+SUMPRODUCT((HH3:HH105=EW32)*(HK3:HK105=EW33)*HJ3:HJ105)</f>
        <v>#N/A</v>
      </c>
      <c r="FB33" s="3" t="e">
        <f ca="1">SUMPRODUCT((HH3:HH105=EW33)*(HK3:HK105=EW34)*HJ3:HJ105)+SUMPRODUCT((HH3:HH105=EW33)*(HK3:HK105=EW35)*HJ3:HJ105)+SUMPRODUCT((HH3:HH105=EW33)*(HK3:HK105=EW31)*HJ3:HJ105)+SUMPRODUCT((HH3:HH105=EW33)*(HK3:HK105=EW32)*HJ3:HJ105)+SUMPRODUCT((HH3:HH105=EW34)*(HK3:HK105=EW33)*HI3:HI105)+SUMPRODUCT((HH3:HH105=EW35)*(HK3:HK105=EW33)*HI3:HI105)+SUMPRODUCT((HH3:HH105=EW31)*(HK3:HK105=EW33)*HI3:HI105)+SUMPRODUCT((HH3:HH105=EW32)*(HK3:HK105=EW33)*HI3:HI105)</f>
        <v>#N/A</v>
      </c>
      <c r="FC33" s="3" t="e">
        <f ca="1">FA33-FB33+1000</f>
        <v>#N/A</v>
      </c>
      <c r="FD33" s="3" t="e">
        <f t="shared" ca="1" si="114"/>
        <v>#N/A</v>
      </c>
      <c r="FE33" s="3" t="e">
        <f ca="1">IF(EW33&lt;&gt;"",VLOOKUP(EW33,DJ4:DP52,7,FALSE),"")</f>
        <v>#N/A</v>
      </c>
      <c r="FF33" s="3" t="e">
        <f ca="1">IF(EW33&lt;&gt;"",VLOOKUP(EW33,DJ4:DP52,5,FALSE),"")</f>
        <v>#N/A</v>
      </c>
      <c r="FG33" s="3" t="e">
        <f ca="1">IF(EW33&lt;&gt;"",VLOOKUP(EW33,DJ4:DR52,9,FALSE),"")</f>
        <v>#N/A</v>
      </c>
      <c r="FH33" s="3" t="e">
        <f t="shared" ca="1" si="115"/>
        <v>#N/A</v>
      </c>
      <c r="FI33" s="3" t="e">
        <f ca="1">IF(EW33&lt;&gt;"",RANK(FH33,FH31:FH35),"")</f>
        <v>#N/A</v>
      </c>
      <c r="FJ33" s="3" t="e">
        <f ca="1">IF(EW33&lt;&gt;"",SUMPRODUCT((FH31:FH35=FH33)*(FC31:FC35&gt;FC33)),"")</f>
        <v>#N/A</v>
      </c>
      <c r="FK33" s="3" t="e">
        <f ca="1">IF(EW33&lt;&gt;"",SUMPRODUCT((FH31:FH35=FH33)*(FC31:FC35=FC33)*(FA31:FA35&gt;FA33)),"")</f>
        <v>#N/A</v>
      </c>
      <c r="FL33" s="3" t="e">
        <f ca="1">IF(EW33&lt;&gt;"",SUMPRODUCT((FH31:FH35=FH33)*(FC31:FC35=FC33)*(FA31:FA35=FA33)*(FE31:FE35&gt;FE33)),"")</f>
        <v>#N/A</v>
      </c>
      <c r="FM33" s="3" t="e">
        <f ca="1">IF(EW33&lt;&gt;"",SUMPRODUCT((FH31:FH35=FH33)*(FC31:FC35=FC33)*(FA31:FA35=FA33)*(FE31:FE35=FE33)*(FF31:FF35&gt;FF33)),"")</f>
        <v>#N/A</v>
      </c>
      <c r="FN33" s="3" t="e">
        <f ca="1">IF(EW33&lt;&gt;"",SUMPRODUCT((FH31:FH35=FH33)*(FC31:FC35=FC33)*(FA31:FA35=FA33)*(FE31:FE35=FE33)*(FF31:FF35=FF33)*(FG31:FG35&gt;FG33)),"")</f>
        <v>#N/A</v>
      </c>
      <c r="FO33" s="3" t="e">
        <f ca="1">IF(EW33&lt;&gt;"",IF(FO112&lt;&gt;"",IF(EV109=3,FO112,FO112+EV109),SUM(FI33:FN33)+1),"")</f>
        <v>#N/A</v>
      </c>
      <c r="FP33" s="3" t="e">
        <f ca="1">IF(EW33&lt;&gt;"",INDEX(EW32:EW35,MATCH(3,FO32:FO35,0),0),"")</f>
        <v>#N/A</v>
      </c>
      <c r="FQ33" s="3" t="e">
        <f ca="1">IF(DZ31&lt;&gt;"",DZ31,"")</f>
        <v>#N/A</v>
      </c>
      <c r="FR33" s="3" t="e">
        <f ca="1">SUMPRODUCT((HH3:HH105=FQ33)*(HK3:HK105=FQ34)*(HL3:HL105="W"))+SUMPRODUCT((HH3:HH105=FQ33)*(HK3:HK105=FQ35)*(HL3:HL105="W"))+SUMPRODUCT((HH3:HH105=FQ33)*(HK3:HK105=FQ36)*(HL3:HL105="W"))+SUMPRODUCT((HH3:HH105=FQ34)*(HK3:HK105=FQ33)*(HM3:HM105="W"))+SUMPRODUCT((HH3:HH105=FQ35)*(HK3:HK105=FQ33)*(HM3:HM105="W"))+SUMPRODUCT((HH3:HH105=FQ36)*(HK3:HK105=FQ33)*(HM3:HM105="W"))</f>
        <v>#N/A</v>
      </c>
      <c r="FS33" s="3" t="e">
        <f ca="1">SUMPRODUCT((HH3:HH105=FQ33)*(HK3:HK105=FQ34)*(HL3:HL105="D"))+SUMPRODUCT((HH3:HH105=FQ33)*(HK3:HK105=FQ35)*(HL3:HL105="D"))+SUMPRODUCT((HH3:HH105=FQ33)*(HK3:HK105=FQ36)*(HL3:HL105="D"))+SUMPRODUCT((HH3:HH105=FQ34)*(HK3:HK105=FQ33)*(HL3:HL105="D"))+SUMPRODUCT((HH3:HH105=FQ35)*(HK3:HK105=FQ33)*(HL3:HL105="D"))+SUMPRODUCT((HH3:HH105=FQ36)*(HK3:HK105=FQ33)*(HL3:HL105="D"))</f>
        <v>#N/A</v>
      </c>
      <c r="FT33" s="3" t="e">
        <f ca="1">SUMPRODUCT((HH3:HH105=FQ33)*(HK3:HK105=FQ34)*(HL3:HL105="L"))+SUMPRODUCT((HH3:HH105=FQ33)*(HK3:HK105=FQ35)*(HL3:HL105="L"))+SUMPRODUCT((HH3:HH105=FQ33)*(HK3:HK105=FQ36)*(HL3:HL105="L"))+SUMPRODUCT((HH3:HH105=FQ34)*(HK3:HK105=FQ33)*(HM3:HM105="L"))+SUMPRODUCT((HH3:HH105=FQ35)*(HK3:HK105=FQ33)*(HM3:HM105="L"))+SUMPRODUCT((HH3:HH105=FQ36)*(HK3:HK105=FQ33)*(HM3:HM105="L"))</f>
        <v>#N/A</v>
      </c>
      <c r="FU33" s="3" t="e">
        <f ca="1">SUMPRODUCT((HH3:HH105=FQ33)*(HK3:HK105=FQ34)*HI3:HI105)+SUMPRODUCT((HH3:HH105=FQ33)*(HK3:HK105=FQ35)*HI3:HI105)+SUMPRODUCT((HH3:HH105=FQ33)*(HK3:HK105=FQ31)*HI3:HI105)+SUMPRODUCT((HH3:HH105=FQ33)*(HK3:HK105=FQ32)*HI3:HI105)+SUMPRODUCT((HH3:HH105=FQ34)*(HK3:HK105=FQ33)*HJ3:HJ105)+SUMPRODUCT((HH3:HH105=FQ35)*(HK3:HK105=FQ33)*HJ3:HJ105)+SUMPRODUCT((HH3:HH105=FQ31)*(HK3:HK105=FQ33)*HJ3:HJ105)+SUMPRODUCT((HH3:HH105=FQ32)*(HK3:HK105=FQ33)*HJ3:HJ105)</f>
        <v>#N/A</v>
      </c>
      <c r="FV33" s="3" t="e">
        <f ca="1">SUMPRODUCT((HH3:HH105=FQ33)*(HK3:HK105=FQ34)*HJ3:HJ105)+SUMPRODUCT((HH3:HH105=FQ33)*(HK3:HK105=FQ35)*HJ3:HJ105)+SUMPRODUCT((HH3:HH105=FQ33)*(HK3:HK105=FQ31)*HJ3:HJ105)+SUMPRODUCT((HH3:HH105=FQ33)*(HK3:HK105=FQ32)*HJ3:HJ105)+SUMPRODUCT((HH3:HH105=FQ34)*(HK3:HK105=FQ33)*HI3:HI105)+SUMPRODUCT((HH3:HH105=FQ35)*(HK3:HK105=FQ33)*HI3:HI105)+SUMPRODUCT((HH3:HH105=FQ31)*(HK3:HK105=FQ33)*HI3:HI105)+SUMPRODUCT((HH3:HH105=FQ32)*(HK3:HK105=FQ33)*HI3:HI105)</f>
        <v>#N/A</v>
      </c>
      <c r="FW33" s="3" t="e">
        <f ca="1">FU33-FV33+1000</f>
        <v>#N/A</v>
      </c>
      <c r="FX33" s="3" t="e">
        <f t="shared" ref="FX33:FX34" ca="1" si="118">IF(FQ33&lt;&gt;"",FR33*3+FS33*1,"")</f>
        <v>#N/A</v>
      </c>
      <c r="FY33" s="3" t="e">
        <f ca="1">IF(FQ33&lt;&gt;"",VLOOKUP(FQ33,DJ4:DP52,7,FALSE),"")</f>
        <v>#N/A</v>
      </c>
      <c r="FZ33" s="3" t="e">
        <f ca="1">IF(FQ33&lt;&gt;"",VLOOKUP(FQ33,DJ4:DP52,5,FALSE),"")</f>
        <v>#N/A</v>
      </c>
      <c r="GA33" s="3" t="e">
        <f ca="1">IF(FQ33&lt;&gt;"",VLOOKUP(FQ33,DJ4:DR52,9,FALSE),"")</f>
        <v>#N/A</v>
      </c>
      <c r="GB33" s="3" t="e">
        <f t="shared" ref="GB33:GB34" ca="1" si="119">FX33</f>
        <v>#N/A</v>
      </c>
      <c r="GC33" s="3" t="e">
        <f ca="1">IF(FQ33&lt;&gt;"",RANK(GB33,GB32:GB35),"")</f>
        <v>#N/A</v>
      </c>
      <c r="GD33" s="3" t="e">
        <f ca="1">IF(FQ33&lt;&gt;"",SUMPRODUCT((GB31:GB35=GB33)*(FW31:FW35&gt;FW33)),"")</f>
        <v>#N/A</v>
      </c>
      <c r="GE33" s="3" t="e">
        <f ca="1">IF(FQ33&lt;&gt;"",SUMPRODUCT((GB31:GB35=GB33)*(FW31:FW35=FW33)*(FU31:FU35&gt;FU33)),"")</f>
        <v>#N/A</v>
      </c>
      <c r="GF33" s="3" t="e">
        <f ca="1">IF(FQ33&lt;&gt;"",SUMPRODUCT((GB31:GB35=GB33)*(FW31:FW35=FW33)*(FU31:FU35=FU33)*(FY31:FY35&gt;FY33)),"")</f>
        <v>#N/A</v>
      </c>
      <c r="GG33" s="3" t="e">
        <f ca="1">IF(FQ33&lt;&gt;"",SUMPRODUCT((GB31:GB35=GB33)*(FW31:FW35=FW33)*(FU31:FU35=FU33)*(FY31:FY35=FY33)*(FZ31:FZ35&gt;FZ33)),"")</f>
        <v>#N/A</v>
      </c>
      <c r="GH33" s="3" t="e">
        <f ca="1">IF(FQ33&lt;&gt;"",SUMPRODUCT((GB31:GB35=GB33)*(FW31:FW35=FW33)*(FU31:FU35=FU33)*(FY31:FY35=FY33)*(FZ31:FZ35=FZ33)*(GA31:GA35&gt;GA33)),"")</f>
        <v>#N/A</v>
      </c>
      <c r="GI33" s="3" t="e">
        <f ca="1">IF(FQ33&lt;&gt;"",SUM(GC33:GH33)+2,"")</f>
        <v>#N/A</v>
      </c>
      <c r="GJ33" s="3" t="e">
        <f ca="1">IF(FQ33&lt;&gt;"",INDEX(FQ33:FQ35,MATCH(3,GI33:GI35,0),0),"")</f>
        <v>#N/A</v>
      </c>
      <c r="HE33" s="3" t="e">
        <f ca="1">IF(GJ33&lt;&gt;"",GJ33,IF(FP33&lt;&gt;"",FP33,IF(EV33&lt;&gt;"",EV33,DV33)))</f>
        <v>#N/A</v>
      </c>
      <c r="HF33" s="3">
        <v>3</v>
      </c>
      <c r="HG33" s="3">
        <v>31</v>
      </c>
      <c r="HH33" s="7" t="str">
        <f t="shared" si="1"/>
        <v>Turkije</v>
      </c>
      <c r="HI33" s="7" t="e">
        <f ca="1">IF(OFFSET(Voorspelling!#REF!,0,HI1)&lt;&gt;"",OFFSET(Voorspelling!#REF!,0,HI1),0)</f>
        <v>#REF!</v>
      </c>
      <c r="HJ33" s="7" t="e">
        <f ca="1">IF(OFFSET(Voorspelling!#REF!,0,HI1)&lt;&gt;"",OFFSET(Voorspelling!#REF!,0,HI1),0)</f>
        <v>#REF!</v>
      </c>
      <c r="HK33" s="7" t="str">
        <f t="shared" si="2"/>
        <v>Paraguay</v>
      </c>
      <c r="HL33" s="7" t="e">
        <f ca="1">IF(AND(OFFSET(Voorspelling!#REF!,0,HI1)&lt;&gt;"",OFFSET(Voorspelling!#REF!,0,HI1)&lt;&gt;""),IF(HI33&gt;HJ33,"W",IF(HI33=HJ33,"D","L")),"")</f>
        <v>#REF!</v>
      </c>
      <c r="HM33" s="7" t="e">
        <f t="shared" ca="1" si="3"/>
        <v>#REF!</v>
      </c>
      <c r="LO33" s="7"/>
      <c r="LP33" s="7"/>
      <c r="LQ33" s="7"/>
      <c r="LR33" s="7"/>
      <c r="LS33" s="7"/>
      <c r="LT33" s="7"/>
      <c r="PV33" s="7"/>
      <c r="PW33" s="7"/>
      <c r="PX33" s="7"/>
      <c r="PY33" s="7"/>
      <c r="PZ33" s="7"/>
      <c r="QA33" s="7"/>
      <c r="UC33" s="7"/>
      <c r="UD33" s="7"/>
      <c r="UE33" s="7"/>
      <c r="UF33" s="7"/>
      <c r="UG33" s="7"/>
      <c r="UH33" s="7"/>
      <c r="YJ33" s="7"/>
      <c r="YK33" s="7"/>
      <c r="YL33" s="7"/>
      <c r="YM33" s="7"/>
      <c r="YN33" s="7"/>
      <c r="YO33" s="7"/>
      <c r="ACQ33" s="7"/>
      <c r="ACR33" s="7"/>
      <c r="ACS33" s="7"/>
      <c r="ACT33" s="7"/>
      <c r="ACU33" s="7"/>
      <c r="ACV33" s="7"/>
      <c r="AGX33" s="7"/>
      <c r="AGY33" s="7"/>
      <c r="AGZ33" s="7"/>
      <c r="AHA33" s="7"/>
      <c r="AHB33" s="7"/>
      <c r="AHC33" s="7"/>
      <c r="ALE33" s="7"/>
      <c r="ALF33" s="7"/>
      <c r="ALG33" s="7"/>
      <c r="ALH33" s="7"/>
      <c r="ALI33" s="7"/>
      <c r="ALJ33" s="7"/>
      <c r="APL33" s="7"/>
      <c r="APM33" s="7"/>
      <c r="APN33" s="7"/>
      <c r="APO33" s="7"/>
      <c r="APP33" s="7"/>
      <c r="APQ33" s="7"/>
      <c r="ATS33" s="7"/>
      <c r="ATT33" s="7"/>
      <c r="ATU33" s="7"/>
      <c r="ATV33" s="7"/>
      <c r="ATW33" s="7"/>
      <c r="ATX33" s="7"/>
      <c r="AXZ33" s="7"/>
      <c r="AYA33" s="7"/>
      <c r="AYB33" s="7"/>
      <c r="AYC33" s="7"/>
      <c r="AYD33" s="7"/>
      <c r="AYE33" s="7"/>
      <c r="BCG33" s="7"/>
      <c r="BCH33" s="7"/>
      <c r="BCI33" s="7"/>
      <c r="BCJ33" s="7"/>
      <c r="BCK33" s="7"/>
      <c r="BCL33" s="7"/>
      <c r="BGN33" s="7"/>
      <c r="BGO33" s="7"/>
      <c r="BGP33" s="7"/>
      <c r="BGQ33" s="7"/>
      <c r="BGR33" s="7"/>
      <c r="BGS33" s="7"/>
      <c r="BKU33" s="7"/>
      <c r="BKV33" s="7"/>
      <c r="BKW33" s="7"/>
      <c r="BKX33" s="7"/>
      <c r="BKY33" s="7"/>
      <c r="BKZ33" s="7"/>
      <c r="BPB33" s="7"/>
      <c r="BPC33" s="7"/>
      <c r="BPD33" s="7"/>
      <c r="BPE33" s="7"/>
      <c r="BPF33" s="7"/>
      <c r="BPG33" s="7"/>
      <c r="BTI33" s="7"/>
      <c r="BTJ33" s="7"/>
      <c r="BTK33" s="7"/>
      <c r="BTL33" s="7"/>
      <c r="BTM33" s="7"/>
      <c r="BTN33" s="7"/>
      <c r="BXP33" s="7"/>
      <c r="BXQ33" s="7"/>
      <c r="BXR33" s="7"/>
      <c r="BXS33" s="7"/>
      <c r="BXT33" s="7"/>
      <c r="BXU33" s="7"/>
      <c r="CBW33" s="7"/>
      <c r="CBX33" s="7"/>
      <c r="CBY33" s="7"/>
      <c r="CBZ33" s="7"/>
      <c r="CCA33" s="7"/>
      <c r="CCB33" s="7"/>
      <c r="CGD33" s="7"/>
      <c r="CGE33" s="7"/>
      <c r="CGF33" s="7"/>
      <c r="CGG33" s="7"/>
      <c r="CGH33" s="7"/>
      <c r="CGI33" s="7"/>
      <c r="CKK33" s="7"/>
      <c r="CKL33" s="7"/>
      <c r="CKM33" s="7"/>
      <c r="CKN33" s="7"/>
      <c r="CKO33" s="7"/>
      <c r="CKP33" s="7"/>
      <c r="COR33" s="7"/>
      <c r="COS33" s="7"/>
      <c r="COT33" s="7"/>
      <c r="COU33" s="7"/>
      <c r="COV33" s="7"/>
      <c r="COW33" s="7"/>
      <c r="CSY33" s="7"/>
      <c r="CSZ33" s="7"/>
      <c r="CTA33" s="7"/>
      <c r="CTB33" s="7"/>
      <c r="CTC33" s="7"/>
      <c r="CTD33" s="7"/>
      <c r="CXF33" s="7"/>
      <c r="CXG33" s="7"/>
      <c r="CXH33" s="7"/>
      <c r="CXI33" s="7"/>
      <c r="CXJ33" s="7"/>
      <c r="CXK33" s="7"/>
      <c r="DBM33" s="7"/>
      <c r="DBN33" s="7"/>
      <c r="DBO33" s="7"/>
      <c r="DBP33" s="7"/>
      <c r="DBQ33" s="7"/>
      <c r="DBR33" s="7"/>
      <c r="DFT33" s="7"/>
      <c r="DFU33" s="7"/>
      <c r="DFV33" s="7"/>
      <c r="DFW33" s="7"/>
      <c r="DFX33" s="7"/>
      <c r="DFY33" s="7"/>
      <c r="DKA33" s="7"/>
      <c r="DKB33" s="7"/>
      <c r="DKC33" s="7"/>
      <c r="DKD33" s="7"/>
      <c r="DKE33" s="7"/>
      <c r="DKF33" s="7"/>
      <c r="DOH33" s="7"/>
      <c r="DOI33" s="7"/>
      <c r="DOJ33" s="7"/>
      <c r="DOK33" s="7"/>
      <c r="DOL33" s="7"/>
      <c r="DOM33" s="7"/>
      <c r="DSO33" s="7"/>
      <c r="DSP33" s="7"/>
      <c r="DSQ33" s="7"/>
      <c r="DSR33" s="7"/>
      <c r="DSS33" s="7"/>
      <c r="DST33" s="7"/>
      <c r="DWV33" s="7"/>
      <c r="DWW33" s="7"/>
      <c r="DWX33" s="7"/>
      <c r="DWY33" s="7"/>
      <c r="DWZ33" s="7"/>
      <c r="DXA33" s="7"/>
      <c r="EBC33" s="7"/>
      <c r="EBD33" s="7"/>
      <c r="EBE33" s="7"/>
      <c r="EBF33" s="7"/>
      <c r="EBG33" s="7"/>
      <c r="EBH33" s="7"/>
      <c r="EFJ33" s="7"/>
      <c r="EFK33" s="7"/>
      <c r="EFL33" s="7"/>
      <c r="EFM33" s="7"/>
      <c r="EFN33" s="7"/>
      <c r="EFO33" s="7"/>
      <c r="EJQ33" s="7"/>
      <c r="EJR33" s="7"/>
      <c r="EJS33" s="7"/>
      <c r="EJT33" s="7"/>
      <c r="EJU33" s="7"/>
      <c r="EJV33" s="7"/>
      <c r="ENX33" s="7"/>
      <c r="ENY33" s="7"/>
      <c r="ENZ33" s="7"/>
      <c r="EOA33" s="7"/>
      <c r="EOB33" s="7"/>
      <c r="EOC33" s="7"/>
      <c r="ESE33" s="7"/>
      <c r="ESF33" s="7"/>
      <c r="ESG33" s="7"/>
      <c r="ESH33" s="7"/>
      <c r="ESI33" s="7"/>
      <c r="ESJ33" s="7"/>
      <c r="EWL33" s="7"/>
      <c r="EWM33" s="7"/>
      <c r="EWN33" s="7"/>
      <c r="EWO33" s="7"/>
      <c r="EWP33" s="7"/>
      <c r="EWQ33" s="7"/>
      <c r="FAS33" s="7"/>
      <c r="FAT33" s="7"/>
      <c r="FAU33" s="7"/>
      <c r="FAV33" s="7"/>
      <c r="FAW33" s="7"/>
      <c r="FAX33" s="7"/>
      <c r="FEZ33" s="7"/>
      <c r="FFA33" s="7"/>
      <c r="FFB33" s="7"/>
      <c r="FFC33" s="7"/>
      <c r="FFD33" s="7"/>
      <c r="FFE33" s="7"/>
      <c r="FJG33" s="7"/>
      <c r="FJH33" s="7"/>
      <c r="FJI33" s="7"/>
      <c r="FJJ33" s="7"/>
      <c r="FJK33" s="7"/>
      <c r="FJL33" s="7"/>
      <c r="FNN33" s="7"/>
      <c r="FNO33" s="7"/>
      <c r="FNP33" s="7"/>
      <c r="FNQ33" s="7"/>
      <c r="FNR33" s="7"/>
      <c r="FNS33" s="7"/>
      <c r="FRU33" s="7"/>
      <c r="FRV33" s="7"/>
      <c r="FRW33" s="7"/>
      <c r="FRX33" s="7"/>
      <c r="FRY33" s="7"/>
      <c r="FRZ33" s="7"/>
      <c r="FWB33" s="7"/>
      <c r="FWC33" s="7"/>
      <c r="FWD33" s="7"/>
      <c r="FWE33" s="7"/>
      <c r="FWF33" s="7"/>
      <c r="FWG33" s="7"/>
      <c r="GAI33" s="7"/>
      <c r="GAJ33" s="7"/>
      <c r="GAK33" s="7"/>
      <c r="GAL33" s="7"/>
      <c r="GAM33" s="7"/>
      <c r="GAN33" s="7"/>
      <c r="GEP33" s="7"/>
      <c r="GEQ33" s="7"/>
      <c r="GER33" s="7"/>
      <c r="GES33" s="7"/>
      <c r="GET33" s="7"/>
      <c r="GEU33" s="7"/>
      <c r="GIW33" s="7"/>
      <c r="GIX33" s="7"/>
      <c r="GIY33" s="7"/>
      <c r="GIZ33" s="7"/>
      <c r="GJA33" s="7"/>
      <c r="GJB33" s="7"/>
      <c r="GND33" s="7"/>
      <c r="GNE33" s="7"/>
      <c r="GNF33" s="7"/>
      <c r="GNG33" s="7"/>
      <c r="GNH33" s="7"/>
      <c r="GNI33" s="7"/>
      <c r="GRK33" s="7"/>
      <c r="GRL33" s="7"/>
      <c r="GRM33" s="7"/>
      <c r="GRN33" s="7"/>
      <c r="GRO33" s="7"/>
      <c r="GRP33" s="7"/>
      <c r="GVR33" s="7"/>
      <c r="GVS33" s="7"/>
      <c r="GVT33" s="7"/>
      <c r="GVU33" s="7"/>
      <c r="GVV33" s="7"/>
      <c r="GVW33" s="7"/>
      <c r="GZY33" s="7"/>
      <c r="GZZ33" s="7"/>
      <c r="HAA33" s="7"/>
      <c r="HAB33" s="7"/>
      <c r="HAC33" s="7"/>
      <c r="HAD33" s="7"/>
      <c r="HEF33" s="7"/>
      <c r="HEG33" s="7"/>
      <c r="HEH33" s="7"/>
      <c r="HEI33" s="7"/>
      <c r="HEJ33" s="7"/>
      <c r="HEK33" s="7"/>
      <c r="HIM33" s="7"/>
      <c r="HIN33" s="7"/>
      <c r="HIO33" s="7"/>
      <c r="HIP33" s="7"/>
      <c r="HIQ33" s="7"/>
      <c r="HIR33" s="7"/>
      <c r="HMT33" s="7"/>
      <c r="HMU33" s="7"/>
      <c r="HMV33" s="7"/>
      <c r="HMW33" s="7"/>
      <c r="HMX33" s="7"/>
      <c r="HMY33" s="7"/>
      <c r="HRA33" s="7"/>
      <c r="HRB33" s="7"/>
      <c r="HRC33" s="7"/>
      <c r="HRD33" s="7"/>
      <c r="HRE33" s="7"/>
      <c r="HRF33" s="7"/>
      <c r="HVH33" s="7"/>
      <c r="HVI33" s="7"/>
      <c r="HVJ33" s="7"/>
      <c r="HVK33" s="7"/>
      <c r="HVL33" s="7"/>
      <c r="HVM33" s="7"/>
      <c r="HZO33" s="7"/>
      <c r="HZP33" s="7"/>
      <c r="HZQ33" s="7"/>
      <c r="HZR33" s="7"/>
      <c r="HZS33" s="7"/>
      <c r="HZT33" s="7"/>
      <c r="IDV33" s="7"/>
      <c r="IDW33" s="7"/>
      <c r="IDX33" s="7"/>
      <c r="IDY33" s="7"/>
      <c r="IDZ33" s="7"/>
      <c r="IEA33" s="7"/>
      <c r="IIC33" s="7"/>
      <c r="IID33" s="7"/>
      <c r="IIE33" s="7"/>
      <c r="IIF33" s="7"/>
      <c r="IIG33" s="7"/>
      <c r="IIH33" s="7"/>
      <c r="IMJ33" s="7"/>
      <c r="IMK33" s="7"/>
      <c r="IML33" s="7"/>
      <c r="IMM33" s="7"/>
      <c r="IMN33" s="7"/>
      <c r="IMO33" s="7"/>
      <c r="IQQ33" s="7"/>
      <c r="IQR33" s="7"/>
      <c r="IQS33" s="7"/>
      <c r="IQT33" s="7"/>
      <c r="IQU33" s="7"/>
      <c r="IQV33" s="7"/>
      <c r="IUX33" s="7"/>
      <c r="IUY33" s="7"/>
      <c r="IUZ33" s="7"/>
      <c r="IVA33" s="7"/>
      <c r="IVB33" s="7"/>
      <c r="IVC33" s="7"/>
      <c r="IZE33" s="7"/>
      <c r="IZF33" s="7"/>
      <c r="IZG33" s="7"/>
      <c r="IZH33" s="7"/>
      <c r="IZI33" s="7"/>
      <c r="IZJ33" s="7"/>
      <c r="JDL33" s="7"/>
      <c r="JDM33" s="7"/>
      <c r="JDN33" s="7"/>
      <c r="JDO33" s="7"/>
      <c r="JDP33" s="7"/>
      <c r="JDQ33" s="7"/>
      <c r="JHS33" s="7"/>
      <c r="JHT33" s="7"/>
      <c r="JHU33" s="7"/>
      <c r="JHV33" s="7"/>
      <c r="JHW33" s="7"/>
      <c r="JHX33" s="7"/>
      <c r="JLZ33" s="7"/>
      <c r="JMA33" s="7"/>
      <c r="JMB33" s="7"/>
      <c r="JMC33" s="7"/>
      <c r="JMD33" s="7"/>
      <c r="JME33" s="7"/>
      <c r="JQG33" s="7"/>
      <c r="JQH33" s="7"/>
      <c r="JQI33" s="7"/>
      <c r="JQJ33" s="7"/>
      <c r="JQK33" s="7"/>
      <c r="JQL33" s="7"/>
      <c r="JUN33" s="7"/>
      <c r="JUO33" s="7"/>
      <c r="JUP33" s="7"/>
      <c r="JUQ33" s="7"/>
      <c r="JUR33" s="7"/>
      <c r="JUS33" s="7"/>
      <c r="JYU33" s="7"/>
      <c r="JYV33" s="7"/>
      <c r="JYW33" s="7"/>
      <c r="JYX33" s="7"/>
      <c r="JYY33" s="7"/>
      <c r="JYZ33" s="7"/>
      <c r="KDB33" s="7"/>
      <c r="KDC33" s="7"/>
      <c r="KDD33" s="7"/>
      <c r="KDE33" s="7"/>
      <c r="KDF33" s="7"/>
      <c r="KDG33" s="7"/>
      <c r="KHI33" s="7"/>
      <c r="KHJ33" s="7"/>
      <c r="KHK33" s="7"/>
      <c r="KHL33" s="7"/>
      <c r="KHM33" s="7"/>
      <c r="KHN33" s="7"/>
      <c r="KLP33" s="7"/>
      <c r="KLQ33" s="7"/>
      <c r="KLR33" s="7"/>
      <c r="KLS33" s="7"/>
      <c r="KLT33" s="7"/>
      <c r="KLU33" s="7"/>
      <c r="KPW33" s="7"/>
      <c r="KPX33" s="7"/>
      <c r="KPY33" s="7"/>
      <c r="KPZ33" s="7"/>
      <c r="KQA33" s="7"/>
      <c r="KQB33" s="7"/>
      <c r="KUD33" s="7"/>
      <c r="KUE33" s="7"/>
      <c r="KUF33" s="7"/>
      <c r="KUG33" s="7"/>
      <c r="KUH33" s="7"/>
      <c r="KUI33" s="7"/>
      <c r="KYK33" s="7"/>
      <c r="KYL33" s="7"/>
      <c r="KYM33" s="7"/>
      <c r="KYN33" s="7"/>
      <c r="KYO33" s="7"/>
      <c r="KYP33" s="7"/>
      <c r="LCR33" s="7"/>
      <c r="LCS33" s="7"/>
      <c r="LCT33" s="7"/>
      <c r="LCU33" s="7"/>
      <c r="LCV33" s="7"/>
      <c r="LCW33" s="7"/>
      <c r="LGY33" s="7"/>
      <c r="LGZ33" s="7"/>
      <c r="LHA33" s="7"/>
      <c r="LHB33" s="7"/>
      <c r="LHC33" s="7"/>
      <c r="LHD33" s="7"/>
      <c r="LLF33" s="7"/>
      <c r="LLG33" s="7"/>
      <c r="LLH33" s="7"/>
      <c r="LLI33" s="7"/>
      <c r="LLJ33" s="7"/>
      <c r="LLK33" s="7"/>
      <c r="LPM33" s="7"/>
      <c r="LPN33" s="7"/>
      <c r="LPO33" s="7"/>
      <c r="LPP33" s="7"/>
      <c r="LPQ33" s="7"/>
      <c r="LPR33" s="7"/>
      <c r="LTT33" s="7"/>
      <c r="LTU33" s="7"/>
      <c r="LTV33" s="7"/>
      <c r="LTW33" s="7"/>
      <c r="LTX33" s="7"/>
      <c r="LTY33" s="7"/>
      <c r="LYA33" s="7"/>
      <c r="LYB33" s="7"/>
      <c r="LYC33" s="7"/>
      <c r="LYD33" s="7"/>
      <c r="LYE33" s="7"/>
      <c r="LYF33" s="7"/>
      <c r="MCH33" s="7"/>
      <c r="MCI33" s="7"/>
      <c r="MCJ33" s="7"/>
      <c r="MCK33" s="7"/>
      <c r="MCL33" s="7"/>
      <c r="MCM33" s="7"/>
      <c r="MGO33" s="7"/>
      <c r="MGP33" s="7"/>
      <c r="MGQ33" s="7"/>
      <c r="MGR33" s="7"/>
      <c r="MGS33" s="7"/>
      <c r="MGT33" s="7"/>
      <c r="MKV33" s="7"/>
      <c r="MKW33" s="7"/>
      <c r="MKX33" s="7"/>
      <c r="MKY33" s="7"/>
      <c r="MKZ33" s="7"/>
      <c r="MLA33" s="7"/>
      <c r="MPC33" s="7"/>
      <c r="MPD33" s="7"/>
      <c r="MPE33" s="7"/>
      <c r="MPF33" s="7"/>
      <c r="MPG33" s="7"/>
      <c r="MPH33" s="7"/>
      <c r="MTJ33" s="7"/>
      <c r="MTK33" s="7"/>
      <c r="MTL33" s="7"/>
      <c r="MTM33" s="7"/>
      <c r="MTN33" s="7"/>
      <c r="MTO33" s="7"/>
      <c r="MXQ33" s="7"/>
      <c r="MXR33" s="7"/>
      <c r="MXS33" s="7"/>
      <c r="MXT33" s="7"/>
      <c r="MXU33" s="7"/>
      <c r="MXV33" s="7"/>
      <c r="NBX33" s="7"/>
      <c r="NBY33" s="7"/>
      <c r="NBZ33" s="7"/>
      <c r="NCA33" s="7"/>
      <c r="NCB33" s="7"/>
      <c r="NCC33" s="7"/>
      <c r="NGE33" s="7"/>
      <c r="NGF33" s="7"/>
      <c r="NGG33" s="7"/>
      <c r="NGH33" s="7"/>
      <c r="NGI33" s="7"/>
      <c r="NGJ33" s="7"/>
      <c r="NKL33" s="7"/>
      <c r="NKM33" s="7"/>
      <c r="NKN33" s="7"/>
      <c r="NKO33" s="7"/>
      <c r="NKP33" s="7"/>
      <c r="NKQ33" s="7"/>
      <c r="NOS33" s="7"/>
      <c r="NOT33" s="7"/>
      <c r="NOU33" s="7"/>
      <c r="NOV33" s="7"/>
      <c r="NOW33" s="7"/>
      <c r="NOX33" s="7"/>
      <c r="NSZ33" s="7"/>
      <c r="NTA33" s="7"/>
      <c r="NTB33" s="7"/>
      <c r="NTC33" s="7"/>
      <c r="NTD33" s="7"/>
      <c r="NTE33" s="7"/>
      <c r="NXG33" s="7"/>
      <c r="NXH33" s="7"/>
      <c r="NXI33" s="7"/>
      <c r="NXJ33" s="7"/>
      <c r="NXK33" s="7"/>
      <c r="NXL33" s="7"/>
      <c r="OBN33" s="7"/>
      <c r="OBO33" s="7"/>
      <c r="OBP33" s="7"/>
      <c r="OBQ33" s="7"/>
      <c r="OBR33" s="7"/>
      <c r="OBS33" s="7"/>
      <c r="OFU33" s="7"/>
      <c r="OFV33" s="7"/>
      <c r="OFW33" s="7"/>
      <c r="OFX33" s="7"/>
      <c r="OFY33" s="7"/>
      <c r="OFZ33" s="7"/>
      <c r="OKB33" s="7"/>
      <c r="OKC33" s="7"/>
      <c r="OKD33" s="7"/>
      <c r="OKE33" s="7"/>
      <c r="OKF33" s="7"/>
      <c r="OKG33" s="7"/>
      <c r="OOI33" s="7"/>
      <c r="OOJ33" s="7"/>
      <c r="OOK33" s="7"/>
      <c r="OOL33" s="7"/>
      <c r="OOM33" s="7"/>
      <c r="OON33" s="7"/>
      <c r="OSP33" s="7"/>
      <c r="OSQ33" s="7"/>
      <c r="OSR33" s="7"/>
      <c r="OSS33" s="7"/>
      <c r="OST33" s="7"/>
      <c r="OSU33" s="7"/>
      <c r="OWW33" s="7"/>
      <c r="OWX33" s="7"/>
      <c r="OWY33" s="7"/>
      <c r="OWZ33" s="7"/>
      <c r="OXA33" s="7"/>
      <c r="OXB33" s="7"/>
      <c r="PBD33" s="7"/>
      <c r="PBE33" s="7"/>
      <c r="PBF33" s="7"/>
      <c r="PBG33" s="7"/>
      <c r="PBH33" s="7"/>
      <c r="PBI33" s="7"/>
      <c r="PFK33" s="7"/>
      <c r="PFL33" s="7"/>
      <c r="PFM33" s="7"/>
      <c r="PFN33" s="7"/>
      <c r="PFO33" s="7"/>
      <c r="PFP33" s="7"/>
      <c r="PJR33" s="7"/>
      <c r="PJS33" s="7"/>
      <c r="PJT33" s="7"/>
      <c r="PJU33" s="7"/>
      <c r="PJV33" s="7"/>
      <c r="PJW33" s="7"/>
      <c r="PNY33" s="7"/>
      <c r="PNZ33" s="7"/>
      <c r="POA33" s="7"/>
      <c r="POB33" s="7"/>
      <c r="POC33" s="7"/>
      <c r="POD33" s="7"/>
      <c r="PSF33" s="7"/>
      <c r="PSG33" s="7"/>
      <c r="PSH33" s="7"/>
      <c r="PSI33" s="7"/>
      <c r="PSJ33" s="7"/>
      <c r="PSK33" s="7"/>
    </row>
    <row r="34" spans="1:998 1104:1997 2103:2996 3102:3995 4101:5105 5211:6104 6210:7103 7209:8102 8208:9212 9318:10211 10317:11210 11316:11321" x14ac:dyDescent="0.25">
      <c r="A34" s="9">
        <f>Landen!E25+100</f>
        <v>123</v>
      </c>
      <c r="B34" s="3">
        <f>VLOOKUP(C34,CX31:CY35,2,FALSE)</f>
        <v>2</v>
      </c>
      <c r="C34" s="5" t="str">
        <f>Landen!D25</f>
        <v>Ecuador</v>
      </c>
      <c r="D34" s="3">
        <f>SUMPRODUCT((DA3:DA105=C34)*(DE3:DE105="W"))+SUMPRODUCT((DD3:DD105=C34)*(DF3:DF105="W"))</f>
        <v>0</v>
      </c>
      <c r="E34" s="3">
        <f>SUMPRODUCT((DA3:DA105=C34)*(DE3:DE105="D"))+SUMPRODUCT((DD3:DD105=C34)*(DF3:DF105="D"))</f>
        <v>0</v>
      </c>
      <c r="F34" s="3">
        <f>SUMPRODUCT((DA3:DA105=C34)*(DE3:DE105="L"))+SUMPRODUCT((DD3:DD105=C34)*(DF3:DF105="L"))</f>
        <v>0</v>
      </c>
      <c r="G34" s="3">
        <f>SUMIF(DA3:DA123,C34,DB3:DB123)+SUMIF(DD3:DD123,C34,DC3:DC123)</f>
        <v>0</v>
      </c>
      <c r="H34" s="3">
        <f>SUMIF(DD3:DD123,C34,DB3:DB123)+SUMIF(DA3:DA123,C34,DC3:DC123)</f>
        <v>0</v>
      </c>
      <c r="I34" s="3">
        <f t="shared" si="100"/>
        <v>1000</v>
      </c>
      <c r="J34" s="3">
        <f t="shared" si="101"/>
        <v>0</v>
      </c>
      <c r="K34" s="3">
        <f>IF(Landen!F25&lt;&gt;"",Landen!F25,-A34)</f>
        <v>-123</v>
      </c>
      <c r="L34" s="3">
        <f>IF(COUNTIF(J31:J35,4)&lt;&gt;4,RANK(J34,J31:J35),J113)</f>
        <v>1</v>
      </c>
      <c r="N34" s="3">
        <f>SUMPRODUCT((L31:L34=L34)*(K31:K34&lt;K34))+L34</f>
        <v>3</v>
      </c>
      <c r="O34" s="5" t="str">
        <f>INDEX(C31:C35,MATCH(4,N31:N35,0),0)</f>
        <v>Duitsland</v>
      </c>
      <c r="P34" s="3">
        <f>INDEX(L31:L35,MATCH(O34,C31:C35,0),0)</f>
        <v>1</v>
      </c>
      <c r="Q34" s="3" t="str">
        <f>IF(AND(Q33&lt;&gt;"",P34=1),O34,"")</f>
        <v>Duitsland</v>
      </c>
      <c r="R34" s="3" t="str">
        <f>IF(AND(R33&lt;&gt;"",P35=2),O35,"")</f>
        <v/>
      </c>
      <c r="V34" s="3" t="str">
        <f t="shared" si="109"/>
        <v>Duitsland</v>
      </c>
      <c r="W34" s="3">
        <f>SUMPRODUCT((DA3:DA105=V34)*(DD3:DD105=V35)*(DE3:DE105="W"))+SUMPRODUCT((DA3:DA105=V34)*(DD3:DD105=V31)*(DE3:DE105="W"))+SUMPRODUCT((DA3:DA105=V34)*(DD3:DD105=V32)*(DE3:DE105="W"))+SUMPRODUCT((DA3:DA105=V34)*(DD3:DD105=V33)*(DE3:DE105="W"))+SUMPRODUCT((DA3:DA105=V35)*(DD3:DD105=V34)*(DF3:DF105="W"))+SUMPRODUCT((DA3:DA105=V31)*(DD3:DD105=V34)*(DF3:DF105="W"))+SUMPRODUCT((DA3:DA105=V32)*(DD3:DD105=V34)*(DF3:DF105="W"))+SUMPRODUCT((DA3:DA105=V33)*(DD3:DD105=V34)*(DF3:DF105="W"))</f>
        <v>0</v>
      </c>
      <c r="X34" s="3">
        <f>SUMPRODUCT((DA3:DA105=V34)*(DD3:DD105=V35)*(DE3:DE105="D"))+SUMPRODUCT((DA3:DA105=V34)*(DD3:DD105=V31)*(DE3:DE105="D"))+SUMPRODUCT((DA3:DA105=V34)*(DD3:DD105=V32)*(DE3:DE105="D"))+SUMPRODUCT((DA3:DA105=V34)*(DD3:DD105=V33)*(DE3:DE105="D"))+SUMPRODUCT((DA3:DA105=V35)*(DD3:DD105=V34)*(DE3:DE105="D"))+SUMPRODUCT((DA3:DA105=V31)*(DD3:DD105=V34)*(DE3:DE105="D"))+SUMPRODUCT((DA3:DA105=V32)*(DD3:DD105=V34)*(DE3:DE105="D"))+SUMPRODUCT((DA3:DA105=V33)*(DD3:DD105=V34)*(DE3:DE105="D"))</f>
        <v>0</v>
      </c>
      <c r="Y34" s="3">
        <f>SUMPRODUCT((DA3:DA105=V34)*(DD3:DD105=V35)*(DE3:DE105="L"))+SUMPRODUCT((DA3:DA105=V34)*(DD3:DD105=V31)*(DE3:DE105="L"))+SUMPRODUCT((DA3:DA105=V34)*(DD3:DD105=V32)*(DE3:DE105="L"))+SUMPRODUCT((DA3:DA105=V34)*(DD3:DD105=V33)*(DE3:DE105="L"))+SUMPRODUCT((DA3:DA105=V35)*(DD3:DD105=V34)*(DF3:DF105="L"))+SUMPRODUCT((DA3:DA105=V31)*(DD3:DD105=V34)*(DF3:DF105="L"))+SUMPRODUCT((DA3:DA105=V32)*(DD3:DD105=V34)*(DF3:DF105="L"))+SUMPRODUCT((DA3:DA105=V33)*(DD3:DD105=V34)*(DF3:DF105="L"))</f>
        <v>0</v>
      </c>
      <c r="Z34" s="3">
        <f>SUMPRODUCT((DA3:DA105=V34)*(DD3:DD105=V35)*DB3:DB105)+SUMPRODUCT((DA3:DA105=V34)*(DD3:DD105=V31)*DB3:DB105)+SUMPRODUCT((DA3:DA105=V34)*(DD3:DD105=V32)*DB3:DB105)+SUMPRODUCT((DA3:DA105=V34)*(DD3:DD105=V33)*DB3:DB105)+SUMPRODUCT((DA3:DA105=V35)*(DD3:DD105=V34)*DC3:DC105)+SUMPRODUCT((DA3:DA105=V31)*(DD3:DD105=V34)*DC3:DC105)+SUMPRODUCT((DA3:DA105=V32)*(DD3:DD105=V34)*DC3:DC105)+SUMPRODUCT((DA3:DA105=V33)*(DD3:DD105=V34)*DC3:DC105)</f>
        <v>0</v>
      </c>
      <c r="AA34" s="3">
        <f>SUMPRODUCT((DA3:DA105=V34)*(DD3:DD105=V35)*DC3:DC105)+SUMPRODUCT((DA3:DA105=V34)*(DD3:DD105=V31)*DC3:DC105)+SUMPRODUCT((DA3:DA105=V34)*(DD3:DD105=V32)*DC3:DC105)+SUMPRODUCT((DA3:DA105=V34)*(DD3:DD105=V33)*DC3:DC105)+SUMPRODUCT((DA3:DA105=V35)*(DD3:DD105=V34)*DB3:DB105)+SUMPRODUCT((DA3:DA105=V31)*(DD3:DD105=V34)*DB3:DB105)+SUMPRODUCT((DA3:DA105=V32)*(DD3:DD105=V34)*DB3:DB105)+SUMPRODUCT((DA3:DA105=V33)*(DD3:DD105=V34)*DB3:DB105)</f>
        <v>0</v>
      </c>
      <c r="AB34" s="3">
        <f>Z34-AA34+1000</f>
        <v>1000</v>
      </c>
      <c r="AC34" s="3">
        <f t="shared" si="102"/>
        <v>0</v>
      </c>
      <c r="AD34" s="3">
        <f>IF(V34&lt;&gt;"",VLOOKUP(V34,C4:I52,7,FALSE),"")</f>
        <v>1000</v>
      </c>
      <c r="AE34" s="3">
        <f>IF(V34&lt;&gt;"",VLOOKUP(V34,C4:I52,5,FALSE),"")</f>
        <v>0</v>
      </c>
      <c r="AF34" s="3">
        <f>IF(V34&lt;&gt;"",VLOOKUP(V34,C4:K52,9,FALSE),"")</f>
        <v>-110</v>
      </c>
      <c r="AG34" s="3">
        <f t="shared" si="103"/>
        <v>0</v>
      </c>
      <c r="AH34" s="3">
        <f>IF(V34&lt;&gt;"",RANK(AG34,AG31:AG35),"")</f>
        <v>1</v>
      </c>
      <c r="AI34" s="3">
        <f>IF(V34&lt;&gt;"",SUMPRODUCT((AG31:AG35=AG34)*(AB31:AB35&gt;AB34)),"")</f>
        <v>0</v>
      </c>
      <c r="AJ34" s="3">
        <f>IF(V34&lt;&gt;"",SUMPRODUCT((AG31:AG35=AG34)*(AB31:AB35=AB34)*(Z31:Z35&gt;Z34)),"")</f>
        <v>0</v>
      </c>
      <c r="AK34" s="3">
        <f>IF(V34&lt;&gt;"",SUMPRODUCT((AG31:AG35=AG34)*(AB31:AB35=AB34)*(Z31:Z35=Z34)*(AD31:AD35&gt;AD34)),"")</f>
        <v>0</v>
      </c>
      <c r="AL34" s="3">
        <f>IF(V34&lt;&gt;"",SUMPRODUCT((AG31:AG35=AG34)*(AB31:AB35=AB34)*(Z31:Z35=Z34)*(AD31:AD35=AD34)*(AE31:AE35&gt;AE34)),"")</f>
        <v>0</v>
      </c>
      <c r="AM34" s="3">
        <f>IF(V34&lt;&gt;"",SUMPRODUCT((AG31:AG35=AG34)*(AB31:AB35=AB34)*(Z31:Z35=Z34)*(AD31:AD35=AD34)*(AE31:AE35=AE34)*(AF31:AF35&gt;AF34)),"")</f>
        <v>0</v>
      </c>
      <c r="AN34" s="3">
        <f>IF(V34&lt;&gt;"",IF(AN113&lt;&gt;"",IF(U109=3,AN113,IF(U109=4,SUM(AH34:AM34),AN113+U109)),SUM(AH34:AM34)),"")</f>
        <v>1</v>
      </c>
      <c r="AO34" s="3" t="str">
        <f>IF(V34&lt;&gt;"",INDEX(V31:V35,MATCH(4,AN31:AN35,0),0),"")</f>
        <v>Curaçao</v>
      </c>
      <c r="AP34" s="3" t="str">
        <f>IF(R33&lt;&gt;"",R33,"")</f>
        <v/>
      </c>
      <c r="AQ34" s="3" t="str">
        <f>IF(AP34&lt;&gt;"",SUMPRODUCT((DA3:DA105=AP34)*(DD3:DD105=AP35)*(DE3:DE105="W"))+SUMPRODUCT((DA3:DA105=AP34)*(DD3:DD105=AP32)*(DE3:DE105="W"))+SUMPRODUCT((DA3:DA105=AP34)*(DD3:DD105=AP33)*(DE3:DE105="W"))+SUMPRODUCT((DA3:DA105=AP35)*(DD3:DD105=AP34)*(DF3:DF105="W"))+SUMPRODUCT((DA3:DA105=AP32)*(DD3:DD105=AP34)*(DF3:DF105="W"))+SUMPRODUCT((DA3:DA105=AP33)*(DD3:DD105=AP34)*(DF3:DF105="W")),"")</f>
        <v/>
      </c>
      <c r="AR34" s="3" t="str">
        <f>IF(AP34&lt;&gt;"",SUMPRODUCT((DA3:DA105=AP34)*(DD3:DD105=AP35)*(DE3:DE105="D"))+SUMPRODUCT((DA3:DA105=AP34)*(DD3:DD105=AP32)*(DE3:DE105="D"))+SUMPRODUCT((DA3:DA105=AP34)*(DD3:DD105=AP33)*(DE3:DE105="D"))+SUMPRODUCT((DA3:DA105=AP35)*(DD3:DD105=AP34)*(DE3:DE105="D"))+SUMPRODUCT((DA3:DA105=AP32)*(DD3:DD105=AP34)*(DE3:DE105="D"))+SUMPRODUCT((DA3:DA105=AP33)*(DD3:DD105=AP34)*(DE3:DE105="D")),"")</f>
        <v/>
      </c>
      <c r="AS34" s="3" t="str">
        <f>IF(AP34&lt;&gt;"",SUMPRODUCT((DA3:DA105=AP34)*(DD3:DD105=AP35)*(DE3:DE105="L"))+SUMPRODUCT((DA3:DA105=AP34)*(DD3:DD105=AP32)*(DE3:DE105="L"))+SUMPRODUCT((DA3:DA105=AP34)*(DD3:DD105=AP33)*(DE3:DE105="L"))+SUMPRODUCT((DA3:DA105=AP35)*(DD3:DD105=AP34)*(DF3:DF105="L"))+SUMPRODUCT((DA3:DA105=AP32)*(DD3:DD105=AP34)*(DF3:DF105="L"))+SUMPRODUCT((DA3:DA105=AP33)*(DD3:DD105=AP34)*(DF3:DF105="L")),"")</f>
        <v/>
      </c>
      <c r="AT34" s="3">
        <f>SUMPRODUCT((DA3:DA105=AP34)*(DD3:DD105=AP35)*DB3:DB105)+SUMPRODUCT((DA3:DA105=AP34)*(DD3:DD105=AP31)*DB3:DB105)+SUMPRODUCT((DA3:DA105=AP34)*(DD3:DD105=AP32)*DB3:DB105)+SUMPRODUCT((DA3:DA105=AP34)*(DD3:DD105=AP33)*DB3:DB105)+SUMPRODUCT((DA3:DA105=AP35)*(DD3:DD105=AP34)*DC3:DC105)+SUMPRODUCT((DA3:DA105=AP31)*(DD3:DD105=AP34)*DC3:DC105)+SUMPRODUCT((DA3:DA105=AP32)*(DD3:DD105=AP34)*DC3:DC105)+SUMPRODUCT((DA3:DA105=AP33)*(DD3:DD105=AP34)*DC3:DC105)</f>
        <v>0</v>
      </c>
      <c r="AU34" s="3">
        <f>SUMPRODUCT((DA3:DA105=AP34)*(DD3:DD105=AP35)*DC3:DC105)+SUMPRODUCT((DA3:DA105=AP34)*(DD3:DD105=AP31)*DC3:DC105)+SUMPRODUCT((DA3:DA105=AP34)*(DD3:DD105=AP32)*DC3:DC105)+SUMPRODUCT((DA3:DA105=AP34)*(DD3:DD105=AP33)*DC3:DC105)+SUMPRODUCT((DA3:DA105=AP35)*(DD3:DD105=AP34)*DB3:DB105)+SUMPRODUCT((DA3:DA105=AP31)*(DD3:DD105=AP34)*DB3:DB105)+SUMPRODUCT((DA3:DA105=AP32)*(DD3:DD105=AP34)*DB3:DB105)+SUMPRODUCT((DA3:DA105=AP33)*(DD3:DD105=AP34)*DB3:DB105)</f>
        <v>0</v>
      </c>
      <c r="AV34" s="3">
        <f>AT34-AU34+1000</f>
        <v>1000</v>
      </c>
      <c r="AW34" s="3" t="str">
        <f t="shared" si="110"/>
        <v/>
      </c>
      <c r="AX34" s="3" t="str">
        <f>IF(AP34&lt;&gt;"",VLOOKUP(AP34,C4:I52,7,FALSE),"")</f>
        <v/>
      </c>
      <c r="AY34" s="3" t="str">
        <f>IF(AP34&lt;&gt;"",VLOOKUP(AP34,C4:I52,5,FALSE),"")</f>
        <v/>
      </c>
      <c r="AZ34" s="3" t="str">
        <f>IF(AP34&lt;&gt;"",VLOOKUP(AP34,C4:K52,9,FALSE),"")</f>
        <v/>
      </c>
      <c r="BA34" s="3" t="str">
        <f t="shared" si="111"/>
        <v/>
      </c>
      <c r="BB34" s="3" t="str">
        <f>IF(AP34&lt;&gt;"",RANK(BA34,BA31:BA35),"")</f>
        <v/>
      </c>
      <c r="BC34" s="3" t="str">
        <f>IF(AP34&lt;&gt;"",SUMPRODUCT((BA31:BA35=BA34)*(AV31:AV35&gt;AV34)),"")</f>
        <v/>
      </c>
      <c r="BD34" s="3" t="str">
        <f>IF(AP34&lt;&gt;"",SUMPRODUCT((BA31:BA35=BA34)*(AV31:AV35=AV34)*(AT31:AT35&gt;AT34)),"")</f>
        <v/>
      </c>
      <c r="BE34" s="3" t="str">
        <f>IF(AP34&lt;&gt;"",SUMPRODUCT((BA31:BA35=BA34)*(AV31:AV35=AV34)*(AT31:AT35=AT34)*(AX31:AX35&gt;AX34)),"")</f>
        <v/>
      </c>
      <c r="BF34" s="3" t="str">
        <f>IF(AP34&lt;&gt;"",SUMPRODUCT((BA31:BA35=BA34)*(AV31:AV35=AV34)*(AT31:AT35=AT34)*(AX31:AX35=AX34)*(AY31:AY35&gt;AY34)),"")</f>
        <v/>
      </c>
      <c r="BG34" s="3" t="str">
        <f>IF(AP34&lt;&gt;"",SUMPRODUCT((BA31:BA35=BA34)*(AV31:AV35=AV34)*(AT31:AT35=AT34)*(AX31:AX35=AX34)*(AY31:AY35=AY34)*(AZ31:AZ35&gt;AZ34)),"")</f>
        <v/>
      </c>
      <c r="BH34" s="3" t="str">
        <f>IF(AP34&lt;&gt;"",IF(BH113&lt;&gt;"",IF(AO109=3,BH113,BH113+AO109),SUM(BB34:BG34)+1),"")</f>
        <v/>
      </c>
      <c r="BI34" s="3" t="str">
        <f>IF(AP34&lt;&gt;"",INDEX(AP32:AP35,MATCH(4,BH32:BH35,0),0),"")</f>
        <v/>
      </c>
      <c r="BJ34" s="3" t="str">
        <f>IF(S32&lt;&gt;"",S32,"")</f>
        <v/>
      </c>
      <c r="BK34" s="3">
        <f>SUMPRODUCT((DA3:DA105=BJ34)*(DD3:DD105=BJ35)*(DE3:DE105="W"))+SUMPRODUCT((DA3:DA105=BJ34)*(DD3:DD105=BJ36)*(DE3:DE105="W"))+SUMPRODUCT((DA3:DA105=BJ34)*(DD3:DD105=BJ33)*(DE3:DE105="W"))+SUMPRODUCT((DA3:DA105=BJ35)*(DD3:DD105=BJ34)*(DF3:DF105="W"))+SUMPRODUCT((DA3:DA105=BJ36)*(DD3:DD105=BJ34)*(DF3:DF105="W"))+SUMPRODUCT((DA3:DA105=BJ33)*(DD3:DD105=BJ34)*(DF3:DF105="W"))</f>
        <v>0</v>
      </c>
      <c r="BL34" s="3">
        <f>SUMPRODUCT((DA3:DA105=BJ34)*(DD3:DD105=BJ35)*(DE3:DE105="D"))+SUMPRODUCT((DA3:DA105=BJ34)*(DD3:DD105=BJ36)*(DE3:DE105="D"))+SUMPRODUCT((DA3:DA105=BJ34)*(DD3:DD105=BJ33)*(DE3:DE105="D"))+SUMPRODUCT((DA3:DA105=BJ35)*(DD3:DD105=BJ34)*(DE3:DE105="D"))+SUMPRODUCT((DA3:DA105=BJ36)*(DD3:DD105=BJ34)*(DE3:DE105="D"))+SUMPRODUCT((DA3:DA105=BJ33)*(DD3:DD105=BJ34)*(DE3:DE105="D"))</f>
        <v>0</v>
      </c>
      <c r="BM34" s="3">
        <f>SUMPRODUCT((DA3:DA105=BJ34)*(DD3:DD105=BJ35)*(DE3:DE105="L"))+SUMPRODUCT((DA3:DA105=BJ34)*(DD3:DD105=BJ36)*(DE3:DE105="L"))+SUMPRODUCT((DA3:DA105=BJ34)*(DD3:DD105=BJ33)*(DE3:DE105="L"))+SUMPRODUCT((DA3:DA105=BJ35)*(DD3:DD105=BJ34)*(DF3:DF105="L"))+SUMPRODUCT((DA3:DA105=BJ36)*(DD3:DD105=BJ34)*(DF3:DF105="L"))+SUMPRODUCT((DA3:DA105=BJ33)*(DD3:DD105=BJ34)*(DF3:DF105="L"))</f>
        <v>0</v>
      </c>
      <c r="BN34" s="3">
        <f>SUMPRODUCT((DA3:DA105=BJ34)*(DD3:DD105=BJ35)*DB3:DB105)+SUMPRODUCT((DA3:DA105=BJ34)*(DD3:DD105=BJ31)*DB3:DB105)+SUMPRODUCT((DA3:DA105=BJ34)*(DD3:DD105=BJ32)*DB3:DB105)+SUMPRODUCT((DA3:DA105=BJ34)*(DD3:DD105=BJ33)*DB3:DB105)+SUMPRODUCT((DA3:DA105=BJ35)*(DD3:DD105=BJ34)*DC3:DC105)+SUMPRODUCT((DA3:DA105=BJ31)*(DD3:DD105=BJ34)*DC3:DC105)+SUMPRODUCT((DA3:DA105=BJ32)*(DD3:DD105=BJ34)*DC3:DC105)+SUMPRODUCT((DA3:DA105=BJ33)*(DD3:DD105=BJ34)*DC3:DC105)</f>
        <v>0</v>
      </c>
      <c r="BO34" s="3">
        <f>SUMPRODUCT((DA3:DA105=BJ34)*(DD3:DD105=BJ35)*DC3:DC105)+SUMPRODUCT((DA3:DA105=BJ34)*(DD3:DD105=BJ31)*DC3:DC105)+SUMPRODUCT((DA3:DA105=BJ34)*(DD3:DD105=BJ32)*DC3:DC105)+SUMPRODUCT((DA3:DA105=BJ34)*(DD3:DD105=BJ33)*DC3:DC105)+SUMPRODUCT((DA3:DA105=BJ35)*(DD3:DD105=BJ34)*DB3:DB105)+SUMPRODUCT((DA3:DA105=BJ31)*(DD3:DD105=BJ34)*DB3:DB105)+SUMPRODUCT((DA3:DA105=BJ32)*(DD3:DD105=BJ34)*DB3:DB105)+SUMPRODUCT((DA3:DA105=BJ33)*(DD3:DD105=BJ34)*DB3:DB105)</f>
        <v>0</v>
      </c>
      <c r="BP34" s="3">
        <f>BN34-BO34+1000</f>
        <v>1000</v>
      </c>
      <c r="BQ34" s="3" t="str">
        <f t="shared" si="116"/>
        <v/>
      </c>
      <c r="BR34" s="3" t="str">
        <f>IF(BJ34&lt;&gt;"",VLOOKUP(BJ34,C4:I52,7,FALSE),"")</f>
        <v/>
      </c>
      <c r="BS34" s="3" t="str">
        <f>IF(BJ34&lt;&gt;"",VLOOKUP(BJ34,C4:I52,5,FALSE),"")</f>
        <v/>
      </c>
      <c r="BT34" s="3" t="str">
        <f>IF(BJ34&lt;&gt;"",VLOOKUP(BJ34,C4:K52,9,FALSE),"")</f>
        <v/>
      </c>
      <c r="BU34" s="3" t="str">
        <f t="shared" si="117"/>
        <v/>
      </c>
      <c r="BV34" s="3" t="str">
        <f>IF(BJ34&lt;&gt;"",RANK(BU34,BU32:BU35),"")</f>
        <v/>
      </c>
      <c r="BW34" s="3" t="str">
        <f>IF(BJ34&lt;&gt;"",SUMPRODUCT((BU31:BU35=BU34)*(BP31:BP35&gt;BP34)),"")</f>
        <v/>
      </c>
      <c r="BX34" s="3" t="str">
        <f>IF(BJ34&lt;&gt;"",SUMPRODUCT((BU31:BU35=BU34)*(BP31:BP35=BP34)*(BN31:BN35&gt;BN34)),"")</f>
        <v/>
      </c>
      <c r="BY34" s="3" t="str">
        <f>IF(BJ34&lt;&gt;"",SUMPRODUCT((BU31:BU35=BU34)*(BP31:BP35=BP34)*(BN31:BN35=BN34)*(BR31:BR35&gt;BR34)),"")</f>
        <v/>
      </c>
      <c r="BZ34" s="3" t="str">
        <f>IF(BJ34&lt;&gt;"",SUMPRODUCT((BU31:BU35=BU34)*(BP31:BP35=BP34)*(BN31:BN35=BN34)*(BR31:BR35=BR34)*(BS31:BS35&gt;BS34)),"")</f>
        <v/>
      </c>
      <c r="CA34" s="3" t="str">
        <f>IF(BJ34&lt;&gt;"",SUMPRODUCT((BU31:BU35=BU34)*(BP31:BP35=BP34)*(BN31:BN35=BN34)*(BR31:BR35=BR34)*(BS31:BS35=BS34)*(BT31:BT35&gt;BT34)),"")</f>
        <v/>
      </c>
      <c r="CB34" s="3" t="str">
        <f>IF(BJ34&lt;&gt;"",SUM(BV34:CA34)+2,"")</f>
        <v/>
      </c>
      <c r="CC34" s="3" t="str">
        <f>IF(BJ34&lt;&gt;"",INDEX(BJ33:BJ35,MATCH(4,CB33:CB35,0),0),"")</f>
        <v/>
      </c>
      <c r="CD34" s="3" t="str">
        <f>IF(T31&lt;&gt;"",T31,"")</f>
        <v/>
      </c>
      <c r="CE34" s="3">
        <f>SUMPRODUCT((DA3:DA105=V34)*(DD3:DD105=V35)*(DE3:DE105="W"))+SUMPRODUCT((DA3:DA105=V34)*(DD3:DD105=V31)*(DE3:DE105="W"))+SUMPRODUCT((DA3:DA105=V34)*(DD3:DD105=V32)*(DE3:DE105="W"))+SUMPRODUCT((DA3:DA105=V34)*(DD3:DD105=V33)*(DE3:DE105="W"))+SUMPRODUCT((DA3:DA105=V35)*(DD3:DD105=V34)*(DF3:DF105="W"))+SUMPRODUCT((DA3:DA105=V31)*(DD3:DD105=V34)*(DF3:DF105="W"))+SUMPRODUCT((DA3:DA105=V32)*(DD3:DD105=V34)*(DF3:DF105="W"))+SUMPRODUCT((DA3:DA105=V33)*(DD3:DD105=V34)*(DF3:DF105="W"))</f>
        <v>0</v>
      </c>
      <c r="CF34" s="3">
        <f>SUMPRODUCT((DA3:DA105=V34)*(DD3:DD105=V35)*(DE3:DE105="D"))+SUMPRODUCT((DA3:DA105=V34)*(DD3:DD105=V31)*(DE3:DE105="D"))+SUMPRODUCT((DA3:DA105=V34)*(DD3:DD105=V32)*(DE3:DE105="D"))+SUMPRODUCT((DA3:DA105=V34)*(DD3:DD105=V33)*(DE3:DE105="D"))+SUMPRODUCT((DA3:DA105=V35)*(DD3:DD105=V34)*(DE3:DE105="D"))+SUMPRODUCT((DA3:DA105=V31)*(DD3:DD105=V34)*(DE3:DE105="D"))+SUMPRODUCT((DA3:DA105=V32)*(DD3:DD105=V34)*(DE3:DE105="D"))+SUMPRODUCT((DA3:DA105=V33)*(DD3:DD105=V34)*(DE3:DE105="D"))</f>
        <v>0</v>
      </c>
      <c r="CG34" s="3">
        <f>SUMPRODUCT((DA3:DA105=V34)*(DD3:DD105=V35)*(DE3:DE105="L"))+SUMPRODUCT((DA3:DA105=V34)*(DD3:DD105=V31)*(DE3:DE105="L"))+SUMPRODUCT((DA3:DA105=V34)*(DD3:DD105=V32)*(DE3:DE105="L"))+SUMPRODUCT((DA3:DA105=V34)*(DD3:DD105=V33)*(DE3:DE105="L"))+SUMPRODUCT((DA3:DA105=V35)*(DD3:DD105=V34)*(DF3:DF105="L"))+SUMPRODUCT((DA3:DA105=V31)*(DD3:DD105=V34)*(DF3:DF105="L"))+SUMPRODUCT((DA3:DA105=V32)*(DD3:DD105=V34)*(DF3:DF105="L"))+SUMPRODUCT((DA3:DA105=V33)*(DD3:DD105=V34)*(DF3:DF105="L"))</f>
        <v>0</v>
      </c>
      <c r="CH34" s="3">
        <f>SUMPRODUCT((DA3:DA105=CD34)*(DD3:DD105=CD35)*DB3:DB105)+SUMPRODUCT((DA3:DA105=CD34)*(DD3:DD105=CD31)*DB3:DB105)+SUMPRODUCT((DA3:DA105=CD34)*(DD3:DD105=CD32)*DB3:DB105)+SUMPRODUCT((DA3:DA105=CD34)*(DD3:DD105=CD33)*DB3:DB105)+SUMPRODUCT((DA3:DA105=CD35)*(DD3:DD105=CD34)*DC3:DC105)+SUMPRODUCT((DA3:DA105=CD31)*(DD3:DD105=CD34)*DC3:DC105)+SUMPRODUCT((DA3:DA105=CD32)*(DD3:DD105=CD34)*DC3:DC105)+SUMPRODUCT((DA3:DA105=CD33)*(DD3:DD105=CD34)*DC3:DC105)</f>
        <v>0</v>
      </c>
      <c r="CI34" s="3">
        <f>SUMPRODUCT((DA3:DA105=CD34)*(DD3:DD105=CD35)*DC3:DC105)+SUMPRODUCT((DA3:DA105=CD34)*(DD3:DD105=CD31)*DC3:DC105)+SUMPRODUCT((DA3:DA105=CD34)*(DD3:DD105=CD32)*DC3:DC105)+SUMPRODUCT((DA3:DA105=CD34)*(DD3:DD105=CD33)*DC3:DC105)+SUMPRODUCT((DA3:DA105=CD35)*(DD3:DD105=CD34)*DB3:DB105)+SUMPRODUCT((DA3:DA105=CD31)*(DD3:DD105=CD34)*DB3:DB105)+SUMPRODUCT((DA3:DA105=CD32)*(DD3:DD105=CD34)*DB3:DB105)+SUMPRODUCT((DA3:DA105=CD33)*(DD3:DD105=CD34)*DB3:DB105)</f>
        <v>0</v>
      </c>
      <c r="CJ34" s="3">
        <f>CH34-CI34+1000</f>
        <v>1000</v>
      </c>
      <c r="CK34" s="3" t="str">
        <f t="shared" ref="CK34" si="120">IF(CD34&lt;&gt;"",CE34*3+CF34*1,"")</f>
        <v/>
      </c>
      <c r="CL34" s="3" t="str">
        <f>IF(CD34&lt;&gt;"",VLOOKUP(CD34,C4:I52,7,FALSE),"")</f>
        <v/>
      </c>
      <c r="CM34" s="3" t="str">
        <f>IF(CD34&lt;&gt;"",VLOOKUP(CD34,C4:I52,5,FALSE),"")</f>
        <v/>
      </c>
      <c r="CN34" s="3" t="str">
        <f>IF(CD34&lt;&gt;"",VLOOKUP(CD34,C4:K52,9,FALSE),"")</f>
        <v/>
      </c>
      <c r="CO34" s="3" t="str">
        <f t="shared" ref="CO34" si="121">CK34</f>
        <v/>
      </c>
      <c r="CP34" s="3" t="str">
        <f>IF(CD34&lt;&gt;"",RANK(CO34,AG31:AG35),"")</f>
        <v/>
      </c>
      <c r="CQ34" s="3" t="str">
        <f>IF(CD34&lt;&gt;"",SUMPRODUCT((CO31:CO35=CO34)*(CJ31:CJ35&gt;CJ34)),"")</f>
        <v/>
      </c>
      <c r="CR34" s="3" t="str">
        <f>IF(CD34&lt;&gt;"",SUMPRODUCT((CO31:CO35=CO34)*(CJ31:CJ35=CJ34)*(CH31:CH35&gt;CH34)),"")</f>
        <v/>
      </c>
      <c r="CS34" s="3" t="str">
        <f>IF(CD34&lt;&gt;"",SUMPRODUCT((CO31:CO35=CO34)*(CJ31:CJ35=CJ34)*(CH31:CH35=CH34)*(CL31:CL35&gt;CL34)),"")</f>
        <v/>
      </c>
      <c r="CT34" s="3" t="str">
        <f>IF(CD34&lt;&gt;"",SUMPRODUCT((CO31:CO35=CO34)*(CJ31:CJ35=CJ34)*(CH31:CH35=CH34)*(CL31:CL35=CL34)*(CM31:CM35&gt;CM34)),"")</f>
        <v/>
      </c>
      <c r="CU34" s="3" t="str">
        <f>IF(CD34&lt;&gt;"",SUMPRODUCT((CO31:CO35=CO34)*(CJ31:CJ35=CJ34)*(CH31:CH35=CH34)*(CL31:CL35=CL34)*(CM31:CM35=CM34)*(CN31:CN35&gt;CN34)),"")</f>
        <v/>
      </c>
      <c r="CV34" s="3" t="str">
        <f>IF(CD34&lt;&gt;"",SUM(CP34:CU34)+3,"")</f>
        <v/>
      </c>
      <c r="CW34" s="3" t="str">
        <f>IF(CD34&lt;&gt;"",INDEX(V31:V35,MATCH(1,AN31:AN35,0),0),"")</f>
        <v/>
      </c>
      <c r="CX34" s="3" t="str">
        <f>IF(CW34&lt;&gt;"",CW34,IF(CC34&lt;&gt;"",CC34,IF(BI34&lt;&gt;"",BI34,IF(AO34&lt;&gt;"",AO34,O34))))</f>
        <v>Curaçao</v>
      </c>
      <c r="CY34" s="3">
        <v>4</v>
      </c>
      <c r="CZ34" s="3">
        <v>32</v>
      </c>
      <c r="DA34" s="7" t="str">
        <f>Voorspelling!F37</f>
        <v>Verenigde Staten</v>
      </c>
      <c r="DB34" s="7">
        <f>Voorspelling!G37</f>
        <v>0</v>
      </c>
      <c r="DC34" s="7">
        <f>Voorspelling!H37</f>
        <v>0</v>
      </c>
      <c r="DD34" s="7" t="str">
        <f>Voorspelling!I37</f>
        <v>Australië</v>
      </c>
      <c r="DE34" s="7" t="str">
        <f>IF(AND(Voorspelling!G37&lt;&gt;"",Voorspelling!H37&lt;&gt;""),IF(DB34&gt;DC34,"W",IF(DB34=DC34,"D","L")),"")</f>
        <v/>
      </c>
      <c r="DF34" s="7" t="str">
        <f t="shared" si="0"/>
        <v/>
      </c>
      <c r="DI34" s="3" t="e">
        <f ca="1">VLOOKUP(DJ34,HE31:HF35,2,FALSE)</f>
        <v>#N/A</v>
      </c>
      <c r="DJ34" s="5" t="str">
        <f t="shared" si="112"/>
        <v>Ecuador</v>
      </c>
      <c r="DK34" s="3" t="e">
        <f ca="1">SUMPRODUCT((HH3:HH105=DJ34)*(HL3:HL105="W"))+SUMPRODUCT((HK3:HK105=DJ34)*(HM3:HM105="W"))</f>
        <v>#REF!</v>
      </c>
      <c r="DL34" s="3" t="e">
        <f ca="1">SUMPRODUCT((HH3:HH105=DJ34)*(HL3:HL105="D"))+SUMPRODUCT((HK3:HK105=DJ34)*(HM3:HM105="D"))</f>
        <v>#REF!</v>
      </c>
      <c r="DM34" s="3" t="e">
        <f ca="1">SUMPRODUCT((HH3:HH105=DJ34)*(HL3:HL105="L"))+SUMPRODUCT((HK3:HK105=DJ34)*(HM3:HM105="L"))</f>
        <v>#REF!</v>
      </c>
      <c r="DN34" s="3" t="e">
        <f ca="1">SUMIF(HH3:HH123,DJ34,HI3:HI123)+SUMIF(HK3:HK123,DJ34,HJ3:HJ123)</f>
        <v>#REF!</v>
      </c>
      <c r="DO34" s="3" t="e">
        <f ca="1">SUMIF(HK3:HK123,DJ34,HI3:HI123)+SUMIF(HH3:HH123,DJ34,HJ3:HJ123)</f>
        <v>#REF!</v>
      </c>
      <c r="DP34" s="3" t="e">
        <f t="shared" ca="1" si="104"/>
        <v>#REF!</v>
      </c>
      <c r="DQ34" s="3" t="e">
        <f t="shared" ca="1" si="105"/>
        <v>#REF!</v>
      </c>
      <c r="DR34" s="3">
        <f t="shared" si="106"/>
        <v>-123</v>
      </c>
      <c r="DS34" s="3" t="e">
        <f ca="1">IF(COUNTIF(DQ31:DQ35,4)&lt;&gt;4,RANK(DQ34,DQ31:DQ35),DQ113)</f>
        <v>#REF!</v>
      </c>
      <c r="DU34" s="3" t="e">
        <f ca="1">SUMPRODUCT((DS31:DS34=DS34)*(DR31:DR34&lt;DR34))+DS34</f>
        <v>#REF!</v>
      </c>
      <c r="DV34" s="5" t="e">
        <f ca="1">INDEX(DJ31:DJ35,MATCH(4,DU31:DU35,0),0)</f>
        <v>#N/A</v>
      </c>
      <c r="DW34" s="3" t="e">
        <f ca="1">INDEX(DS31:DS35,MATCH(DV34,DJ31:DJ35,0),0)</f>
        <v>#N/A</v>
      </c>
      <c r="DX34" s="3" t="e">
        <f ca="1">IF(AND(DX33&lt;&gt;"",DW34=1),DV34,"")</f>
        <v>#N/A</v>
      </c>
      <c r="DY34" s="3" t="e">
        <f ca="1">IF(AND(DY33&lt;&gt;"",DW35=2),DV35,"")</f>
        <v>#N/A</v>
      </c>
      <c r="EC34" s="3" t="e">
        <f t="shared" ca="1" si="113"/>
        <v>#N/A</v>
      </c>
      <c r="ED34" s="3" t="e">
        <f ca="1">SUMPRODUCT((HH3:HH105=EC34)*(HK3:HK105=EC35)*(HL3:HL105="W"))+SUMPRODUCT((HH3:HH105=EC34)*(HK3:HK105=EC31)*(HL3:HL105="W"))+SUMPRODUCT((HH3:HH105=EC34)*(HK3:HK105=EC32)*(HL3:HL105="W"))+SUMPRODUCT((HH3:HH105=EC34)*(HK3:HK105=EC33)*(HL3:HL105="W"))+SUMPRODUCT((HH3:HH105=EC35)*(HK3:HK105=EC34)*(HM3:HM105="W"))+SUMPRODUCT((HH3:HH105=EC31)*(HK3:HK105=EC34)*(HM3:HM105="W"))+SUMPRODUCT((HH3:HH105=EC32)*(HK3:HK105=EC34)*(HM3:HM105="W"))+SUMPRODUCT((HH3:HH105=EC33)*(HK3:HK105=EC34)*(HM3:HM105="W"))</f>
        <v>#N/A</v>
      </c>
      <c r="EE34" s="3" t="e">
        <f ca="1">SUMPRODUCT((HH3:HH105=EC34)*(HK3:HK105=EC35)*(HL3:HL105="D"))+SUMPRODUCT((HH3:HH105=EC34)*(HK3:HK105=EC31)*(HL3:HL105="D"))+SUMPRODUCT((HH3:HH105=EC34)*(HK3:HK105=EC32)*(HL3:HL105="D"))+SUMPRODUCT((HH3:HH105=EC34)*(HK3:HK105=EC33)*(HL3:HL105="D"))+SUMPRODUCT((HH3:HH105=EC35)*(HK3:HK105=EC34)*(HL3:HL105="D"))+SUMPRODUCT((HH3:HH105=EC31)*(HK3:HK105=EC34)*(HL3:HL105="D"))+SUMPRODUCT((HH3:HH105=EC32)*(HK3:HK105=EC34)*(HL3:HL105="D"))+SUMPRODUCT((HH3:HH105=EC33)*(HK3:HK105=EC34)*(HL3:HL105="D"))</f>
        <v>#N/A</v>
      </c>
      <c r="EF34" s="3" t="e">
        <f ca="1">SUMPRODUCT((HH3:HH105=EC34)*(HK3:HK105=EC35)*(HL3:HL105="L"))+SUMPRODUCT((HH3:HH105=EC34)*(HK3:HK105=EC31)*(HL3:HL105="L"))+SUMPRODUCT((HH3:HH105=EC34)*(HK3:HK105=EC32)*(HL3:HL105="L"))+SUMPRODUCT((HH3:HH105=EC34)*(HK3:HK105=EC33)*(HL3:HL105="L"))+SUMPRODUCT((HH3:HH105=EC35)*(HK3:HK105=EC34)*(HM3:HM105="L"))+SUMPRODUCT((HH3:HH105=EC31)*(HK3:HK105=EC34)*(HM3:HM105="L"))+SUMPRODUCT((HH3:HH105=EC32)*(HK3:HK105=EC34)*(HM3:HM105="L"))+SUMPRODUCT((HH3:HH105=EC33)*(HK3:HK105=EC34)*(HM3:HM105="L"))</f>
        <v>#N/A</v>
      </c>
      <c r="EG34" s="3" t="e">
        <f ca="1">SUMPRODUCT((HH3:HH105=EC34)*(HK3:HK105=EC35)*HI3:HI105)+SUMPRODUCT((HH3:HH105=EC34)*(HK3:HK105=EC31)*HI3:HI105)+SUMPRODUCT((HH3:HH105=EC34)*(HK3:HK105=EC32)*HI3:HI105)+SUMPRODUCT((HH3:HH105=EC34)*(HK3:HK105=EC33)*HI3:HI105)+SUMPRODUCT((HH3:HH105=EC35)*(HK3:HK105=EC34)*HJ3:HJ105)+SUMPRODUCT((HH3:HH105=EC31)*(HK3:HK105=EC34)*HJ3:HJ105)+SUMPRODUCT((HH3:HH105=EC32)*(HK3:HK105=EC34)*HJ3:HJ105)+SUMPRODUCT((HH3:HH105=EC33)*(HK3:HK105=EC34)*HJ3:HJ105)</f>
        <v>#N/A</v>
      </c>
      <c r="EH34" s="3" t="e">
        <f ca="1">SUMPRODUCT((HH3:HH105=EC34)*(HK3:HK105=EC35)*HJ3:HJ105)+SUMPRODUCT((HH3:HH105=EC34)*(HK3:HK105=EC31)*HJ3:HJ105)+SUMPRODUCT((HH3:HH105=EC34)*(HK3:HK105=EC32)*HJ3:HJ105)+SUMPRODUCT((HH3:HH105=EC34)*(HK3:HK105=EC33)*HJ3:HJ105)+SUMPRODUCT((HH3:HH105=EC35)*(HK3:HK105=EC34)*HI3:HI105)+SUMPRODUCT((HH3:HH105=EC31)*(HK3:HK105=EC34)*HI3:HI105)+SUMPRODUCT((HH3:HH105=EC32)*(HK3:HK105=EC34)*HI3:HI105)+SUMPRODUCT((HH3:HH105=EC33)*(HK3:HK105=EC34)*HI3:HI105)</f>
        <v>#N/A</v>
      </c>
      <c r="EI34" s="3" t="e">
        <f ca="1">EG34-EH34+1000</f>
        <v>#N/A</v>
      </c>
      <c r="EJ34" s="3" t="e">
        <f t="shared" ca="1" si="107"/>
        <v>#N/A</v>
      </c>
      <c r="EK34" s="3" t="e">
        <f ca="1">IF(EC34&lt;&gt;"",VLOOKUP(EC34,DJ4:DP52,7,FALSE),"")</f>
        <v>#N/A</v>
      </c>
      <c r="EL34" s="3" t="e">
        <f ca="1">IF(EC34&lt;&gt;"",VLOOKUP(EC34,DJ4:DP52,5,FALSE),"")</f>
        <v>#N/A</v>
      </c>
      <c r="EM34" s="3" t="e">
        <f ca="1">IF(EC34&lt;&gt;"",VLOOKUP(EC34,DJ4:DR52,9,FALSE),"")</f>
        <v>#N/A</v>
      </c>
      <c r="EN34" s="3" t="e">
        <f t="shared" ca="1" si="108"/>
        <v>#N/A</v>
      </c>
      <c r="EO34" s="3" t="e">
        <f ca="1">IF(EC34&lt;&gt;"",RANK(EN34,EN31:EN35),"")</f>
        <v>#N/A</v>
      </c>
      <c r="EP34" s="3" t="e">
        <f ca="1">IF(EC34&lt;&gt;"",SUMPRODUCT((EN31:EN35=EN34)*(EI31:EI35&gt;EI34)),"")</f>
        <v>#N/A</v>
      </c>
      <c r="EQ34" s="3" t="e">
        <f ca="1">IF(EC34&lt;&gt;"",SUMPRODUCT((EN31:EN35=EN34)*(EI31:EI35=EI34)*(EG31:EG35&gt;EG34)),"")</f>
        <v>#N/A</v>
      </c>
      <c r="ER34" s="3" t="e">
        <f ca="1">IF(EC34&lt;&gt;"",SUMPRODUCT((EN31:EN35=EN34)*(EI31:EI35=EI34)*(EG31:EG35=EG34)*(EK31:EK35&gt;EK34)),"")</f>
        <v>#N/A</v>
      </c>
      <c r="ES34" s="3" t="e">
        <f ca="1">IF(EC34&lt;&gt;"",SUMPRODUCT((EN31:EN35=EN34)*(EI31:EI35=EI34)*(EG31:EG35=EG34)*(EK31:EK35=EK34)*(EL31:EL35&gt;EL34)),"")</f>
        <v>#N/A</v>
      </c>
      <c r="ET34" s="3" t="e">
        <f ca="1">IF(EC34&lt;&gt;"",SUMPRODUCT((EN31:EN35=EN34)*(EI31:EI35=EI34)*(EG31:EG35=EG34)*(EK31:EK35=EK34)*(EL31:EL35=EL34)*(EM31:EM35&gt;EM34)),"")</f>
        <v>#N/A</v>
      </c>
      <c r="EU34" s="3" t="e">
        <f ca="1">IF(EC34&lt;&gt;"",IF(EU113&lt;&gt;"",IF(EB109=3,EU113,EU113+EB109),SUM(EO34:ET34)),"")</f>
        <v>#N/A</v>
      </c>
      <c r="EV34" s="3" t="e">
        <f ca="1">IF(EC34&lt;&gt;"",INDEX(EC31:EC35,MATCH(4,EU31:EU35,0),0),"")</f>
        <v>#N/A</v>
      </c>
      <c r="EW34" s="3" t="e">
        <f ca="1">IF(DY33&lt;&gt;"",DY33,"")</f>
        <v>#N/A</v>
      </c>
      <c r="EX34" s="3" t="e">
        <f ca="1">IF(EW34&lt;&gt;"",SUMPRODUCT((HH3:HH105=EW34)*(HK3:HK105=EW35)*(HL3:HL105="W"))+SUMPRODUCT((HH3:HH105=EW34)*(HK3:HK105=EW32)*(HL3:HL105="W"))+SUMPRODUCT((HH3:HH105=EW34)*(HK3:HK105=EW33)*(HL3:HL105="W"))+SUMPRODUCT((HH3:HH105=EW35)*(HK3:HK105=EW34)*(HM3:HM105="W"))+SUMPRODUCT((HH3:HH105=EW32)*(HK3:HK105=EW34)*(HM3:HM105="W"))+SUMPRODUCT((HH3:HH105=EW33)*(HK3:HK105=EW34)*(HM3:HM105="W")),"")</f>
        <v>#N/A</v>
      </c>
      <c r="EY34" s="3" t="e">
        <f ca="1">IF(EW34&lt;&gt;"",SUMPRODUCT((HH3:HH105=EW34)*(HK3:HK105=EW35)*(HL3:HL105="D"))+SUMPRODUCT((HH3:HH105=EW34)*(HK3:HK105=EW32)*(HL3:HL105="D"))+SUMPRODUCT((HH3:HH105=EW34)*(HK3:HK105=EW33)*(HL3:HL105="D"))+SUMPRODUCT((HH3:HH105=EW35)*(HK3:HK105=EW34)*(HL3:HL105="D"))+SUMPRODUCT((HH3:HH105=EW32)*(HK3:HK105=EW34)*(HL3:HL105="D"))+SUMPRODUCT((HH3:HH105=EW33)*(HK3:HK105=EW34)*(HL3:HL105="D")),"")</f>
        <v>#N/A</v>
      </c>
      <c r="EZ34" s="3" t="e">
        <f ca="1">IF(EW34&lt;&gt;"",SUMPRODUCT((HH3:HH105=EW34)*(HK3:HK105=EW35)*(HL3:HL105="L"))+SUMPRODUCT((HH3:HH105=EW34)*(HK3:HK105=EW32)*(HL3:HL105="L"))+SUMPRODUCT((HH3:HH105=EW34)*(HK3:HK105=EW33)*(HL3:HL105="L"))+SUMPRODUCT((HH3:HH105=EW35)*(HK3:HK105=EW34)*(HM3:HM105="L"))+SUMPRODUCT((HH3:HH105=EW32)*(HK3:HK105=EW34)*(HM3:HM105="L"))+SUMPRODUCT((HH3:HH105=EW33)*(HK3:HK105=EW34)*(HM3:HM105="L")),"")</f>
        <v>#N/A</v>
      </c>
      <c r="FA34" s="3" t="e">
        <f ca="1">SUMPRODUCT((HH3:HH105=EW34)*(HK3:HK105=EW35)*HI3:HI105)+SUMPRODUCT((HH3:HH105=EW34)*(HK3:HK105=EW31)*HI3:HI105)+SUMPRODUCT((HH3:HH105=EW34)*(HK3:HK105=EW32)*HI3:HI105)+SUMPRODUCT((HH3:HH105=EW34)*(HK3:HK105=EW33)*HI3:HI105)+SUMPRODUCT((HH3:HH105=EW35)*(HK3:HK105=EW34)*HJ3:HJ105)+SUMPRODUCT((HH3:HH105=EW31)*(HK3:HK105=EW34)*HJ3:HJ105)+SUMPRODUCT((HH3:HH105=EW32)*(HK3:HK105=EW34)*HJ3:HJ105)+SUMPRODUCT((HH3:HH105=EW33)*(HK3:HK105=EW34)*HJ3:HJ105)</f>
        <v>#N/A</v>
      </c>
      <c r="FB34" s="3" t="e">
        <f ca="1">SUMPRODUCT((HH3:HH105=EW34)*(HK3:HK105=EW35)*HJ3:HJ105)+SUMPRODUCT((HH3:HH105=EW34)*(HK3:HK105=EW31)*HJ3:HJ105)+SUMPRODUCT((HH3:HH105=EW34)*(HK3:HK105=EW32)*HJ3:HJ105)+SUMPRODUCT((HH3:HH105=EW34)*(HK3:HK105=EW33)*HJ3:HJ105)+SUMPRODUCT((HH3:HH105=EW35)*(HK3:HK105=EW34)*HI3:HI105)+SUMPRODUCT((HH3:HH105=EW31)*(HK3:HK105=EW34)*HI3:HI105)+SUMPRODUCT((HH3:HH105=EW32)*(HK3:HK105=EW34)*HI3:HI105)+SUMPRODUCT((HH3:HH105=EW33)*(HK3:HK105=EW34)*HI3:HI105)</f>
        <v>#N/A</v>
      </c>
      <c r="FC34" s="3" t="e">
        <f ca="1">FA34-FB34+1000</f>
        <v>#N/A</v>
      </c>
      <c r="FD34" s="3" t="e">
        <f t="shared" ca="1" si="114"/>
        <v>#N/A</v>
      </c>
      <c r="FE34" s="3" t="e">
        <f ca="1">IF(EW34&lt;&gt;"",VLOOKUP(EW34,DJ4:DP52,7,FALSE),"")</f>
        <v>#N/A</v>
      </c>
      <c r="FF34" s="3" t="e">
        <f ca="1">IF(EW34&lt;&gt;"",VLOOKUP(EW34,DJ4:DP52,5,FALSE),"")</f>
        <v>#N/A</v>
      </c>
      <c r="FG34" s="3" t="e">
        <f ca="1">IF(EW34&lt;&gt;"",VLOOKUP(EW34,DJ4:DR52,9,FALSE),"")</f>
        <v>#N/A</v>
      </c>
      <c r="FH34" s="3" t="e">
        <f t="shared" ca="1" si="115"/>
        <v>#N/A</v>
      </c>
      <c r="FI34" s="3" t="e">
        <f ca="1">IF(EW34&lt;&gt;"",RANK(FH34,FH31:FH35),"")</f>
        <v>#N/A</v>
      </c>
      <c r="FJ34" s="3" t="e">
        <f ca="1">IF(EW34&lt;&gt;"",SUMPRODUCT((FH31:FH35=FH34)*(FC31:FC35&gt;FC34)),"")</f>
        <v>#N/A</v>
      </c>
      <c r="FK34" s="3" t="e">
        <f ca="1">IF(EW34&lt;&gt;"",SUMPRODUCT((FH31:FH35=FH34)*(FC31:FC35=FC34)*(FA31:FA35&gt;FA34)),"")</f>
        <v>#N/A</v>
      </c>
      <c r="FL34" s="3" t="e">
        <f ca="1">IF(EW34&lt;&gt;"",SUMPRODUCT((FH31:FH35=FH34)*(FC31:FC35=FC34)*(FA31:FA35=FA34)*(FE31:FE35&gt;FE34)),"")</f>
        <v>#N/A</v>
      </c>
      <c r="FM34" s="3" t="e">
        <f ca="1">IF(EW34&lt;&gt;"",SUMPRODUCT((FH31:FH35=FH34)*(FC31:FC35=FC34)*(FA31:FA35=FA34)*(FE31:FE35=FE34)*(FF31:FF35&gt;FF34)),"")</f>
        <v>#N/A</v>
      </c>
      <c r="FN34" s="3" t="e">
        <f ca="1">IF(EW34&lt;&gt;"",SUMPRODUCT((FH31:FH35=FH34)*(FC31:FC35=FC34)*(FA31:FA35=FA34)*(FE31:FE35=FE34)*(FF31:FF35=FF34)*(FG31:FG35&gt;FG34)),"")</f>
        <v>#N/A</v>
      </c>
      <c r="FO34" s="3" t="e">
        <f ca="1">IF(EW34&lt;&gt;"",IF(FO113&lt;&gt;"",IF(EV109=3,FO113,FO113+EV109),SUM(FI34:FN34)+1),"")</f>
        <v>#N/A</v>
      </c>
      <c r="FP34" s="3" t="e">
        <f ca="1">IF(EW34&lt;&gt;"",INDEX(EW32:EW35,MATCH(4,FO32:FO35,0),0),"")</f>
        <v>#N/A</v>
      </c>
      <c r="FQ34" s="3" t="e">
        <f ca="1">IF(DZ32&lt;&gt;"",DZ32,"")</f>
        <v>#N/A</v>
      </c>
      <c r="FR34" s="3" t="e">
        <f ca="1">SUMPRODUCT((HH3:HH105=FQ34)*(HK3:HK105=FQ35)*(HL3:HL105="W"))+SUMPRODUCT((HH3:HH105=FQ34)*(HK3:HK105=FQ36)*(HL3:HL105="W"))+SUMPRODUCT((HH3:HH105=FQ34)*(HK3:HK105=FQ33)*(HL3:HL105="W"))+SUMPRODUCT((HH3:HH105=FQ35)*(HK3:HK105=FQ34)*(HM3:HM105="W"))+SUMPRODUCT((HH3:HH105=FQ36)*(HK3:HK105=FQ34)*(HM3:HM105="W"))+SUMPRODUCT((HH3:HH105=FQ33)*(HK3:HK105=FQ34)*(HM3:HM105="W"))</f>
        <v>#N/A</v>
      </c>
      <c r="FS34" s="3" t="e">
        <f ca="1">SUMPRODUCT((HH3:HH105=FQ34)*(HK3:HK105=FQ35)*(HL3:HL105="D"))+SUMPRODUCT((HH3:HH105=FQ34)*(HK3:HK105=FQ36)*(HL3:HL105="D"))+SUMPRODUCT((HH3:HH105=FQ34)*(HK3:HK105=FQ33)*(HL3:HL105="D"))+SUMPRODUCT((HH3:HH105=FQ35)*(HK3:HK105=FQ34)*(HL3:HL105="D"))+SUMPRODUCT((HH3:HH105=FQ36)*(HK3:HK105=FQ34)*(HL3:HL105="D"))+SUMPRODUCT((HH3:HH105=FQ33)*(HK3:HK105=FQ34)*(HL3:HL105="D"))</f>
        <v>#N/A</v>
      </c>
      <c r="FT34" s="3" t="e">
        <f ca="1">SUMPRODUCT((HH3:HH105=FQ34)*(HK3:HK105=FQ35)*(HL3:HL105="L"))+SUMPRODUCT((HH3:HH105=FQ34)*(HK3:HK105=FQ36)*(HL3:HL105="L"))+SUMPRODUCT((HH3:HH105=FQ34)*(HK3:HK105=FQ33)*(HL3:HL105="L"))+SUMPRODUCT((HH3:HH105=FQ35)*(HK3:HK105=FQ34)*(HM3:HM105="L"))+SUMPRODUCT((HH3:HH105=FQ36)*(HK3:HK105=FQ34)*(HM3:HM105="L"))+SUMPRODUCT((HH3:HH105=FQ33)*(HK3:HK105=FQ34)*(HM3:HM105="L"))</f>
        <v>#N/A</v>
      </c>
      <c r="FU34" s="3" t="e">
        <f ca="1">SUMPRODUCT((HH3:HH105=FQ34)*(HK3:HK105=FQ35)*HI3:HI105)+SUMPRODUCT((HH3:HH105=FQ34)*(HK3:HK105=FQ31)*HI3:HI105)+SUMPRODUCT((HH3:HH105=FQ34)*(HK3:HK105=FQ32)*HI3:HI105)+SUMPRODUCT((HH3:HH105=FQ34)*(HK3:HK105=FQ33)*HI3:HI105)+SUMPRODUCT((HH3:HH105=FQ35)*(HK3:HK105=FQ34)*HJ3:HJ105)+SUMPRODUCT((HH3:HH105=FQ31)*(HK3:HK105=FQ34)*HJ3:HJ105)+SUMPRODUCT((HH3:HH105=FQ32)*(HK3:HK105=FQ34)*HJ3:HJ105)+SUMPRODUCT((HH3:HH105=FQ33)*(HK3:HK105=FQ34)*HJ3:HJ105)</f>
        <v>#N/A</v>
      </c>
      <c r="FV34" s="3" t="e">
        <f ca="1">SUMPRODUCT((HH3:HH105=FQ34)*(HK3:HK105=FQ35)*HJ3:HJ105)+SUMPRODUCT((HH3:HH105=FQ34)*(HK3:HK105=FQ31)*HJ3:HJ105)+SUMPRODUCT((HH3:HH105=FQ34)*(HK3:HK105=FQ32)*HJ3:HJ105)+SUMPRODUCT((HH3:HH105=FQ34)*(HK3:HK105=FQ33)*HJ3:HJ105)+SUMPRODUCT((HH3:HH105=FQ35)*(HK3:HK105=FQ34)*HI3:HI105)+SUMPRODUCT((HH3:HH105=FQ31)*(HK3:HK105=FQ34)*HI3:HI105)+SUMPRODUCT((HH3:HH105=FQ32)*(HK3:HK105=FQ34)*HI3:HI105)+SUMPRODUCT((HH3:HH105=FQ33)*(HK3:HK105=FQ34)*HI3:HI105)</f>
        <v>#N/A</v>
      </c>
      <c r="FW34" s="3" t="e">
        <f ca="1">FU34-FV34+1000</f>
        <v>#N/A</v>
      </c>
      <c r="FX34" s="3" t="e">
        <f t="shared" ca="1" si="118"/>
        <v>#N/A</v>
      </c>
      <c r="FY34" s="3" t="e">
        <f ca="1">IF(FQ34&lt;&gt;"",VLOOKUP(FQ34,DJ4:DP52,7,FALSE),"")</f>
        <v>#N/A</v>
      </c>
      <c r="FZ34" s="3" t="e">
        <f ca="1">IF(FQ34&lt;&gt;"",VLOOKUP(FQ34,DJ4:DP52,5,FALSE),"")</f>
        <v>#N/A</v>
      </c>
      <c r="GA34" s="3" t="e">
        <f ca="1">IF(FQ34&lt;&gt;"",VLOOKUP(FQ34,DJ4:DR52,9,FALSE),"")</f>
        <v>#N/A</v>
      </c>
      <c r="GB34" s="3" t="e">
        <f t="shared" ca="1" si="119"/>
        <v>#N/A</v>
      </c>
      <c r="GC34" s="3" t="e">
        <f ca="1">IF(FQ34&lt;&gt;"",RANK(GB34,GB32:GB35),"")</f>
        <v>#N/A</v>
      </c>
      <c r="GD34" s="3" t="e">
        <f ca="1">IF(FQ34&lt;&gt;"",SUMPRODUCT((GB31:GB35=GB34)*(FW31:FW35&gt;FW34)),"")</f>
        <v>#N/A</v>
      </c>
      <c r="GE34" s="3" t="e">
        <f ca="1">IF(FQ34&lt;&gt;"",SUMPRODUCT((GB31:GB35=GB34)*(FW31:FW35=FW34)*(FU31:FU35&gt;FU34)),"")</f>
        <v>#N/A</v>
      </c>
      <c r="GF34" s="3" t="e">
        <f ca="1">IF(FQ34&lt;&gt;"",SUMPRODUCT((GB31:GB35=GB34)*(FW31:FW35=FW34)*(FU31:FU35=FU34)*(FY31:FY35&gt;FY34)),"")</f>
        <v>#N/A</v>
      </c>
      <c r="GG34" s="3" t="e">
        <f ca="1">IF(FQ34&lt;&gt;"",SUMPRODUCT((GB31:GB35=GB34)*(FW31:FW35=FW34)*(FU31:FU35=FU34)*(FY31:FY35=FY34)*(FZ31:FZ35&gt;FZ34)),"")</f>
        <v>#N/A</v>
      </c>
      <c r="GH34" s="3" t="e">
        <f ca="1">IF(FQ34&lt;&gt;"",SUMPRODUCT((GB31:GB35=GB34)*(FW31:FW35=FW34)*(FU31:FU35=FU34)*(FY31:FY35=FY34)*(FZ31:FZ35=FZ34)*(GA31:GA35&gt;GA34)),"")</f>
        <v>#N/A</v>
      </c>
      <c r="GI34" s="3" t="e">
        <f ca="1">IF(FQ34&lt;&gt;"",SUM(GC34:GH34)+2,"")</f>
        <v>#N/A</v>
      </c>
      <c r="GJ34" s="3" t="e">
        <f ca="1">IF(FQ34&lt;&gt;"",INDEX(FQ33:FQ35,MATCH(4,GI33:GI35,0),0),"")</f>
        <v>#N/A</v>
      </c>
      <c r="GK34" s="3" t="str">
        <f>IF(EA31&lt;&gt;"",EA31,"")</f>
        <v/>
      </c>
      <c r="GL34" s="3" t="e">
        <f ca="1">SUMPRODUCT((HH3:HH105=EC34)*(HK3:HK105=EC35)*(HL3:HL105="W"))+SUMPRODUCT((HH3:HH105=EC34)*(HK3:HK105=EC31)*(HL3:HL105="W"))+SUMPRODUCT((HH3:HH105=EC34)*(HK3:HK105=EC32)*(HL3:HL105="W"))+SUMPRODUCT((HH3:HH105=EC34)*(HK3:HK105=EC33)*(HL3:HL105="W"))+SUMPRODUCT((HH3:HH105=EC35)*(HK3:HK105=EC34)*(HM3:HM105="W"))+SUMPRODUCT((HH3:HH105=EC31)*(HK3:HK105=EC34)*(HM3:HM105="W"))+SUMPRODUCT((HH3:HH105=EC32)*(HK3:HK105=EC34)*(HM3:HM105="W"))+SUMPRODUCT((HH3:HH105=EC33)*(HK3:HK105=EC34)*(HM3:HM105="W"))</f>
        <v>#N/A</v>
      </c>
      <c r="GM34" s="3" t="e">
        <f ca="1">SUMPRODUCT((HH3:HH105=EC34)*(HK3:HK105=EC35)*(HL3:HL105="D"))+SUMPRODUCT((HH3:HH105=EC34)*(HK3:HK105=EC31)*(HL3:HL105="D"))+SUMPRODUCT((HH3:HH105=EC34)*(HK3:HK105=EC32)*(HL3:HL105="D"))+SUMPRODUCT((HH3:HH105=EC34)*(HK3:HK105=EC33)*(HL3:HL105="D"))+SUMPRODUCT((HH3:HH105=EC35)*(HK3:HK105=EC34)*(HL3:HL105="D"))+SUMPRODUCT((HH3:HH105=EC31)*(HK3:HK105=EC34)*(HL3:HL105="D"))+SUMPRODUCT((HH3:HH105=EC32)*(HK3:HK105=EC34)*(HL3:HL105="D"))+SUMPRODUCT((HH3:HH105=EC33)*(HK3:HK105=EC34)*(HL3:HL105="D"))</f>
        <v>#N/A</v>
      </c>
      <c r="GN34" s="3" t="e">
        <f ca="1">SUMPRODUCT((HH3:HH105=EC34)*(HK3:HK105=EC35)*(HL3:HL105="L"))+SUMPRODUCT((HH3:HH105=EC34)*(HK3:HK105=EC31)*(HL3:HL105="L"))+SUMPRODUCT((HH3:HH105=EC34)*(HK3:HK105=EC32)*(HL3:HL105="L"))+SUMPRODUCT((HH3:HH105=EC34)*(HK3:HK105=EC33)*(HL3:HL105="L"))+SUMPRODUCT((HH3:HH105=EC35)*(HK3:HK105=EC34)*(HM3:HM105="L"))+SUMPRODUCT((HH3:HH105=EC31)*(HK3:HK105=EC34)*(HM3:HM105="L"))+SUMPRODUCT((HH3:HH105=EC32)*(HK3:HK105=EC34)*(HM3:HM105="L"))+SUMPRODUCT((HH3:HH105=EC33)*(HK3:HK105=EC34)*(HM3:HM105="L"))</f>
        <v>#N/A</v>
      </c>
      <c r="GO34" s="3" t="e">
        <f ca="1">SUMPRODUCT((HH3:HH105=GK34)*(HK3:HK105=GK35)*HI3:HI105)+SUMPRODUCT((HH3:HH105=GK34)*(HK3:HK105=GK31)*HI3:HI105)+SUMPRODUCT((HH3:HH105=GK34)*(HK3:HK105=GK32)*HI3:HI105)+SUMPRODUCT((HH3:HH105=GK34)*(HK3:HK105=GK33)*HI3:HI105)+SUMPRODUCT((HH3:HH105=GK35)*(HK3:HK105=GK34)*HJ3:HJ105)+SUMPRODUCT((HH3:HH105=GK31)*(HK3:HK105=GK34)*HJ3:HJ105)+SUMPRODUCT((HH3:HH105=GK32)*(HK3:HK105=GK34)*HJ3:HJ105)+SUMPRODUCT((HH3:HH105=GK33)*(HK3:HK105=GK34)*HJ3:HJ105)</f>
        <v>#REF!</v>
      </c>
      <c r="GP34" s="3" t="e">
        <f ca="1">SUMPRODUCT((HH3:HH105=GK34)*(HK3:HK105=GK35)*HJ3:HJ105)+SUMPRODUCT((HH3:HH105=GK34)*(HK3:HK105=GK31)*HJ3:HJ105)+SUMPRODUCT((HH3:HH105=GK34)*(HK3:HK105=GK32)*HJ3:HJ105)+SUMPRODUCT((HH3:HH105=GK34)*(HK3:HK105=GK33)*HJ3:HJ105)+SUMPRODUCT((HH3:HH105=GK35)*(HK3:HK105=GK34)*HI3:HI105)+SUMPRODUCT((HH3:HH105=GK31)*(HK3:HK105=GK34)*HI3:HI105)+SUMPRODUCT((HH3:HH105=GK32)*(HK3:HK105=GK34)*HI3:HI105)+SUMPRODUCT((HH3:HH105=GK33)*(HK3:HK105=GK34)*HI3:HI105)</f>
        <v>#REF!</v>
      </c>
      <c r="GQ34" s="3" t="e">
        <f ca="1">GO34-GP34+1000</f>
        <v>#REF!</v>
      </c>
      <c r="GR34" s="3" t="str">
        <f t="shared" ref="GR34" si="122">IF(GK34&lt;&gt;"",GL34*3+GM34*1,"")</f>
        <v/>
      </c>
      <c r="GS34" s="3" t="str">
        <f>IF(GK34&lt;&gt;"",VLOOKUP(GK34,DJ4:DP52,7,FALSE),"")</f>
        <v/>
      </c>
      <c r="GT34" s="3" t="str">
        <f>IF(GK34&lt;&gt;"",VLOOKUP(GK34,DJ4:DP52,5,FALSE),"")</f>
        <v/>
      </c>
      <c r="GU34" s="3" t="str">
        <f>IF(GK34&lt;&gt;"",VLOOKUP(GK34,DJ4:DR52,9,FALSE),"")</f>
        <v/>
      </c>
      <c r="GV34" s="3" t="str">
        <f t="shared" ref="GV34" si="123">GR34</f>
        <v/>
      </c>
      <c r="GW34" s="3" t="str">
        <f>IF(GK34&lt;&gt;"",RANK(GV34,EN31:EN35),"")</f>
        <v/>
      </c>
      <c r="GX34" s="3" t="str">
        <f>IF(GK34&lt;&gt;"",SUMPRODUCT((GV31:GV35=GV34)*(GQ31:GQ35&gt;GQ34)),"")</f>
        <v/>
      </c>
      <c r="GY34" s="3" t="str">
        <f>IF(GK34&lt;&gt;"",SUMPRODUCT((GV31:GV35=GV34)*(GQ31:GQ35=GQ34)*(GO31:GO35&gt;GO34)),"")</f>
        <v/>
      </c>
      <c r="GZ34" s="3" t="str">
        <f>IF(GK34&lt;&gt;"",SUMPRODUCT((GV31:GV35=GV34)*(GQ31:GQ35=GQ34)*(GO31:GO35=GO34)*(GS31:GS35&gt;GS34)),"")</f>
        <v/>
      </c>
      <c r="HA34" s="3" t="str">
        <f>IF(GK34&lt;&gt;"",SUMPRODUCT((GV31:GV35=GV34)*(GQ31:GQ35=GQ34)*(GO31:GO35=GO34)*(GS31:GS35=GS34)*(GT31:GT35&gt;GT34)),"")</f>
        <v/>
      </c>
      <c r="HB34" s="3" t="str">
        <f>IF(GK34&lt;&gt;"",SUMPRODUCT((GV31:GV35=GV34)*(GQ31:GQ35=GQ34)*(GO31:GO35=GO34)*(GS31:GS35=GS34)*(GT31:GT35=GT34)*(GU31:GU35&gt;GU34)),"")</f>
        <v/>
      </c>
      <c r="HC34" s="3" t="str">
        <f>IF(GK34&lt;&gt;"",SUM(GW34:HB34)+3,"")</f>
        <v/>
      </c>
      <c r="HD34" s="3" t="str">
        <f>IF(GK34&lt;&gt;"",INDEX(EC31:EC35,MATCH(1,EU31:EU35,0),0),"")</f>
        <v/>
      </c>
      <c r="HE34" s="3" t="e">
        <f ca="1">IF(HD34&lt;&gt;"",HD34,IF(GJ34&lt;&gt;"",GJ34,IF(FP34&lt;&gt;"",FP34,IF(EV34&lt;&gt;"",EV34,DV34))))</f>
        <v>#N/A</v>
      </c>
      <c r="HF34" s="3">
        <v>4</v>
      </c>
      <c r="HG34" s="3">
        <v>32</v>
      </c>
      <c r="HH34" s="7" t="str">
        <f t="shared" si="1"/>
        <v>Verenigde Staten</v>
      </c>
      <c r="HI34" s="7" t="e">
        <f ca="1">IF(OFFSET(Voorspelling!#REF!,0,HI1)&lt;&gt;"",OFFSET(Voorspelling!#REF!,0,HI1),0)</f>
        <v>#REF!</v>
      </c>
      <c r="HJ34" s="7" t="e">
        <f ca="1">IF(OFFSET(Voorspelling!#REF!,0,HI1)&lt;&gt;"",OFFSET(Voorspelling!#REF!,0,HI1),0)</f>
        <v>#REF!</v>
      </c>
      <c r="HK34" s="7" t="str">
        <f t="shared" si="2"/>
        <v>Australië</v>
      </c>
      <c r="HL34" s="7" t="e">
        <f ca="1">IF(AND(OFFSET(Voorspelling!#REF!,0,HI1)&lt;&gt;"",OFFSET(Voorspelling!#REF!,0,HI1)&lt;&gt;""),IF(HI34&gt;HJ34,"W",IF(HI34=HJ34,"D","L")),"")</f>
        <v>#REF!</v>
      </c>
      <c r="HM34" s="7" t="e">
        <f t="shared" ca="1" si="3"/>
        <v>#REF!</v>
      </c>
      <c r="LO34" s="7"/>
      <c r="LP34" s="7"/>
      <c r="LQ34" s="7"/>
      <c r="LR34" s="7"/>
      <c r="LS34" s="7"/>
      <c r="LT34" s="7"/>
      <c r="PV34" s="7"/>
      <c r="PW34" s="7"/>
      <c r="PX34" s="7"/>
      <c r="PY34" s="7"/>
      <c r="PZ34" s="7"/>
      <c r="QA34" s="7"/>
      <c r="UC34" s="7"/>
      <c r="UD34" s="7"/>
      <c r="UE34" s="7"/>
      <c r="UF34" s="7"/>
      <c r="UG34" s="7"/>
      <c r="UH34" s="7"/>
      <c r="YJ34" s="7"/>
      <c r="YK34" s="7"/>
      <c r="YL34" s="7"/>
      <c r="YM34" s="7"/>
      <c r="YN34" s="7"/>
      <c r="YO34" s="7"/>
      <c r="ACQ34" s="7"/>
      <c r="ACR34" s="7"/>
      <c r="ACS34" s="7"/>
      <c r="ACT34" s="7"/>
      <c r="ACU34" s="7"/>
      <c r="ACV34" s="7"/>
      <c r="AGX34" s="7"/>
      <c r="AGY34" s="7"/>
      <c r="AGZ34" s="7"/>
      <c r="AHA34" s="7"/>
      <c r="AHB34" s="7"/>
      <c r="AHC34" s="7"/>
      <c r="ALE34" s="7"/>
      <c r="ALF34" s="7"/>
      <c r="ALG34" s="7"/>
      <c r="ALH34" s="7"/>
      <c r="ALI34" s="7"/>
      <c r="ALJ34" s="7"/>
      <c r="APL34" s="7"/>
      <c r="APM34" s="7"/>
      <c r="APN34" s="7"/>
      <c r="APO34" s="7"/>
      <c r="APP34" s="7"/>
      <c r="APQ34" s="7"/>
      <c r="ATS34" s="7"/>
      <c r="ATT34" s="7"/>
      <c r="ATU34" s="7"/>
      <c r="ATV34" s="7"/>
      <c r="ATW34" s="7"/>
      <c r="ATX34" s="7"/>
      <c r="AXZ34" s="7"/>
      <c r="AYA34" s="7"/>
      <c r="AYB34" s="7"/>
      <c r="AYC34" s="7"/>
      <c r="AYD34" s="7"/>
      <c r="AYE34" s="7"/>
      <c r="BCG34" s="7"/>
      <c r="BCH34" s="7"/>
      <c r="BCI34" s="7"/>
      <c r="BCJ34" s="7"/>
      <c r="BCK34" s="7"/>
      <c r="BCL34" s="7"/>
      <c r="BGN34" s="7"/>
      <c r="BGO34" s="7"/>
      <c r="BGP34" s="7"/>
      <c r="BGQ34" s="7"/>
      <c r="BGR34" s="7"/>
      <c r="BGS34" s="7"/>
      <c r="BKU34" s="7"/>
      <c r="BKV34" s="7"/>
      <c r="BKW34" s="7"/>
      <c r="BKX34" s="7"/>
      <c r="BKY34" s="7"/>
      <c r="BKZ34" s="7"/>
      <c r="BPB34" s="7"/>
      <c r="BPC34" s="7"/>
      <c r="BPD34" s="7"/>
      <c r="BPE34" s="7"/>
      <c r="BPF34" s="7"/>
      <c r="BPG34" s="7"/>
      <c r="BTI34" s="7"/>
      <c r="BTJ34" s="7"/>
      <c r="BTK34" s="7"/>
      <c r="BTL34" s="7"/>
      <c r="BTM34" s="7"/>
      <c r="BTN34" s="7"/>
      <c r="BXP34" s="7"/>
      <c r="BXQ34" s="7"/>
      <c r="BXR34" s="7"/>
      <c r="BXS34" s="7"/>
      <c r="BXT34" s="7"/>
      <c r="BXU34" s="7"/>
      <c r="CBW34" s="7"/>
      <c r="CBX34" s="7"/>
      <c r="CBY34" s="7"/>
      <c r="CBZ34" s="7"/>
      <c r="CCA34" s="7"/>
      <c r="CCB34" s="7"/>
      <c r="CGD34" s="7"/>
      <c r="CGE34" s="7"/>
      <c r="CGF34" s="7"/>
      <c r="CGG34" s="7"/>
      <c r="CGH34" s="7"/>
      <c r="CGI34" s="7"/>
      <c r="CKK34" s="7"/>
      <c r="CKL34" s="7"/>
      <c r="CKM34" s="7"/>
      <c r="CKN34" s="7"/>
      <c r="CKO34" s="7"/>
      <c r="CKP34" s="7"/>
      <c r="COR34" s="7"/>
      <c r="COS34" s="7"/>
      <c r="COT34" s="7"/>
      <c r="COU34" s="7"/>
      <c r="COV34" s="7"/>
      <c r="COW34" s="7"/>
      <c r="CSY34" s="7"/>
      <c r="CSZ34" s="7"/>
      <c r="CTA34" s="7"/>
      <c r="CTB34" s="7"/>
      <c r="CTC34" s="7"/>
      <c r="CTD34" s="7"/>
      <c r="CXF34" s="7"/>
      <c r="CXG34" s="7"/>
      <c r="CXH34" s="7"/>
      <c r="CXI34" s="7"/>
      <c r="CXJ34" s="7"/>
      <c r="CXK34" s="7"/>
      <c r="DBM34" s="7"/>
      <c r="DBN34" s="7"/>
      <c r="DBO34" s="7"/>
      <c r="DBP34" s="7"/>
      <c r="DBQ34" s="7"/>
      <c r="DBR34" s="7"/>
      <c r="DFT34" s="7"/>
      <c r="DFU34" s="7"/>
      <c r="DFV34" s="7"/>
      <c r="DFW34" s="7"/>
      <c r="DFX34" s="7"/>
      <c r="DFY34" s="7"/>
      <c r="DKA34" s="7"/>
      <c r="DKB34" s="7"/>
      <c r="DKC34" s="7"/>
      <c r="DKD34" s="7"/>
      <c r="DKE34" s="7"/>
      <c r="DKF34" s="7"/>
      <c r="DOH34" s="7"/>
      <c r="DOI34" s="7"/>
      <c r="DOJ34" s="7"/>
      <c r="DOK34" s="7"/>
      <c r="DOL34" s="7"/>
      <c r="DOM34" s="7"/>
      <c r="DSO34" s="7"/>
      <c r="DSP34" s="7"/>
      <c r="DSQ34" s="7"/>
      <c r="DSR34" s="7"/>
      <c r="DSS34" s="7"/>
      <c r="DST34" s="7"/>
      <c r="DWV34" s="7"/>
      <c r="DWW34" s="7"/>
      <c r="DWX34" s="7"/>
      <c r="DWY34" s="7"/>
      <c r="DWZ34" s="7"/>
      <c r="DXA34" s="7"/>
      <c r="EBC34" s="7"/>
      <c r="EBD34" s="7"/>
      <c r="EBE34" s="7"/>
      <c r="EBF34" s="7"/>
      <c r="EBG34" s="7"/>
      <c r="EBH34" s="7"/>
      <c r="EFJ34" s="7"/>
      <c r="EFK34" s="7"/>
      <c r="EFL34" s="7"/>
      <c r="EFM34" s="7"/>
      <c r="EFN34" s="7"/>
      <c r="EFO34" s="7"/>
      <c r="EJQ34" s="7"/>
      <c r="EJR34" s="7"/>
      <c r="EJS34" s="7"/>
      <c r="EJT34" s="7"/>
      <c r="EJU34" s="7"/>
      <c r="EJV34" s="7"/>
      <c r="ENX34" s="7"/>
      <c r="ENY34" s="7"/>
      <c r="ENZ34" s="7"/>
      <c r="EOA34" s="7"/>
      <c r="EOB34" s="7"/>
      <c r="EOC34" s="7"/>
      <c r="ESE34" s="7"/>
      <c r="ESF34" s="7"/>
      <c r="ESG34" s="7"/>
      <c r="ESH34" s="7"/>
      <c r="ESI34" s="7"/>
      <c r="ESJ34" s="7"/>
      <c r="EWL34" s="7"/>
      <c r="EWM34" s="7"/>
      <c r="EWN34" s="7"/>
      <c r="EWO34" s="7"/>
      <c r="EWP34" s="7"/>
      <c r="EWQ34" s="7"/>
      <c r="FAS34" s="7"/>
      <c r="FAT34" s="7"/>
      <c r="FAU34" s="7"/>
      <c r="FAV34" s="7"/>
      <c r="FAW34" s="7"/>
      <c r="FAX34" s="7"/>
      <c r="FEZ34" s="7"/>
      <c r="FFA34" s="7"/>
      <c r="FFB34" s="7"/>
      <c r="FFC34" s="7"/>
      <c r="FFD34" s="7"/>
      <c r="FFE34" s="7"/>
      <c r="FJG34" s="7"/>
      <c r="FJH34" s="7"/>
      <c r="FJI34" s="7"/>
      <c r="FJJ34" s="7"/>
      <c r="FJK34" s="7"/>
      <c r="FJL34" s="7"/>
      <c r="FNN34" s="7"/>
      <c r="FNO34" s="7"/>
      <c r="FNP34" s="7"/>
      <c r="FNQ34" s="7"/>
      <c r="FNR34" s="7"/>
      <c r="FNS34" s="7"/>
      <c r="FRU34" s="7"/>
      <c r="FRV34" s="7"/>
      <c r="FRW34" s="7"/>
      <c r="FRX34" s="7"/>
      <c r="FRY34" s="7"/>
      <c r="FRZ34" s="7"/>
      <c r="FWB34" s="7"/>
      <c r="FWC34" s="7"/>
      <c r="FWD34" s="7"/>
      <c r="FWE34" s="7"/>
      <c r="FWF34" s="7"/>
      <c r="FWG34" s="7"/>
      <c r="GAI34" s="7"/>
      <c r="GAJ34" s="7"/>
      <c r="GAK34" s="7"/>
      <c r="GAL34" s="7"/>
      <c r="GAM34" s="7"/>
      <c r="GAN34" s="7"/>
      <c r="GEP34" s="7"/>
      <c r="GEQ34" s="7"/>
      <c r="GER34" s="7"/>
      <c r="GES34" s="7"/>
      <c r="GET34" s="7"/>
      <c r="GEU34" s="7"/>
      <c r="GIW34" s="7"/>
      <c r="GIX34" s="7"/>
      <c r="GIY34" s="7"/>
      <c r="GIZ34" s="7"/>
      <c r="GJA34" s="7"/>
      <c r="GJB34" s="7"/>
      <c r="GND34" s="7"/>
      <c r="GNE34" s="7"/>
      <c r="GNF34" s="7"/>
      <c r="GNG34" s="7"/>
      <c r="GNH34" s="7"/>
      <c r="GNI34" s="7"/>
      <c r="GRK34" s="7"/>
      <c r="GRL34" s="7"/>
      <c r="GRM34" s="7"/>
      <c r="GRN34" s="7"/>
      <c r="GRO34" s="7"/>
      <c r="GRP34" s="7"/>
      <c r="GVR34" s="7"/>
      <c r="GVS34" s="7"/>
      <c r="GVT34" s="7"/>
      <c r="GVU34" s="7"/>
      <c r="GVV34" s="7"/>
      <c r="GVW34" s="7"/>
      <c r="GZY34" s="7"/>
      <c r="GZZ34" s="7"/>
      <c r="HAA34" s="7"/>
      <c r="HAB34" s="7"/>
      <c r="HAC34" s="7"/>
      <c r="HAD34" s="7"/>
      <c r="HEF34" s="7"/>
      <c r="HEG34" s="7"/>
      <c r="HEH34" s="7"/>
      <c r="HEI34" s="7"/>
      <c r="HEJ34" s="7"/>
      <c r="HEK34" s="7"/>
      <c r="HIM34" s="7"/>
      <c r="HIN34" s="7"/>
      <c r="HIO34" s="7"/>
      <c r="HIP34" s="7"/>
      <c r="HIQ34" s="7"/>
      <c r="HIR34" s="7"/>
      <c r="HMT34" s="7"/>
      <c r="HMU34" s="7"/>
      <c r="HMV34" s="7"/>
      <c r="HMW34" s="7"/>
      <c r="HMX34" s="7"/>
      <c r="HMY34" s="7"/>
      <c r="HRA34" s="7"/>
      <c r="HRB34" s="7"/>
      <c r="HRC34" s="7"/>
      <c r="HRD34" s="7"/>
      <c r="HRE34" s="7"/>
      <c r="HRF34" s="7"/>
      <c r="HVH34" s="7"/>
      <c r="HVI34" s="7"/>
      <c r="HVJ34" s="7"/>
      <c r="HVK34" s="7"/>
      <c r="HVL34" s="7"/>
      <c r="HVM34" s="7"/>
      <c r="HZO34" s="7"/>
      <c r="HZP34" s="7"/>
      <c r="HZQ34" s="7"/>
      <c r="HZR34" s="7"/>
      <c r="HZS34" s="7"/>
      <c r="HZT34" s="7"/>
      <c r="IDV34" s="7"/>
      <c r="IDW34" s="7"/>
      <c r="IDX34" s="7"/>
      <c r="IDY34" s="7"/>
      <c r="IDZ34" s="7"/>
      <c r="IEA34" s="7"/>
      <c r="IIC34" s="7"/>
      <c r="IID34" s="7"/>
      <c r="IIE34" s="7"/>
      <c r="IIF34" s="7"/>
      <c r="IIG34" s="7"/>
      <c r="IIH34" s="7"/>
      <c r="IMJ34" s="7"/>
      <c r="IMK34" s="7"/>
      <c r="IML34" s="7"/>
      <c r="IMM34" s="7"/>
      <c r="IMN34" s="7"/>
      <c r="IMO34" s="7"/>
      <c r="IQQ34" s="7"/>
      <c r="IQR34" s="7"/>
      <c r="IQS34" s="7"/>
      <c r="IQT34" s="7"/>
      <c r="IQU34" s="7"/>
      <c r="IQV34" s="7"/>
      <c r="IUX34" s="7"/>
      <c r="IUY34" s="7"/>
      <c r="IUZ34" s="7"/>
      <c r="IVA34" s="7"/>
      <c r="IVB34" s="7"/>
      <c r="IVC34" s="7"/>
      <c r="IZE34" s="7"/>
      <c r="IZF34" s="7"/>
      <c r="IZG34" s="7"/>
      <c r="IZH34" s="7"/>
      <c r="IZI34" s="7"/>
      <c r="IZJ34" s="7"/>
      <c r="JDL34" s="7"/>
      <c r="JDM34" s="7"/>
      <c r="JDN34" s="7"/>
      <c r="JDO34" s="7"/>
      <c r="JDP34" s="7"/>
      <c r="JDQ34" s="7"/>
      <c r="JHS34" s="7"/>
      <c r="JHT34" s="7"/>
      <c r="JHU34" s="7"/>
      <c r="JHV34" s="7"/>
      <c r="JHW34" s="7"/>
      <c r="JHX34" s="7"/>
      <c r="JLZ34" s="7"/>
      <c r="JMA34" s="7"/>
      <c r="JMB34" s="7"/>
      <c r="JMC34" s="7"/>
      <c r="JMD34" s="7"/>
      <c r="JME34" s="7"/>
      <c r="JQG34" s="7"/>
      <c r="JQH34" s="7"/>
      <c r="JQI34" s="7"/>
      <c r="JQJ34" s="7"/>
      <c r="JQK34" s="7"/>
      <c r="JQL34" s="7"/>
      <c r="JUN34" s="7"/>
      <c r="JUO34" s="7"/>
      <c r="JUP34" s="7"/>
      <c r="JUQ34" s="7"/>
      <c r="JUR34" s="7"/>
      <c r="JUS34" s="7"/>
      <c r="JYU34" s="7"/>
      <c r="JYV34" s="7"/>
      <c r="JYW34" s="7"/>
      <c r="JYX34" s="7"/>
      <c r="JYY34" s="7"/>
      <c r="JYZ34" s="7"/>
      <c r="KDB34" s="7"/>
      <c r="KDC34" s="7"/>
      <c r="KDD34" s="7"/>
      <c r="KDE34" s="7"/>
      <c r="KDF34" s="7"/>
      <c r="KDG34" s="7"/>
      <c r="KHI34" s="7"/>
      <c r="KHJ34" s="7"/>
      <c r="KHK34" s="7"/>
      <c r="KHL34" s="7"/>
      <c r="KHM34" s="7"/>
      <c r="KHN34" s="7"/>
      <c r="KLP34" s="7"/>
      <c r="KLQ34" s="7"/>
      <c r="KLR34" s="7"/>
      <c r="KLS34" s="7"/>
      <c r="KLT34" s="7"/>
      <c r="KLU34" s="7"/>
      <c r="KPW34" s="7"/>
      <c r="KPX34" s="7"/>
      <c r="KPY34" s="7"/>
      <c r="KPZ34" s="7"/>
      <c r="KQA34" s="7"/>
      <c r="KQB34" s="7"/>
      <c r="KUD34" s="7"/>
      <c r="KUE34" s="7"/>
      <c r="KUF34" s="7"/>
      <c r="KUG34" s="7"/>
      <c r="KUH34" s="7"/>
      <c r="KUI34" s="7"/>
      <c r="KYK34" s="7"/>
      <c r="KYL34" s="7"/>
      <c r="KYM34" s="7"/>
      <c r="KYN34" s="7"/>
      <c r="KYO34" s="7"/>
      <c r="KYP34" s="7"/>
      <c r="LCR34" s="7"/>
      <c r="LCS34" s="7"/>
      <c r="LCT34" s="7"/>
      <c r="LCU34" s="7"/>
      <c r="LCV34" s="7"/>
      <c r="LCW34" s="7"/>
      <c r="LGY34" s="7"/>
      <c r="LGZ34" s="7"/>
      <c r="LHA34" s="7"/>
      <c r="LHB34" s="7"/>
      <c r="LHC34" s="7"/>
      <c r="LHD34" s="7"/>
      <c r="LLF34" s="7"/>
      <c r="LLG34" s="7"/>
      <c r="LLH34" s="7"/>
      <c r="LLI34" s="7"/>
      <c r="LLJ34" s="7"/>
      <c r="LLK34" s="7"/>
      <c r="LPM34" s="7"/>
      <c r="LPN34" s="7"/>
      <c r="LPO34" s="7"/>
      <c r="LPP34" s="7"/>
      <c r="LPQ34" s="7"/>
      <c r="LPR34" s="7"/>
      <c r="LTT34" s="7"/>
      <c r="LTU34" s="7"/>
      <c r="LTV34" s="7"/>
      <c r="LTW34" s="7"/>
      <c r="LTX34" s="7"/>
      <c r="LTY34" s="7"/>
      <c r="LYA34" s="7"/>
      <c r="LYB34" s="7"/>
      <c r="LYC34" s="7"/>
      <c r="LYD34" s="7"/>
      <c r="LYE34" s="7"/>
      <c r="LYF34" s="7"/>
      <c r="MCH34" s="7"/>
      <c r="MCI34" s="7"/>
      <c r="MCJ34" s="7"/>
      <c r="MCK34" s="7"/>
      <c r="MCL34" s="7"/>
      <c r="MCM34" s="7"/>
      <c r="MGO34" s="7"/>
      <c r="MGP34" s="7"/>
      <c r="MGQ34" s="7"/>
      <c r="MGR34" s="7"/>
      <c r="MGS34" s="7"/>
      <c r="MGT34" s="7"/>
      <c r="MKV34" s="7"/>
      <c r="MKW34" s="7"/>
      <c r="MKX34" s="7"/>
      <c r="MKY34" s="7"/>
      <c r="MKZ34" s="7"/>
      <c r="MLA34" s="7"/>
      <c r="MPC34" s="7"/>
      <c r="MPD34" s="7"/>
      <c r="MPE34" s="7"/>
      <c r="MPF34" s="7"/>
      <c r="MPG34" s="7"/>
      <c r="MPH34" s="7"/>
      <c r="MTJ34" s="7"/>
      <c r="MTK34" s="7"/>
      <c r="MTL34" s="7"/>
      <c r="MTM34" s="7"/>
      <c r="MTN34" s="7"/>
      <c r="MTO34" s="7"/>
      <c r="MXQ34" s="7"/>
      <c r="MXR34" s="7"/>
      <c r="MXS34" s="7"/>
      <c r="MXT34" s="7"/>
      <c r="MXU34" s="7"/>
      <c r="MXV34" s="7"/>
      <c r="NBX34" s="7"/>
      <c r="NBY34" s="7"/>
      <c r="NBZ34" s="7"/>
      <c r="NCA34" s="7"/>
      <c r="NCB34" s="7"/>
      <c r="NCC34" s="7"/>
      <c r="NGE34" s="7"/>
      <c r="NGF34" s="7"/>
      <c r="NGG34" s="7"/>
      <c r="NGH34" s="7"/>
      <c r="NGI34" s="7"/>
      <c r="NGJ34" s="7"/>
      <c r="NKL34" s="7"/>
      <c r="NKM34" s="7"/>
      <c r="NKN34" s="7"/>
      <c r="NKO34" s="7"/>
      <c r="NKP34" s="7"/>
      <c r="NKQ34" s="7"/>
      <c r="NOS34" s="7"/>
      <c r="NOT34" s="7"/>
      <c r="NOU34" s="7"/>
      <c r="NOV34" s="7"/>
      <c r="NOW34" s="7"/>
      <c r="NOX34" s="7"/>
      <c r="NSZ34" s="7"/>
      <c r="NTA34" s="7"/>
      <c r="NTB34" s="7"/>
      <c r="NTC34" s="7"/>
      <c r="NTD34" s="7"/>
      <c r="NTE34" s="7"/>
      <c r="NXG34" s="7"/>
      <c r="NXH34" s="7"/>
      <c r="NXI34" s="7"/>
      <c r="NXJ34" s="7"/>
      <c r="NXK34" s="7"/>
      <c r="NXL34" s="7"/>
      <c r="OBN34" s="7"/>
      <c r="OBO34" s="7"/>
      <c r="OBP34" s="7"/>
      <c r="OBQ34" s="7"/>
      <c r="OBR34" s="7"/>
      <c r="OBS34" s="7"/>
      <c r="OFU34" s="7"/>
      <c r="OFV34" s="7"/>
      <c r="OFW34" s="7"/>
      <c r="OFX34" s="7"/>
      <c r="OFY34" s="7"/>
      <c r="OFZ34" s="7"/>
      <c r="OKB34" s="7"/>
      <c r="OKC34" s="7"/>
      <c r="OKD34" s="7"/>
      <c r="OKE34" s="7"/>
      <c r="OKF34" s="7"/>
      <c r="OKG34" s="7"/>
      <c r="OOI34" s="7"/>
      <c r="OOJ34" s="7"/>
      <c r="OOK34" s="7"/>
      <c r="OOL34" s="7"/>
      <c r="OOM34" s="7"/>
      <c r="OON34" s="7"/>
      <c r="OSP34" s="7"/>
      <c r="OSQ34" s="7"/>
      <c r="OSR34" s="7"/>
      <c r="OSS34" s="7"/>
      <c r="OST34" s="7"/>
      <c r="OSU34" s="7"/>
      <c r="OWW34" s="7"/>
      <c r="OWX34" s="7"/>
      <c r="OWY34" s="7"/>
      <c r="OWZ34" s="7"/>
      <c r="OXA34" s="7"/>
      <c r="OXB34" s="7"/>
      <c r="PBD34" s="7"/>
      <c r="PBE34" s="7"/>
      <c r="PBF34" s="7"/>
      <c r="PBG34" s="7"/>
      <c r="PBH34" s="7"/>
      <c r="PBI34" s="7"/>
      <c r="PFK34" s="7"/>
      <c r="PFL34" s="7"/>
      <c r="PFM34" s="7"/>
      <c r="PFN34" s="7"/>
      <c r="PFO34" s="7"/>
      <c r="PFP34" s="7"/>
      <c r="PJR34" s="7"/>
      <c r="PJS34" s="7"/>
      <c r="PJT34" s="7"/>
      <c r="PJU34" s="7"/>
      <c r="PJV34" s="7"/>
      <c r="PJW34" s="7"/>
      <c r="PNY34" s="7"/>
      <c r="PNZ34" s="7"/>
      <c r="POA34" s="7"/>
      <c r="POB34" s="7"/>
      <c r="POC34" s="7"/>
      <c r="POD34" s="7"/>
      <c r="PSF34" s="7"/>
      <c r="PSG34" s="7"/>
      <c r="PSH34" s="7"/>
      <c r="PSI34" s="7"/>
      <c r="PSJ34" s="7"/>
      <c r="PSK34" s="7"/>
    </row>
    <row r="35" spans="1:998 1104:1997 2103:2996 3102:3995 4101:5105 5211:6104 6210:7103 7209:8102 8208:9212 9318:10211 10317:11210 11316:11321" x14ac:dyDescent="0.25">
      <c r="CZ35" s="3">
        <v>33</v>
      </c>
      <c r="DA35" s="7" t="str">
        <f>Voorspelling!F38</f>
        <v>Duitsland</v>
      </c>
      <c r="DB35" s="7">
        <f>Voorspelling!G38</f>
        <v>0</v>
      </c>
      <c r="DC35" s="7">
        <f>Voorspelling!H38</f>
        <v>0</v>
      </c>
      <c r="DD35" s="7" t="str">
        <f>Voorspelling!I38</f>
        <v>Ivoorkust</v>
      </c>
      <c r="DE35" s="7" t="str">
        <f>IF(AND(Voorspelling!G38&lt;&gt;"",Voorspelling!H38&lt;&gt;""),IF(DB35&gt;DC35,"W",IF(DB35=DC35,"D","L")),"")</f>
        <v/>
      </c>
      <c r="DF35" s="7" t="str">
        <f t="shared" si="0"/>
        <v/>
      </c>
      <c r="HG35" s="3">
        <v>33</v>
      </c>
      <c r="HH35" s="7" t="str">
        <f t="shared" si="1"/>
        <v>Duitsland</v>
      </c>
      <c r="HI35" s="7" t="e">
        <f ca="1">IF(OFFSET(Voorspelling!#REF!,0,HI1)&lt;&gt;"",OFFSET(Voorspelling!#REF!,0,HI1),0)</f>
        <v>#REF!</v>
      </c>
      <c r="HJ35" s="7" t="e">
        <f ca="1">IF(OFFSET(Voorspelling!#REF!,0,HI1)&lt;&gt;"",OFFSET(Voorspelling!#REF!,0,HI1),0)</f>
        <v>#REF!</v>
      </c>
      <c r="HK35" s="7" t="str">
        <f t="shared" si="2"/>
        <v>Ivoorkust</v>
      </c>
      <c r="HL35" s="7" t="e">
        <f ca="1">IF(AND(OFFSET(Voorspelling!#REF!,0,HI1)&lt;&gt;"",OFFSET(Voorspelling!#REF!,0,HI1)&lt;&gt;""),IF(HI35&gt;HJ35,"W",IF(HI35=HJ35,"D","L")),"")</f>
        <v>#REF!</v>
      </c>
      <c r="HM35" s="7" t="e">
        <f t="shared" ca="1" si="3"/>
        <v>#REF!</v>
      </c>
      <c r="LO35" s="7"/>
      <c r="LP35" s="7"/>
      <c r="LQ35" s="7"/>
      <c r="LR35" s="7"/>
      <c r="LS35" s="7"/>
      <c r="LT35" s="7"/>
      <c r="PV35" s="7"/>
      <c r="PW35" s="7"/>
      <c r="PX35" s="7"/>
      <c r="PY35" s="7"/>
      <c r="PZ35" s="7"/>
      <c r="QA35" s="7"/>
      <c r="UC35" s="7"/>
      <c r="UD35" s="7"/>
      <c r="UE35" s="7"/>
      <c r="UF35" s="7"/>
      <c r="UG35" s="7"/>
      <c r="UH35" s="7"/>
      <c r="YJ35" s="7"/>
      <c r="YK35" s="7"/>
      <c r="YL35" s="7"/>
      <c r="YM35" s="7"/>
      <c r="YN35" s="7"/>
      <c r="YO35" s="7"/>
      <c r="ACQ35" s="7"/>
      <c r="ACR35" s="7"/>
      <c r="ACS35" s="7"/>
      <c r="ACT35" s="7"/>
      <c r="ACU35" s="7"/>
      <c r="ACV35" s="7"/>
      <c r="AGX35" s="7"/>
      <c r="AGY35" s="7"/>
      <c r="AGZ35" s="7"/>
      <c r="AHA35" s="7"/>
      <c r="AHB35" s="7"/>
      <c r="AHC35" s="7"/>
      <c r="ALE35" s="7"/>
      <c r="ALF35" s="7"/>
      <c r="ALG35" s="7"/>
      <c r="ALH35" s="7"/>
      <c r="ALI35" s="7"/>
      <c r="ALJ35" s="7"/>
      <c r="APL35" s="7"/>
      <c r="APM35" s="7"/>
      <c r="APN35" s="7"/>
      <c r="APO35" s="7"/>
      <c r="APP35" s="7"/>
      <c r="APQ35" s="7"/>
      <c r="ATS35" s="7"/>
      <c r="ATT35" s="7"/>
      <c r="ATU35" s="7"/>
      <c r="ATV35" s="7"/>
      <c r="ATW35" s="7"/>
      <c r="ATX35" s="7"/>
      <c r="AXZ35" s="7"/>
      <c r="AYA35" s="7"/>
      <c r="AYB35" s="7"/>
      <c r="AYC35" s="7"/>
      <c r="AYD35" s="7"/>
      <c r="AYE35" s="7"/>
      <c r="BCG35" s="7"/>
      <c r="BCH35" s="7"/>
      <c r="BCI35" s="7"/>
      <c r="BCJ35" s="7"/>
      <c r="BCK35" s="7"/>
      <c r="BCL35" s="7"/>
      <c r="BGN35" s="7"/>
      <c r="BGO35" s="7"/>
      <c r="BGP35" s="7"/>
      <c r="BGQ35" s="7"/>
      <c r="BGR35" s="7"/>
      <c r="BGS35" s="7"/>
      <c r="BKU35" s="7"/>
      <c r="BKV35" s="7"/>
      <c r="BKW35" s="7"/>
      <c r="BKX35" s="7"/>
      <c r="BKY35" s="7"/>
      <c r="BKZ35" s="7"/>
      <c r="BPB35" s="7"/>
      <c r="BPC35" s="7"/>
      <c r="BPD35" s="7"/>
      <c r="BPE35" s="7"/>
      <c r="BPF35" s="7"/>
      <c r="BPG35" s="7"/>
      <c r="BTI35" s="7"/>
      <c r="BTJ35" s="7"/>
      <c r="BTK35" s="7"/>
      <c r="BTL35" s="7"/>
      <c r="BTM35" s="7"/>
      <c r="BTN35" s="7"/>
      <c r="BXP35" s="7"/>
      <c r="BXQ35" s="7"/>
      <c r="BXR35" s="7"/>
      <c r="BXS35" s="7"/>
      <c r="BXT35" s="7"/>
      <c r="BXU35" s="7"/>
      <c r="CBW35" s="7"/>
      <c r="CBX35" s="7"/>
      <c r="CBY35" s="7"/>
      <c r="CBZ35" s="7"/>
      <c r="CCA35" s="7"/>
      <c r="CCB35" s="7"/>
      <c r="CGD35" s="7"/>
      <c r="CGE35" s="7"/>
      <c r="CGF35" s="7"/>
      <c r="CGG35" s="7"/>
      <c r="CGH35" s="7"/>
      <c r="CGI35" s="7"/>
      <c r="CKK35" s="7"/>
      <c r="CKL35" s="7"/>
      <c r="CKM35" s="7"/>
      <c r="CKN35" s="7"/>
      <c r="CKO35" s="7"/>
      <c r="CKP35" s="7"/>
      <c r="COR35" s="7"/>
      <c r="COS35" s="7"/>
      <c r="COT35" s="7"/>
      <c r="COU35" s="7"/>
      <c r="COV35" s="7"/>
      <c r="COW35" s="7"/>
      <c r="CSY35" s="7"/>
      <c r="CSZ35" s="7"/>
      <c r="CTA35" s="7"/>
      <c r="CTB35" s="7"/>
      <c r="CTC35" s="7"/>
      <c r="CTD35" s="7"/>
      <c r="CXF35" s="7"/>
      <c r="CXG35" s="7"/>
      <c r="CXH35" s="7"/>
      <c r="CXI35" s="7"/>
      <c r="CXJ35" s="7"/>
      <c r="CXK35" s="7"/>
      <c r="DBM35" s="7"/>
      <c r="DBN35" s="7"/>
      <c r="DBO35" s="7"/>
      <c r="DBP35" s="7"/>
      <c r="DBQ35" s="7"/>
      <c r="DBR35" s="7"/>
      <c r="DFT35" s="7"/>
      <c r="DFU35" s="7"/>
      <c r="DFV35" s="7"/>
      <c r="DFW35" s="7"/>
      <c r="DFX35" s="7"/>
      <c r="DFY35" s="7"/>
      <c r="DKA35" s="7"/>
      <c r="DKB35" s="7"/>
      <c r="DKC35" s="7"/>
      <c r="DKD35" s="7"/>
      <c r="DKE35" s="7"/>
      <c r="DKF35" s="7"/>
      <c r="DOH35" s="7"/>
      <c r="DOI35" s="7"/>
      <c r="DOJ35" s="7"/>
      <c r="DOK35" s="7"/>
      <c r="DOL35" s="7"/>
      <c r="DOM35" s="7"/>
      <c r="DSO35" s="7"/>
      <c r="DSP35" s="7"/>
      <c r="DSQ35" s="7"/>
      <c r="DSR35" s="7"/>
      <c r="DSS35" s="7"/>
      <c r="DST35" s="7"/>
      <c r="DWV35" s="7"/>
      <c r="DWW35" s="7"/>
      <c r="DWX35" s="7"/>
      <c r="DWY35" s="7"/>
      <c r="DWZ35" s="7"/>
      <c r="DXA35" s="7"/>
      <c r="EBC35" s="7"/>
      <c r="EBD35" s="7"/>
      <c r="EBE35" s="7"/>
      <c r="EBF35" s="7"/>
      <c r="EBG35" s="7"/>
      <c r="EBH35" s="7"/>
      <c r="EFJ35" s="7"/>
      <c r="EFK35" s="7"/>
      <c r="EFL35" s="7"/>
      <c r="EFM35" s="7"/>
      <c r="EFN35" s="7"/>
      <c r="EFO35" s="7"/>
      <c r="EJQ35" s="7"/>
      <c r="EJR35" s="7"/>
      <c r="EJS35" s="7"/>
      <c r="EJT35" s="7"/>
      <c r="EJU35" s="7"/>
      <c r="EJV35" s="7"/>
      <c r="ENX35" s="7"/>
      <c r="ENY35" s="7"/>
      <c r="ENZ35" s="7"/>
      <c r="EOA35" s="7"/>
      <c r="EOB35" s="7"/>
      <c r="EOC35" s="7"/>
      <c r="ESE35" s="7"/>
      <c r="ESF35" s="7"/>
      <c r="ESG35" s="7"/>
      <c r="ESH35" s="7"/>
      <c r="ESI35" s="7"/>
      <c r="ESJ35" s="7"/>
      <c r="EWL35" s="7"/>
      <c r="EWM35" s="7"/>
      <c r="EWN35" s="7"/>
      <c r="EWO35" s="7"/>
      <c r="EWP35" s="7"/>
      <c r="EWQ35" s="7"/>
      <c r="FAS35" s="7"/>
      <c r="FAT35" s="7"/>
      <c r="FAU35" s="7"/>
      <c r="FAV35" s="7"/>
      <c r="FAW35" s="7"/>
      <c r="FAX35" s="7"/>
      <c r="FEZ35" s="7"/>
      <c r="FFA35" s="7"/>
      <c r="FFB35" s="7"/>
      <c r="FFC35" s="7"/>
      <c r="FFD35" s="7"/>
      <c r="FFE35" s="7"/>
      <c r="FJG35" s="7"/>
      <c r="FJH35" s="7"/>
      <c r="FJI35" s="7"/>
      <c r="FJJ35" s="7"/>
      <c r="FJK35" s="7"/>
      <c r="FJL35" s="7"/>
      <c r="FNN35" s="7"/>
      <c r="FNO35" s="7"/>
      <c r="FNP35" s="7"/>
      <c r="FNQ35" s="7"/>
      <c r="FNR35" s="7"/>
      <c r="FNS35" s="7"/>
      <c r="FRU35" s="7"/>
      <c r="FRV35" s="7"/>
      <c r="FRW35" s="7"/>
      <c r="FRX35" s="7"/>
      <c r="FRY35" s="7"/>
      <c r="FRZ35" s="7"/>
      <c r="FWB35" s="7"/>
      <c r="FWC35" s="7"/>
      <c r="FWD35" s="7"/>
      <c r="FWE35" s="7"/>
      <c r="FWF35" s="7"/>
      <c r="FWG35" s="7"/>
      <c r="GAI35" s="7"/>
      <c r="GAJ35" s="7"/>
      <c r="GAK35" s="7"/>
      <c r="GAL35" s="7"/>
      <c r="GAM35" s="7"/>
      <c r="GAN35" s="7"/>
      <c r="GEP35" s="7"/>
      <c r="GEQ35" s="7"/>
      <c r="GER35" s="7"/>
      <c r="GES35" s="7"/>
      <c r="GET35" s="7"/>
      <c r="GEU35" s="7"/>
      <c r="GIW35" s="7"/>
      <c r="GIX35" s="7"/>
      <c r="GIY35" s="7"/>
      <c r="GIZ35" s="7"/>
      <c r="GJA35" s="7"/>
      <c r="GJB35" s="7"/>
      <c r="GND35" s="7"/>
      <c r="GNE35" s="7"/>
      <c r="GNF35" s="7"/>
      <c r="GNG35" s="7"/>
      <c r="GNH35" s="7"/>
      <c r="GNI35" s="7"/>
      <c r="GRK35" s="7"/>
      <c r="GRL35" s="7"/>
      <c r="GRM35" s="7"/>
      <c r="GRN35" s="7"/>
      <c r="GRO35" s="7"/>
      <c r="GRP35" s="7"/>
      <c r="GVR35" s="7"/>
      <c r="GVS35" s="7"/>
      <c r="GVT35" s="7"/>
      <c r="GVU35" s="7"/>
      <c r="GVV35" s="7"/>
      <c r="GVW35" s="7"/>
      <c r="GZY35" s="7"/>
      <c r="GZZ35" s="7"/>
      <c r="HAA35" s="7"/>
      <c r="HAB35" s="7"/>
      <c r="HAC35" s="7"/>
      <c r="HAD35" s="7"/>
      <c r="HEF35" s="7"/>
      <c r="HEG35" s="7"/>
      <c r="HEH35" s="7"/>
      <c r="HEI35" s="7"/>
      <c r="HEJ35" s="7"/>
      <c r="HEK35" s="7"/>
      <c r="HIM35" s="7"/>
      <c r="HIN35" s="7"/>
      <c r="HIO35" s="7"/>
      <c r="HIP35" s="7"/>
      <c r="HIQ35" s="7"/>
      <c r="HIR35" s="7"/>
      <c r="HMT35" s="7"/>
      <c r="HMU35" s="7"/>
      <c r="HMV35" s="7"/>
      <c r="HMW35" s="7"/>
      <c r="HMX35" s="7"/>
      <c r="HMY35" s="7"/>
      <c r="HRA35" s="7"/>
      <c r="HRB35" s="7"/>
      <c r="HRC35" s="7"/>
      <c r="HRD35" s="7"/>
      <c r="HRE35" s="7"/>
      <c r="HRF35" s="7"/>
      <c r="HVH35" s="7"/>
      <c r="HVI35" s="7"/>
      <c r="HVJ35" s="7"/>
      <c r="HVK35" s="7"/>
      <c r="HVL35" s="7"/>
      <c r="HVM35" s="7"/>
      <c r="HZO35" s="7"/>
      <c r="HZP35" s="7"/>
      <c r="HZQ35" s="7"/>
      <c r="HZR35" s="7"/>
      <c r="HZS35" s="7"/>
      <c r="HZT35" s="7"/>
      <c r="IDV35" s="7"/>
      <c r="IDW35" s="7"/>
      <c r="IDX35" s="7"/>
      <c r="IDY35" s="7"/>
      <c r="IDZ35" s="7"/>
      <c r="IEA35" s="7"/>
      <c r="IIC35" s="7"/>
      <c r="IID35" s="7"/>
      <c r="IIE35" s="7"/>
      <c r="IIF35" s="7"/>
      <c r="IIG35" s="7"/>
      <c r="IIH35" s="7"/>
      <c r="IMJ35" s="7"/>
      <c r="IMK35" s="7"/>
      <c r="IML35" s="7"/>
      <c r="IMM35" s="7"/>
      <c r="IMN35" s="7"/>
      <c r="IMO35" s="7"/>
      <c r="IQQ35" s="7"/>
      <c r="IQR35" s="7"/>
      <c r="IQS35" s="7"/>
      <c r="IQT35" s="7"/>
      <c r="IQU35" s="7"/>
      <c r="IQV35" s="7"/>
      <c r="IUX35" s="7"/>
      <c r="IUY35" s="7"/>
      <c r="IUZ35" s="7"/>
      <c r="IVA35" s="7"/>
      <c r="IVB35" s="7"/>
      <c r="IVC35" s="7"/>
      <c r="IZE35" s="7"/>
      <c r="IZF35" s="7"/>
      <c r="IZG35" s="7"/>
      <c r="IZH35" s="7"/>
      <c r="IZI35" s="7"/>
      <c r="IZJ35" s="7"/>
      <c r="JDL35" s="7"/>
      <c r="JDM35" s="7"/>
      <c r="JDN35" s="7"/>
      <c r="JDO35" s="7"/>
      <c r="JDP35" s="7"/>
      <c r="JDQ35" s="7"/>
      <c r="JHS35" s="7"/>
      <c r="JHT35" s="7"/>
      <c r="JHU35" s="7"/>
      <c r="JHV35" s="7"/>
      <c r="JHW35" s="7"/>
      <c r="JHX35" s="7"/>
      <c r="JLZ35" s="7"/>
      <c r="JMA35" s="7"/>
      <c r="JMB35" s="7"/>
      <c r="JMC35" s="7"/>
      <c r="JMD35" s="7"/>
      <c r="JME35" s="7"/>
      <c r="JQG35" s="7"/>
      <c r="JQH35" s="7"/>
      <c r="JQI35" s="7"/>
      <c r="JQJ35" s="7"/>
      <c r="JQK35" s="7"/>
      <c r="JQL35" s="7"/>
      <c r="JUN35" s="7"/>
      <c r="JUO35" s="7"/>
      <c r="JUP35" s="7"/>
      <c r="JUQ35" s="7"/>
      <c r="JUR35" s="7"/>
      <c r="JUS35" s="7"/>
      <c r="JYU35" s="7"/>
      <c r="JYV35" s="7"/>
      <c r="JYW35" s="7"/>
      <c r="JYX35" s="7"/>
      <c r="JYY35" s="7"/>
      <c r="JYZ35" s="7"/>
      <c r="KDB35" s="7"/>
      <c r="KDC35" s="7"/>
      <c r="KDD35" s="7"/>
      <c r="KDE35" s="7"/>
      <c r="KDF35" s="7"/>
      <c r="KDG35" s="7"/>
      <c r="KHI35" s="7"/>
      <c r="KHJ35" s="7"/>
      <c r="KHK35" s="7"/>
      <c r="KHL35" s="7"/>
      <c r="KHM35" s="7"/>
      <c r="KHN35" s="7"/>
      <c r="KLP35" s="7"/>
      <c r="KLQ35" s="7"/>
      <c r="KLR35" s="7"/>
      <c r="KLS35" s="7"/>
      <c r="KLT35" s="7"/>
      <c r="KLU35" s="7"/>
      <c r="KPW35" s="7"/>
      <c r="KPX35" s="7"/>
      <c r="KPY35" s="7"/>
      <c r="KPZ35" s="7"/>
      <c r="KQA35" s="7"/>
      <c r="KQB35" s="7"/>
      <c r="KUD35" s="7"/>
      <c r="KUE35" s="7"/>
      <c r="KUF35" s="7"/>
      <c r="KUG35" s="7"/>
      <c r="KUH35" s="7"/>
      <c r="KUI35" s="7"/>
      <c r="KYK35" s="7"/>
      <c r="KYL35" s="7"/>
      <c r="KYM35" s="7"/>
      <c r="KYN35" s="7"/>
      <c r="KYO35" s="7"/>
      <c r="KYP35" s="7"/>
      <c r="LCR35" s="7"/>
      <c r="LCS35" s="7"/>
      <c r="LCT35" s="7"/>
      <c r="LCU35" s="7"/>
      <c r="LCV35" s="7"/>
      <c r="LCW35" s="7"/>
      <c r="LGY35" s="7"/>
      <c r="LGZ35" s="7"/>
      <c r="LHA35" s="7"/>
      <c r="LHB35" s="7"/>
      <c r="LHC35" s="7"/>
      <c r="LHD35" s="7"/>
      <c r="LLF35" s="7"/>
      <c r="LLG35" s="7"/>
      <c r="LLH35" s="7"/>
      <c r="LLI35" s="7"/>
      <c r="LLJ35" s="7"/>
      <c r="LLK35" s="7"/>
      <c r="LPM35" s="7"/>
      <c r="LPN35" s="7"/>
      <c r="LPO35" s="7"/>
      <c r="LPP35" s="7"/>
      <c r="LPQ35" s="7"/>
      <c r="LPR35" s="7"/>
      <c r="LTT35" s="7"/>
      <c r="LTU35" s="7"/>
      <c r="LTV35" s="7"/>
      <c r="LTW35" s="7"/>
      <c r="LTX35" s="7"/>
      <c r="LTY35" s="7"/>
      <c r="LYA35" s="7"/>
      <c r="LYB35" s="7"/>
      <c r="LYC35" s="7"/>
      <c r="LYD35" s="7"/>
      <c r="LYE35" s="7"/>
      <c r="LYF35" s="7"/>
      <c r="MCH35" s="7"/>
      <c r="MCI35" s="7"/>
      <c r="MCJ35" s="7"/>
      <c r="MCK35" s="7"/>
      <c r="MCL35" s="7"/>
      <c r="MCM35" s="7"/>
      <c r="MGO35" s="7"/>
      <c r="MGP35" s="7"/>
      <c r="MGQ35" s="7"/>
      <c r="MGR35" s="7"/>
      <c r="MGS35" s="7"/>
      <c r="MGT35" s="7"/>
      <c r="MKV35" s="7"/>
      <c r="MKW35" s="7"/>
      <c r="MKX35" s="7"/>
      <c r="MKY35" s="7"/>
      <c r="MKZ35" s="7"/>
      <c r="MLA35" s="7"/>
      <c r="MPC35" s="7"/>
      <c r="MPD35" s="7"/>
      <c r="MPE35" s="7"/>
      <c r="MPF35" s="7"/>
      <c r="MPG35" s="7"/>
      <c r="MPH35" s="7"/>
      <c r="MTJ35" s="7"/>
      <c r="MTK35" s="7"/>
      <c r="MTL35" s="7"/>
      <c r="MTM35" s="7"/>
      <c r="MTN35" s="7"/>
      <c r="MTO35" s="7"/>
      <c r="MXQ35" s="7"/>
      <c r="MXR35" s="7"/>
      <c r="MXS35" s="7"/>
      <c r="MXT35" s="7"/>
      <c r="MXU35" s="7"/>
      <c r="MXV35" s="7"/>
      <c r="NBX35" s="7"/>
      <c r="NBY35" s="7"/>
      <c r="NBZ35" s="7"/>
      <c r="NCA35" s="7"/>
      <c r="NCB35" s="7"/>
      <c r="NCC35" s="7"/>
      <c r="NGE35" s="7"/>
      <c r="NGF35" s="7"/>
      <c r="NGG35" s="7"/>
      <c r="NGH35" s="7"/>
      <c r="NGI35" s="7"/>
      <c r="NGJ35" s="7"/>
      <c r="NKL35" s="7"/>
      <c r="NKM35" s="7"/>
      <c r="NKN35" s="7"/>
      <c r="NKO35" s="7"/>
      <c r="NKP35" s="7"/>
      <c r="NKQ35" s="7"/>
      <c r="NOS35" s="7"/>
      <c r="NOT35" s="7"/>
      <c r="NOU35" s="7"/>
      <c r="NOV35" s="7"/>
      <c r="NOW35" s="7"/>
      <c r="NOX35" s="7"/>
      <c r="NSZ35" s="7"/>
      <c r="NTA35" s="7"/>
      <c r="NTB35" s="7"/>
      <c r="NTC35" s="7"/>
      <c r="NTD35" s="7"/>
      <c r="NTE35" s="7"/>
      <c r="NXG35" s="7"/>
      <c r="NXH35" s="7"/>
      <c r="NXI35" s="7"/>
      <c r="NXJ35" s="7"/>
      <c r="NXK35" s="7"/>
      <c r="NXL35" s="7"/>
      <c r="OBN35" s="7"/>
      <c r="OBO35" s="7"/>
      <c r="OBP35" s="7"/>
      <c r="OBQ35" s="7"/>
      <c r="OBR35" s="7"/>
      <c r="OBS35" s="7"/>
      <c r="OFU35" s="7"/>
      <c r="OFV35" s="7"/>
      <c r="OFW35" s="7"/>
      <c r="OFX35" s="7"/>
      <c r="OFY35" s="7"/>
      <c r="OFZ35" s="7"/>
      <c r="OKB35" s="7"/>
      <c r="OKC35" s="7"/>
      <c r="OKD35" s="7"/>
      <c r="OKE35" s="7"/>
      <c r="OKF35" s="7"/>
      <c r="OKG35" s="7"/>
      <c r="OOI35" s="7"/>
      <c r="OOJ35" s="7"/>
      <c r="OOK35" s="7"/>
      <c r="OOL35" s="7"/>
      <c r="OOM35" s="7"/>
      <c r="OON35" s="7"/>
      <c r="OSP35" s="7"/>
      <c r="OSQ35" s="7"/>
      <c r="OSR35" s="7"/>
      <c r="OSS35" s="7"/>
      <c r="OST35" s="7"/>
      <c r="OSU35" s="7"/>
      <c r="OWW35" s="7"/>
      <c r="OWX35" s="7"/>
      <c r="OWY35" s="7"/>
      <c r="OWZ35" s="7"/>
      <c r="OXA35" s="7"/>
      <c r="OXB35" s="7"/>
      <c r="PBD35" s="7"/>
      <c r="PBE35" s="7"/>
      <c r="PBF35" s="7"/>
      <c r="PBG35" s="7"/>
      <c r="PBH35" s="7"/>
      <c r="PBI35" s="7"/>
      <c r="PFK35" s="7"/>
      <c r="PFL35" s="7"/>
      <c r="PFM35" s="7"/>
      <c r="PFN35" s="7"/>
      <c r="PFO35" s="7"/>
      <c r="PFP35" s="7"/>
      <c r="PJR35" s="7"/>
      <c r="PJS35" s="7"/>
      <c r="PJT35" s="7"/>
      <c r="PJU35" s="7"/>
      <c r="PJV35" s="7"/>
      <c r="PJW35" s="7"/>
      <c r="PNY35" s="7"/>
      <c r="PNZ35" s="7"/>
      <c r="POA35" s="7"/>
      <c r="POB35" s="7"/>
      <c r="POC35" s="7"/>
      <c r="POD35" s="7"/>
      <c r="PSF35" s="7"/>
      <c r="PSG35" s="7"/>
      <c r="PSH35" s="7"/>
      <c r="PSI35" s="7"/>
      <c r="PSJ35" s="7"/>
      <c r="PSK35" s="7"/>
    </row>
    <row r="36" spans="1:998 1104:1997 2103:2996 3102:3995 4101:5105 5211:6104 6210:7103 7209:8102 8208:9212 9318:10211 10317:11210 11316:11321" x14ac:dyDescent="0.25">
      <c r="CZ36" s="3">
        <v>34</v>
      </c>
      <c r="DA36" s="7" t="str">
        <f>Voorspelling!F39</f>
        <v>Ecuador</v>
      </c>
      <c r="DB36" s="7">
        <f>Voorspelling!G39</f>
        <v>0</v>
      </c>
      <c r="DC36" s="7">
        <f>Voorspelling!H39</f>
        <v>0</v>
      </c>
      <c r="DD36" s="7" t="str">
        <f>Voorspelling!I39</f>
        <v>Curaçao</v>
      </c>
      <c r="DE36" s="7" t="str">
        <f>IF(AND(Voorspelling!G39&lt;&gt;"",Voorspelling!H39&lt;&gt;""),IF(DB36&gt;DC36,"W",IF(DB36=DC36,"D","L")),"")</f>
        <v/>
      </c>
      <c r="DF36" s="7" t="str">
        <f t="shared" si="0"/>
        <v/>
      </c>
      <c r="HG36" s="3">
        <v>34</v>
      </c>
      <c r="HH36" s="7" t="str">
        <f t="shared" si="1"/>
        <v>Ecuador</v>
      </c>
      <c r="HI36" s="7" t="e">
        <f ca="1">IF(OFFSET(Voorspelling!#REF!,0,HI1)&lt;&gt;"",OFFSET(Voorspelling!#REF!,0,HI1),0)</f>
        <v>#REF!</v>
      </c>
      <c r="HJ36" s="7" t="e">
        <f ca="1">IF(OFFSET(Voorspelling!#REF!,0,HI1)&lt;&gt;"",OFFSET(Voorspelling!#REF!,0,HI1),0)</f>
        <v>#REF!</v>
      </c>
      <c r="HK36" s="7" t="str">
        <f t="shared" si="2"/>
        <v>Curaçao</v>
      </c>
      <c r="HL36" s="7" t="e">
        <f ca="1">IF(AND(OFFSET(Voorspelling!#REF!,0,HI1)&lt;&gt;"",OFFSET(Voorspelling!#REF!,0,HI1)&lt;&gt;""),IF(HI36&gt;HJ36,"W",IF(HI36=HJ36,"D","L")),"")</f>
        <v>#REF!</v>
      </c>
      <c r="HM36" s="7" t="e">
        <f t="shared" ca="1" si="3"/>
        <v>#REF!</v>
      </c>
      <c r="LO36" s="7"/>
      <c r="LP36" s="7"/>
      <c r="LQ36" s="7"/>
      <c r="LR36" s="7"/>
      <c r="LS36" s="7"/>
      <c r="LT36" s="7"/>
      <c r="PV36" s="7"/>
      <c r="PW36" s="7"/>
      <c r="PX36" s="7"/>
      <c r="PY36" s="7"/>
      <c r="PZ36" s="7"/>
      <c r="QA36" s="7"/>
      <c r="UC36" s="7"/>
      <c r="UD36" s="7"/>
      <c r="UE36" s="7"/>
      <c r="UF36" s="7"/>
      <c r="UG36" s="7"/>
      <c r="UH36" s="7"/>
      <c r="YJ36" s="7"/>
      <c r="YK36" s="7"/>
      <c r="YL36" s="7"/>
      <c r="YM36" s="7"/>
      <c r="YN36" s="7"/>
      <c r="YO36" s="7"/>
      <c r="ACQ36" s="7"/>
      <c r="ACR36" s="7"/>
      <c r="ACS36" s="7"/>
      <c r="ACT36" s="7"/>
      <c r="ACU36" s="7"/>
      <c r="ACV36" s="7"/>
      <c r="AGX36" s="7"/>
      <c r="AGY36" s="7"/>
      <c r="AGZ36" s="7"/>
      <c r="AHA36" s="7"/>
      <c r="AHB36" s="7"/>
      <c r="AHC36" s="7"/>
      <c r="ALE36" s="7"/>
      <c r="ALF36" s="7"/>
      <c r="ALG36" s="7"/>
      <c r="ALH36" s="7"/>
      <c r="ALI36" s="7"/>
      <c r="ALJ36" s="7"/>
      <c r="APL36" s="7"/>
      <c r="APM36" s="7"/>
      <c r="APN36" s="7"/>
      <c r="APO36" s="7"/>
      <c r="APP36" s="7"/>
      <c r="APQ36" s="7"/>
      <c r="ATS36" s="7"/>
      <c r="ATT36" s="7"/>
      <c r="ATU36" s="7"/>
      <c r="ATV36" s="7"/>
      <c r="ATW36" s="7"/>
      <c r="ATX36" s="7"/>
      <c r="AXZ36" s="7"/>
      <c r="AYA36" s="7"/>
      <c r="AYB36" s="7"/>
      <c r="AYC36" s="7"/>
      <c r="AYD36" s="7"/>
      <c r="AYE36" s="7"/>
      <c r="BCG36" s="7"/>
      <c r="BCH36" s="7"/>
      <c r="BCI36" s="7"/>
      <c r="BCJ36" s="7"/>
      <c r="BCK36" s="7"/>
      <c r="BCL36" s="7"/>
      <c r="BGN36" s="7"/>
      <c r="BGO36" s="7"/>
      <c r="BGP36" s="7"/>
      <c r="BGQ36" s="7"/>
      <c r="BGR36" s="7"/>
      <c r="BGS36" s="7"/>
      <c r="BKU36" s="7"/>
      <c r="BKV36" s="7"/>
      <c r="BKW36" s="7"/>
      <c r="BKX36" s="7"/>
      <c r="BKY36" s="7"/>
      <c r="BKZ36" s="7"/>
      <c r="BPB36" s="7"/>
      <c r="BPC36" s="7"/>
      <c r="BPD36" s="7"/>
      <c r="BPE36" s="7"/>
      <c r="BPF36" s="7"/>
      <c r="BPG36" s="7"/>
      <c r="BTI36" s="7"/>
      <c r="BTJ36" s="7"/>
      <c r="BTK36" s="7"/>
      <c r="BTL36" s="7"/>
      <c r="BTM36" s="7"/>
      <c r="BTN36" s="7"/>
      <c r="BXP36" s="7"/>
      <c r="BXQ36" s="7"/>
      <c r="BXR36" s="7"/>
      <c r="BXS36" s="7"/>
      <c r="BXT36" s="7"/>
      <c r="BXU36" s="7"/>
      <c r="CBW36" s="7"/>
      <c r="CBX36" s="7"/>
      <c r="CBY36" s="7"/>
      <c r="CBZ36" s="7"/>
      <c r="CCA36" s="7"/>
      <c r="CCB36" s="7"/>
      <c r="CGD36" s="7"/>
      <c r="CGE36" s="7"/>
      <c r="CGF36" s="7"/>
      <c r="CGG36" s="7"/>
      <c r="CGH36" s="7"/>
      <c r="CGI36" s="7"/>
      <c r="CKK36" s="7"/>
      <c r="CKL36" s="7"/>
      <c r="CKM36" s="7"/>
      <c r="CKN36" s="7"/>
      <c r="CKO36" s="7"/>
      <c r="CKP36" s="7"/>
      <c r="COR36" s="7"/>
      <c r="COS36" s="7"/>
      <c r="COT36" s="7"/>
      <c r="COU36" s="7"/>
      <c r="COV36" s="7"/>
      <c r="COW36" s="7"/>
      <c r="CSY36" s="7"/>
      <c r="CSZ36" s="7"/>
      <c r="CTA36" s="7"/>
      <c r="CTB36" s="7"/>
      <c r="CTC36" s="7"/>
      <c r="CTD36" s="7"/>
      <c r="CXF36" s="7"/>
      <c r="CXG36" s="7"/>
      <c r="CXH36" s="7"/>
      <c r="CXI36" s="7"/>
      <c r="CXJ36" s="7"/>
      <c r="CXK36" s="7"/>
      <c r="DBM36" s="7"/>
      <c r="DBN36" s="7"/>
      <c r="DBO36" s="7"/>
      <c r="DBP36" s="7"/>
      <c r="DBQ36" s="7"/>
      <c r="DBR36" s="7"/>
      <c r="DFT36" s="7"/>
      <c r="DFU36" s="7"/>
      <c r="DFV36" s="7"/>
      <c r="DFW36" s="7"/>
      <c r="DFX36" s="7"/>
      <c r="DFY36" s="7"/>
      <c r="DKA36" s="7"/>
      <c r="DKB36" s="7"/>
      <c r="DKC36" s="7"/>
      <c r="DKD36" s="7"/>
      <c r="DKE36" s="7"/>
      <c r="DKF36" s="7"/>
      <c r="DOH36" s="7"/>
      <c r="DOI36" s="7"/>
      <c r="DOJ36" s="7"/>
      <c r="DOK36" s="7"/>
      <c r="DOL36" s="7"/>
      <c r="DOM36" s="7"/>
      <c r="DSO36" s="7"/>
      <c r="DSP36" s="7"/>
      <c r="DSQ36" s="7"/>
      <c r="DSR36" s="7"/>
      <c r="DSS36" s="7"/>
      <c r="DST36" s="7"/>
      <c r="DWV36" s="7"/>
      <c r="DWW36" s="7"/>
      <c r="DWX36" s="7"/>
      <c r="DWY36" s="7"/>
      <c r="DWZ36" s="7"/>
      <c r="DXA36" s="7"/>
      <c r="EBC36" s="7"/>
      <c r="EBD36" s="7"/>
      <c r="EBE36" s="7"/>
      <c r="EBF36" s="7"/>
      <c r="EBG36" s="7"/>
      <c r="EBH36" s="7"/>
      <c r="EFJ36" s="7"/>
      <c r="EFK36" s="7"/>
      <c r="EFL36" s="7"/>
      <c r="EFM36" s="7"/>
      <c r="EFN36" s="7"/>
      <c r="EFO36" s="7"/>
      <c r="EJQ36" s="7"/>
      <c r="EJR36" s="7"/>
      <c r="EJS36" s="7"/>
      <c r="EJT36" s="7"/>
      <c r="EJU36" s="7"/>
      <c r="EJV36" s="7"/>
      <c r="ENX36" s="7"/>
      <c r="ENY36" s="7"/>
      <c r="ENZ36" s="7"/>
      <c r="EOA36" s="7"/>
      <c r="EOB36" s="7"/>
      <c r="EOC36" s="7"/>
      <c r="ESE36" s="7"/>
      <c r="ESF36" s="7"/>
      <c r="ESG36" s="7"/>
      <c r="ESH36" s="7"/>
      <c r="ESI36" s="7"/>
      <c r="ESJ36" s="7"/>
      <c r="EWL36" s="7"/>
      <c r="EWM36" s="7"/>
      <c r="EWN36" s="7"/>
      <c r="EWO36" s="7"/>
      <c r="EWP36" s="7"/>
      <c r="EWQ36" s="7"/>
      <c r="FAS36" s="7"/>
      <c r="FAT36" s="7"/>
      <c r="FAU36" s="7"/>
      <c r="FAV36" s="7"/>
      <c r="FAW36" s="7"/>
      <c r="FAX36" s="7"/>
      <c r="FEZ36" s="7"/>
      <c r="FFA36" s="7"/>
      <c r="FFB36" s="7"/>
      <c r="FFC36" s="7"/>
      <c r="FFD36" s="7"/>
      <c r="FFE36" s="7"/>
      <c r="FJG36" s="7"/>
      <c r="FJH36" s="7"/>
      <c r="FJI36" s="7"/>
      <c r="FJJ36" s="7"/>
      <c r="FJK36" s="7"/>
      <c r="FJL36" s="7"/>
      <c r="FNN36" s="7"/>
      <c r="FNO36" s="7"/>
      <c r="FNP36" s="7"/>
      <c r="FNQ36" s="7"/>
      <c r="FNR36" s="7"/>
      <c r="FNS36" s="7"/>
      <c r="FRU36" s="7"/>
      <c r="FRV36" s="7"/>
      <c r="FRW36" s="7"/>
      <c r="FRX36" s="7"/>
      <c r="FRY36" s="7"/>
      <c r="FRZ36" s="7"/>
      <c r="FWB36" s="7"/>
      <c r="FWC36" s="7"/>
      <c r="FWD36" s="7"/>
      <c r="FWE36" s="7"/>
      <c r="FWF36" s="7"/>
      <c r="FWG36" s="7"/>
      <c r="GAI36" s="7"/>
      <c r="GAJ36" s="7"/>
      <c r="GAK36" s="7"/>
      <c r="GAL36" s="7"/>
      <c r="GAM36" s="7"/>
      <c r="GAN36" s="7"/>
      <c r="GEP36" s="7"/>
      <c r="GEQ36" s="7"/>
      <c r="GER36" s="7"/>
      <c r="GES36" s="7"/>
      <c r="GET36" s="7"/>
      <c r="GEU36" s="7"/>
      <c r="GIW36" s="7"/>
      <c r="GIX36" s="7"/>
      <c r="GIY36" s="7"/>
      <c r="GIZ36" s="7"/>
      <c r="GJA36" s="7"/>
      <c r="GJB36" s="7"/>
      <c r="GND36" s="7"/>
      <c r="GNE36" s="7"/>
      <c r="GNF36" s="7"/>
      <c r="GNG36" s="7"/>
      <c r="GNH36" s="7"/>
      <c r="GNI36" s="7"/>
      <c r="GRK36" s="7"/>
      <c r="GRL36" s="7"/>
      <c r="GRM36" s="7"/>
      <c r="GRN36" s="7"/>
      <c r="GRO36" s="7"/>
      <c r="GRP36" s="7"/>
      <c r="GVR36" s="7"/>
      <c r="GVS36" s="7"/>
      <c r="GVT36" s="7"/>
      <c r="GVU36" s="7"/>
      <c r="GVV36" s="7"/>
      <c r="GVW36" s="7"/>
      <c r="GZY36" s="7"/>
      <c r="GZZ36" s="7"/>
      <c r="HAA36" s="7"/>
      <c r="HAB36" s="7"/>
      <c r="HAC36" s="7"/>
      <c r="HAD36" s="7"/>
      <c r="HEF36" s="7"/>
      <c r="HEG36" s="7"/>
      <c r="HEH36" s="7"/>
      <c r="HEI36" s="7"/>
      <c r="HEJ36" s="7"/>
      <c r="HEK36" s="7"/>
      <c r="HIM36" s="7"/>
      <c r="HIN36" s="7"/>
      <c r="HIO36" s="7"/>
      <c r="HIP36" s="7"/>
      <c r="HIQ36" s="7"/>
      <c r="HIR36" s="7"/>
      <c r="HMT36" s="7"/>
      <c r="HMU36" s="7"/>
      <c r="HMV36" s="7"/>
      <c r="HMW36" s="7"/>
      <c r="HMX36" s="7"/>
      <c r="HMY36" s="7"/>
      <c r="HRA36" s="7"/>
      <c r="HRB36" s="7"/>
      <c r="HRC36" s="7"/>
      <c r="HRD36" s="7"/>
      <c r="HRE36" s="7"/>
      <c r="HRF36" s="7"/>
      <c r="HVH36" s="7"/>
      <c r="HVI36" s="7"/>
      <c r="HVJ36" s="7"/>
      <c r="HVK36" s="7"/>
      <c r="HVL36" s="7"/>
      <c r="HVM36" s="7"/>
      <c r="HZO36" s="7"/>
      <c r="HZP36" s="7"/>
      <c r="HZQ36" s="7"/>
      <c r="HZR36" s="7"/>
      <c r="HZS36" s="7"/>
      <c r="HZT36" s="7"/>
      <c r="IDV36" s="7"/>
      <c r="IDW36" s="7"/>
      <c r="IDX36" s="7"/>
      <c r="IDY36" s="7"/>
      <c r="IDZ36" s="7"/>
      <c r="IEA36" s="7"/>
      <c r="IIC36" s="7"/>
      <c r="IID36" s="7"/>
      <c r="IIE36" s="7"/>
      <c r="IIF36" s="7"/>
      <c r="IIG36" s="7"/>
      <c r="IIH36" s="7"/>
      <c r="IMJ36" s="7"/>
      <c r="IMK36" s="7"/>
      <c r="IML36" s="7"/>
      <c r="IMM36" s="7"/>
      <c r="IMN36" s="7"/>
      <c r="IMO36" s="7"/>
      <c r="IQQ36" s="7"/>
      <c r="IQR36" s="7"/>
      <c r="IQS36" s="7"/>
      <c r="IQT36" s="7"/>
      <c r="IQU36" s="7"/>
      <c r="IQV36" s="7"/>
      <c r="IUX36" s="7"/>
      <c r="IUY36" s="7"/>
      <c r="IUZ36" s="7"/>
      <c r="IVA36" s="7"/>
      <c r="IVB36" s="7"/>
      <c r="IVC36" s="7"/>
      <c r="IZE36" s="7"/>
      <c r="IZF36" s="7"/>
      <c r="IZG36" s="7"/>
      <c r="IZH36" s="7"/>
      <c r="IZI36" s="7"/>
      <c r="IZJ36" s="7"/>
      <c r="JDL36" s="7"/>
      <c r="JDM36" s="7"/>
      <c r="JDN36" s="7"/>
      <c r="JDO36" s="7"/>
      <c r="JDP36" s="7"/>
      <c r="JDQ36" s="7"/>
      <c r="JHS36" s="7"/>
      <c r="JHT36" s="7"/>
      <c r="JHU36" s="7"/>
      <c r="JHV36" s="7"/>
      <c r="JHW36" s="7"/>
      <c r="JHX36" s="7"/>
      <c r="JLZ36" s="7"/>
      <c r="JMA36" s="7"/>
      <c r="JMB36" s="7"/>
      <c r="JMC36" s="7"/>
      <c r="JMD36" s="7"/>
      <c r="JME36" s="7"/>
      <c r="JQG36" s="7"/>
      <c r="JQH36" s="7"/>
      <c r="JQI36" s="7"/>
      <c r="JQJ36" s="7"/>
      <c r="JQK36" s="7"/>
      <c r="JQL36" s="7"/>
      <c r="JUN36" s="7"/>
      <c r="JUO36" s="7"/>
      <c r="JUP36" s="7"/>
      <c r="JUQ36" s="7"/>
      <c r="JUR36" s="7"/>
      <c r="JUS36" s="7"/>
      <c r="JYU36" s="7"/>
      <c r="JYV36" s="7"/>
      <c r="JYW36" s="7"/>
      <c r="JYX36" s="7"/>
      <c r="JYY36" s="7"/>
      <c r="JYZ36" s="7"/>
      <c r="KDB36" s="7"/>
      <c r="KDC36" s="7"/>
      <c r="KDD36" s="7"/>
      <c r="KDE36" s="7"/>
      <c r="KDF36" s="7"/>
      <c r="KDG36" s="7"/>
      <c r="KHI36" s="7"/>
      <c r="KHJ36" s="7"/>
      <c r="KHK36" s="7"/>
      <c r="KHL36" s="7"/>
      <c r="KHM36" s="7"/>
      <c r="KHN36" s="7"/>
      <c r="KLP36" s="7"/>
      <c r="KLQ36" s="7"/>
      <c r="KLR36" s="7"/>
      <c r="KLS36" s="7"/>
      <c r="KLT36" s="7"/>
      <c r="KLU36" s="7"/>
      <c r="KPW36" s="7"/>
      <c r="KPX36" s="7"/>
      <c r="KPY36" s="7"/>
      <c r="KPZ36" s="7"/>
      <c r="KQA36" s="7"/>
      <c r="KQB36" s="7"/>
      <c r="KUD36" s="7"/>
      <c r="KUE36" s="7"/>
      <c r="KUF36" s="7"/>
      <c r="KUG36" s="7"/>
      <c r="KUH36" s="7"/>
      <c r="KUI36" s="7"/>
      <c r="KYK36" s="7"/>
      <c r="KYL36" s="7"/>
      <c r="KYM36" s="7"/>
      <c r="KYN36" s="7"/>
      <c r="KYO36" s="7"/>
      <c r="KYP36" s="7"/>
      <c r="LCR36" s="7"/>
      <c r="LCS36" s="7"/>
      <c r="LCT36" s="7"/>
      <c r="LCU36" s="7"/>
      <c r="LCV36" s="7"/>
      <c r="LCW36" s="7"/>
      <c r="LGY36" s="7"/>
      <c r="LGZ36" s="7"/>
      <c r="LHA36" s="7"/>
      <c r="LHB36" s="7"/>
      <c r="LHC36" s="7"/>
      <c r="LHD36" s="7"/>
      <c r="LLF36" s="7"/>
      <c r="LLG36" s="7"/>
      <c r="LLH36" s="7"/>
      <c r="LLI36" s="7"/>
      <c r="LLJ36" s="7"/>
      <c r="LLK36" s="7"/>
      <c r="LPM36" s="7"/>
      <c r="LPN36" s="7"/>
      <c r="LPO36" s="7"/>
      <c r="LPP36" s="7"/>
      <c r="LPQ36" s="7"/>
      <c r="LPR36" s="7"/>
      <c r="LTT36" s="7"/>
      <c r="LTU36" s="7"/>
      <c r="LTV36" s="7"/>
      <c r="LTW36" s="7"/>
      <c r="LTX36" s="7"/>
      <c r="LTY36" s="7"/>
      <c r="LYA36" s="7"/>
      <c r="LYB36" s="7"/>
      <c r="LYC36" s="7"/>
      <c r="LYD36" s="7"/>
      <c r="LYE36" s="7"/>
      <c r="LYF36" s="7"/>
      <c r="MCH36" s="7"/>
      <c r="MCI36" s="7"/>
      <c r="MCJ36" s="7"/>
      <c r="MCK36" s="7"/>
      <c r="MCL36" s="7"/>
      <c r="MCM36" s="7"/>
      <c r="MGO36" s="7"/>
      <c r="MGP36" s="7"/>
      <c r="MGQ36" s="7"/>
      <c r="MGR36" s="7"/>
      <c r="MGS36" s="7"/>
      <c r="MGT36" s="7"/>
      <c r="MKV36" s="7"/>
      <c r="MKW36" s="7"/>
      <c r="MKX36" s="7"/>
      <c r="MKY36" s="7"/>
      <c r="MKZ36" s="7"/>
      <c r="MLA36" s="7"/>
      <c r="MPC36" s="7"/>
      <c r="MPD36" s="7"/>
      <c r="MPE36" s="7"/>
      <c r="MPF36" s="7"/>
      <c r="MPG36" s="7"/>
      <c r="MPH36" s="7"/>
      <c r="MTJ36" s="7"/>
      <c r="MTK36" s="7"/>
      <c r="MTL36" s="7"/>
      <c r="MTM36" s="7"/>
      <c r="MTN36" s="7"/>
      <c r="MTO36" s="7"/>
      <c r="MXQ36" s="7"/>
      <c r="MXR36" s="7"/>
      <c r="MXS36" s="7"/>
      <c r="MXT36" s="7"/>
      <c r="MXU36" s="7"/>
      <c r="MXV36" s="7"/>
      <c r="NBX36" s="7"/>
      <c r="NBY36" s="7"/>
      <c r="NBZ36" s="7"/>
      <c r="NCA36" s="7"/>
      <c r="NCB36" s="7"/>
      <c r="NCC36" s="7"/>
      <c r="NGE36" s="7"/>
      <c r="NGF36" s="7"/>
      <c r="NGG36" s="7"/>
      <c r="NGH36" s="7"/>
      <c r="NGI36" s="7"/>
      <c r="NGJ36" s="7"/>
      <c r="NKL36" s="7"/>
      <c r="NKM36" s="7"/>
      <c r="NKN36" s="7"/>
      <c r="NKO36" s="7"/>
      <c r="NKP36" s="7"/>
      <c r="NKQ36" s="7"/>
      <c r="NOS36" s="7"/>
      <c r="NOT36" s="7"/>
      <c r="NOU36" s="7"/>
      <c r="NOV36" s="7"/>
      <c r="NOW36" s="7"/>
      <c r="NOX36" s="7"/>
      <c r="NSZ36" s="7"/>
      <c r="NTA36" s="7"/>
      <c r="NTB36" s="7"/>
      <c r="NTC36" s="7"/>
      <c r="NTD36" s="7"/>
      <c r="NTE36" s="7"/>
      <c r="NXG36" s="7"/>
      <c r="NXH36" s="7"/>
      <c r="NXI36" s="7"/>
      <c r="NXJ36" s="7"/>
      <c r="NXK36" s="7"/>
      <c r="NXL36" s="7"/>
      <c r="OBN36" s="7"/>
      <c r="OBO36" s="7"/>
      <c r="OBP36" s="7"/>
      <c r="OBQ36" s="7"/>
      <c r="OBR36" s="7"/>
      <c r="OBS36" s="7"/>
      <c r="OFU36" s="7"/>
      <c r="OFV36" s="7"/>
      <c r="OFW36" s="7"/>
      <c r="OFX36" s="7"/>
      <c r="OFY36" s="7"/>
      <c r="OFZ36" s="7"/>
      <c r="OKB36" s="7"/>
      <c r="OKC36" s="7"/>
      <c r="OKD36" s="7"/>
      <c r="OKE36" s="7"/>
      <c r="OKF36" s="7"/>
      <c r="OKG36" s="7"/>
      <c r="OOI36" s="7"/>
      <c r="OOJ36" s="7"/>
      <c r="OOK36" s="7"/>
      <c r="OOL36" s="7"/>
      <c r="OOM36" s="7"/>
      <c r="OON36" s="7"/>
      <c r="OSP36" s="7"/>
      <c r="OSQ36" s="7"/>
      <c r="OSR36" s="7"/>
      <c r="OSS36" s="7"/>
      <c r="OST36" s="7"/>
      <c r="OSU36" s="7"/>
      <c r="OWW36" s="7"/>
      <c r="OWX36" s="7"/>
      <c r="OWY36" s="7"/>
      <c r="OWZ36" s="7"/>
      <c r="OXA36" s="7"/>
      <c r="OXB36" s="7"/>
      <c r="PBD36" s="7"/>
      <c r="PBE36" s="7"/>
      <c r="PBF36" s="7"/>
      <c r="PBG36" s="7"/>
      <c r="PBH36" s="7"/>
      <c r="PBI36" s="7"/>
      <c r="PFK36" s="7"/>
      <c r="PFL36" s="7"/>
      <c r="PFM36" s="7"/>
      <c r="PFN36" s="7"/>
      <c r="PFO36" s="7"/>
      <c r="PFP36" s="7"/>
      <c r="PJR36" s="7"/>
      <c r="PJS36" s="7"/>
      <c r="PJT36" s="7"/>
      <c r="PJU36" s="7"/>
      <c r="PJV36" s="7"/>
      <c r="PJW36" s="7"/>
      <c r="PNY36" s="7"/>
      <c r="PNZ36" s="7"/>
      <c r="POA36" s="7"/>
      <c r="POB36" s="7"/>
      <c r="POC36" s="7"/>
      <c r="POD36" s="7"/>
      <c r="PSF36" s="7"/>
      <c r="PSG36" s="7"/>
      <c r="PSH36" s="7"/>
      <c r="PSI36" s="7"/>
      <c r="PSJ36" s="7"/>
      <c r="PSK36" s="7"/>
    </row>
    <row r="37" spans="1:998 1104:1997 2103:2996 3102:3995 4101:5105 5211:6104 6210:7103 7209:8102 8208:9212 9318:10211 10317:11210 11316:11321" x14ac:dyDescent="0.25">
      <c r="A37" s="9">
        <f>Landen!E26+100</f>
        <v>107</v>
      </c>
      <c r="B37" s="3">
        <f>VLOOKUP(C37,CX37:CY41,2,FALSE)</f>
        <v>1</v>
      </c>
      <c r="C37" s="5" t="str">
        <f>Landen!D26</f>
        <v>Nederland</v>
      </c>
      <c r="D37" s="3">
        <f>SUMPRODUCT((DA3:DA105=C37)*(DE3:DE105="W"))+SUMPRODUCT((DD3:DD105=C37)*(DF3:DF105="W"))</f>
        <v>0</v>
      </c>
      <c r="E37" s="3">
        <f>SUMPRODUCT((DA3:DA105=C37)*(DE3:DE105="D"))+SUMPRODUCT((DD3:DD105=C37)*(DF3:DF105="D"))</f>
        <v>0</v>
      </c>
      <c r="F37" s="3">
        <f>SUMPRODUCT((DA3:DA105=C37)*(DE3:DE105="L"))+SUMPRODUCT((DD3:DD105=C37)*(DF3:DF105="L"))</f>
        <v>0</v>
      </c>
      <c r="G37" s="3">
        <f>SUMIF(DA3:DA123,C37,DB3:DB123)+SUMIF(DD3:DD123,C37,DC3:DC123)</f>
        <v>0</v>
      </c>
      <c r="H37" s="3">
        <f>SUMIF(DD3:DD123,C37,DB3:DB123)+SUMIF(DA3:DA123,C37,DC3:DC123)</f>
        <v>0</v>
      </c>
      <c r="I37" s="3">
        <f t="shared" ref="I37:I40" si="124">G37-H37+1000</f>
        <v>1000</v>
      </c>
      <c r="J37" s="3">
        <f t="shared" ref="J37:J40" si="125">D37*3+E37*1</f>
        <v>0</v>
      </c>
      <c r="K37" s="3">
        <f>IF(Landen!F26&lt;&gt;"",Landen!F26,-A37)</f>
        <v>-107</v>
      </c>
      <c r="L37" s="3">
        <f>IF(COUNTIF(J37:J41,4)&lt;&gt;4,RANK(J37,J37:J41),J116)</f>
        <v>1</v>
      </c>
      <c r="N37" s="3">
        <f>SUMPRODUCT((L37:L40=L37)*(K37:K40&lt;K37))+L37</f>
        <v>4</v>
      </c>
      <c r="O37" s="5" t="str">
        <f>INDEX(C37:C41,MATCH(1,N37:N41,0),0)</f>
        <v>Tunesië</v>
      </c>
      <c r="P37" s="3">
        <f>INDEX(L37:L41,MATCH(O37,C37:C41,0),0)</f>
        <v>1</v>
      </c>
      <c r="Q37" s="3" t="str">
        <f>IF(P38=1,O37,"")</f>
        <v>Tunesië</v>
      </c>
      <c r="R37" s="3" t="str">
        <f>IF(P39=2,O38,"")</f>
        <v/>
      </c>
      <c r="S37" s="3" t="str">
        <f>IF(P40=3,O39,"")</f>
        <v/>
      </c>
      <c r="T37" s="3" t="str">
        <f>IF(P41=4,O40,"")</f>
        <v/>
      </c>
      <c r="V37" s="3" t="str">
        <f>IF(Q37&lt;&gt;"",Q37,"")</f>
        <v>Tunesië</v>
      </c>
      <c r="W37" s="3">
        <f>SUMPRODUCT((DA3:DA105=V37)*(DD3:DD105=V38)*(DE3:DE105="W"))+SUMPRODUCT((DA3:DA105=V37)*(DD3:DD105=V39)*(DE3:DE105="W"))+SUMPRODUCT((DA3:DA105=V37)*(DD3:DD105=V40)*(DE3:DE105="W"))+SUMPRODUCT((DA3:DA105=V37)*(DD3:DD105=V41)*(DE3:DE105="W"))+SUMPRODUCT((DA3:DA105=V38)*(DD3:DD105=V37)*(DF3:DF105="W"))+SUMPRODUCT((DA3:DA105=V39)*(DD3:DD105=V37)*(DF3:DF105="W"))+SUMPRODUCT((DA3:DA105=V40)*(DD3:DD105=V37)*(DF3:DF105="W"))+SUMPRODUCT((DA3:DA105=V41)*(DD3:DD105=V37)*(DF3:DF105="W"))</f>
        <v>0</v>
      </c>
      <c r="X37" s="3">
        <f>SUMPRODUCT((DA3:DA105=V37)*(DD3:DD105=V38)*(DE3:DE105="D"))+SUMPRODUCT((DA3:DA105=V37)*(DD3:DD105=V39)*(DE3:DE105="D"))+SUMPRODUCT((DA3:DA105=V37)*(DD3:DD105=V40)*(DE3:DE105="D"))+SUMPRODUCT((DA3:DA105=V37)*(DD3:DD105=V41)*(DE3:DE105="D"))+SUMPRODUCT((DA3:DA105=V38)*(DD3:DD105=V37)*(DE3:DE105="D"))+SUMPRODUCT((DA3:DA105=V39)*(DD3:DD105=V37)*(DE3:DE105="D"))+SUMPRODUCT((DA3:DA105=V40)*(DD3:DD105=V37)*(DE3:DE105="D"))+SUMPRODUCT((DA3:DA105=V41)*(DD3:DD105=V37)*(DE3:DE105="D"))</f>
        <v>0</v>
      </c>
      <c r="Y37" s="3">
        <f>SUMPRODUCT((DA3:DA105=V37)*(DD3:DD105=V38)*(DE3:DE105="L"))+SUMPRODUCT((DA3:DA105=V37)*(DD3:DD105=V39)*(DE3:DE105="L"))+SUMPRODUCT((DA3:DA105=V37)*(DD3:DD105=V40)*(DE3:DE105="L"))+SUMPRODUCT((DA3:DA105=V37)*(DD3:DD105=V41)*(DE3:DE105="L"))+SUMPRODUCT((DA3:DA105=V38)*(DD3:DD105=V37)*(DF3:DF105="L"))+SUMPRODUCT((DA3:DA105=V39)*(DD3:DD105=V37)*(DF3:DF105="L"))+SUMPRODUCT((DA3:DA105=V40)*(DD3:DD105=V37)*(DF3:DF105="L"))+SUMPRODUCT((DA3:DA105=V41)*(DD3:DD105=V37)*(DF3:DF105="L"))</f>
        <v>0</v>
      </c>
      <c r="Z37" s="3">
        <f>SUMPRODUCT((DA3:DA105=V37)*(DD3:DD105=V38)*DB3:DB105)+SUMPRODUCT((DA3:DA105=V37)*(DD3:DD105=V39)*DB3:DB105)+SUMPRODUCT((DA3:DA105=V37)*(DD3:DD105=V40)*DB3:DB105)+SUMPRODUCT((DA3:DA105=V37)*(DD3:DD105=V41)*DB3:DB105)+SUMPRODUCT((DA3:DA105=V38)*(DD3:DD105=V37)*DC3:DC105)+SUMPRODUCT((DA3:DA105=V39)*(DD3:DD105=V37)*DC3:DC105)+SUMPRODUCT((DA3:DA105=V40)*(DD3:DD105=V37)*DC3:DC105)+SUMPRODUCT((DA3:DA105=V41)*(DD3:DD105=V37)*DC3:DC105)</f>
        <v>0</v>
      </c>
      <c r="AA37" s="3">
        <f>SUMPRODUCT((DA3:DA105=V37)*(DD3:DD105=V38)*DC3:DC105)+SUMPRODUCT((DA3:DA105=V37)*(DD3:DD105=V39)*DC3:DC105)+SUMPRODUCT((DA3:DA105=V37)*(DD3:DD105=V40)*DC3:DC105)+SUMPRODUCT((DA3:DA105=V37)*(DD3:DD105=V41)*DC3:DC105)+SUMPRODUCT((DA3:DA105=V38)*(DD3:DD105=V37)*DB3:DB105)+SUMPRODUCT((DA3:DA105=V39)*(DD3:DD105=V37)*DB3:DB105)+SUMPRODUCT((DA3:DA105=V40)*(DD3:DD105=V37)*DB3:DB105)+SUMPRODUCT((DA3:DA105=V41)*(DD3:DD105=V37)*DB3:DB105)</f>
        <v>0</v>
      </c>
      <c r="AB37" s="3">
        <f>Z37-AA37+1000</f>
        <v>1000</v>
      </c>
      <c r="AC37" s="3">
        <f t="shared" ref="AC37:AC40" si="126">IF(V37&lt;&gt;"",W37*3+X37*1,"")</f>
        <v>0</v>
      </c>
      <c r="AD37" s="3">
        <f>IF(V37&lt;&gt;"",VLOOKUP(V37,C4:I52,7,FALSE),"")</f>
        <v>1000</v>
      </c>
      <c r="AE37" s="3">
        <f>IF(V37&lt;&gt;"",VLOOKUP(V37,C4:I52,5,FALSE),"")</f>
        <v>0</v>
      </c>
      <c r="AF37" s="3">
        <f>IF(V37&lt;&gt;"",VLOOKUP(V37,C4:K52,9,FALSE),"")</f>
        <v>-147</v>
      </c>
      <c r="AG37" s="3">
        <f t="shared" ref="AG37:AG40" si="127">AC37</f>
        <v>0</v>
      </c>
      <c r="AH37" s="3">
        <f>IF(V37&lt;&gt;"",RANK(AG37,AG37:AG41),"")</f>
        <v>1</v>
      </c>
      <c r="AI37" s="3">
        <f>IF(V37&lt;&gt;"",SUMPRODUCT((AG37:AG41=AG37)*(AB37:AB41&gt;AB37)),"")</f>
        <v>0</v>
      </c>
      <c r="AJ37" s="3">
        <f>IF(V37&lt;&gt;"",SUMPRODUCT((AG37:AG41=AG37)*(AB37:AB41=AB37)*(Z37:Z41&gt;Z37)),"")</f>
        <v>0</v>
      </c>
      <c r="AK37" s="3">
        <f>IF(V37&lt;&gt;"",SUMPRODUCT((AG37:AG41=AG37)*(AB37:AB41=AB37)*(Z37:Z41=Z37)*(AD37:AD41&gt;AD37)),"")</f>
        <v>0</v>
      </c>
      <c r="AL37" s="3">
        <f>IF(V37&lt;&gt;"",SUMPRODUCT((AG37:AG41=AG37)*(AB37:AB41=AB37)*(Z37:Z41=Z37)*(AD37:AD41=AD37)*(AE37:AE41&gt;AE37)),"")</f>
        <v>0</v>
      </c>
      <c r="AM37" s="3">
        <f>IF(V37&lt;&gt;"",SUMPRODUCT((AG37:AG41=AG37)*(AB37:AB41=AB37)*(Z37:Z41=Z37)*(AD37:AD41=AD37)*(AE37:AE41=AE37)*(AF37:AF41&gt;AF37)),"")</f>
        <v>3</v>
      </c>
      <c r="AN37" s="3">
        <f>IF(V37&lt;&gt;"",IF(AN116&lt;&gt;"",IF(U115=3,AN116,AN116+U115),SUM(AH37:AM37)),"")</f>
        <v>4</v>
      </c>
      <c r="AO37" s="3" t="str">
        <f>IF(V37&lt;&gt;"",INDEX(V37:V41,MATCH(1,AN37:AN41,0),0),"")</f>
        <v>Nederland</v>
      </c>
      <c r="CX37" s="3" t="str">
        <f>IF(AO37&lt;&gt;"",AO37,O37)</f>
        <v>Nederland</v>
      </c>
      <c r="CY37" s="3">
        <v>1</v>
      </c>
      <c r="CZ37" s="3">
        <v>35</v>
      </c>
      <c r="DA37" s="7" t="str">
        <f>Voorspelling!F40</f>
        <v>Nederland</v>
      </c>
      <c r="DB37" s="7">
        <f>Voorspelling!G40</f>
        <v>0</v>
      </c>
      <c r="DC37" s="7">
        <f>Voorspelling!H40</f>
        <v>0</v>
      </c>
      <c r="DD37" s="7" t="str">
        <f>Voorspelling!I40</f>
        <v>Zweden</v>
      </c>
      <c r="DE37" s="7" t="str">
        <f>IF(AND(Voorspelling!G40&lt;&gt;"",Voorspelling!H40&lt;&gt;""),IF(DB37&gt;DC37,"W",IF(DB37=DC37,"D","L")),"")</f>
        <v/>
      </c>
      <c r="DF37" s="7" t="str">
        <f t="shared" si="0"/>
        <v/>
      </c>
      <c r="DI37" s="3" t="e">
        <f ca="1">VLOOKUP(DJ37,HE37:HF41,2,FALSE)</f>
        <v>#N/A</v>
      </c>
      <c r="DJ37" s="5" t="str">
        <f>C37</f>
        <v>Nederland</v>
      </c>
      <c r="DK37" s="3" t="e">
        <f ca="1">SUMPRODUCT((HH3:HH105=DJ37)*(HL3:HL105="W"))+SUMPRODUCT((HK3:HK105=DJ37)*(HM3:HM105="W"))</f>
        <v>#REF!</v>
      </c>
      <c r="DL37" s="3" t="e">
        <f ca="1">SUMPRODUCT((HH3:HH105=DJ37)*(HL3:HL105="D"))+SUMPRODUCT((HK3:HK105=DJ37)*(HM3:HM105="D"))</f>
        <v>#REF!</v>
      </c>
      <c r="DM37" s="3" t="e">
        <f ca="1">SUMPRODUCT((HH3:HH105=DJ37)*(HL3:HL105="L"))+SUMPRODUCT((HK3:HK105=DJ37)*(HM3:HM105="L"))</f>
        <v>#REF!</v>
      </c>
      <c r="DN37" s="3" t="e">
        <f ca="1">SUMIF(HH3:HH123,DJ37,HI3:HI123)+SUMIF(HK3:HK123,DJ37,HJ3:HJ123)</f>
        <v>#REF!</v>
      </c>
      <c r="DO37" s="3" t="e">
        <f ca="1">SUMIF(HK3:HK123,DJ37,HI3:HI123)+SUMIF(HH3:HH123,DJ37,HJ3:HJ123)</f>
        <v>#REF!</v>
      </c>
      <c r="DP37" s="3" t="e">
        <f t="shared" ref="DP37:DP40" ca="1" si="128">DN37-DO37+1000</f>
        <v>#REF!</v>
      </c>
      <c r="DQ37" s="3" t="e">
        <f t="shared" ref="DQ37:DQ40" ca="1" si="129">DK37*3+DL37*1</f>
        <v>#REF!</v>
      </c>
      <c r="DR37" s="3">
        <f t="shared" ref="DR37:DR40" si="130">K37</f>
        <v>-107</v>
      </c>
      <c r="DS37" s="3" t="e">
        <f ca="1">IF(COUNTIF(DQ37:DQ41,4)&lt;&gt;4,RANK(DQ37,DQ37:DQ41),DQ116)</f>
        <v>#REF!</v>
      </c>
      <c r="DU37" s="3" t="e">
        <f ca="1">SUMPRODUCT((DS37:DS40=DS37)*(DR37:DR40&lt;DR37))+DS37</f>
        <v>#REF!</v>
      </c>
      <c r="DV37" s="5" t="e">
        <f ca="1">INDEX(DJ37:DJ41,MATCH(1,DU37:DU41,0),0)</f>
        <v>#N/A</v>
      </c>
      <c r="DW37" s="3" t="e">
        <f ca="1">INDEX(DS37:DS41,MATCH(DV37,DJ37:DJ41,0),0)</f>
        <v>#N/A</v>
      </c>
      <c r="DX37" s="3" t="e">
        <f ca="1">IF(DW38=1,DV37,"")</f>
        <v>#N/A</v>
      </c>
      <c r="DY37" s="3" t="e">
        <f ca="1">IF(DW39=2,DV38,"")</f>
        <v>#N/A</v>
      </c>
      <c r="DZ37" s="3" t="e">
        <f ca="1">IF(DW40=3,DV39,"")</f>
        <v>#N/A</v>
      </c>
      <c r="EA37" s="3" t="str">
        <f>IF(DW41=4,DV40,"")</f>
        <v/>
      </c>
      <c r="EC37" s="3" t="e">
        <f ca="1">IF(DX37&lt;&gt;"",DX37,"")</f>
        <v>#N/A</v>
      </c>
      <c r="ED37" s="3" t="e">
        <f ca="1">SUMPRODUCT((HH3:HH105=EC37)*(HK3:HK105=EC38)*(HL3:HL105="W"))+SUMPRODUCT((HH3:HH105=EC37)*(HK3:HK105=EC39)*(HL3:HL105="W"))+SUMPRODUCT((HH3:HH105=EC37)*(HK3:HK105=EC40)*(HL3:HL105="W"))+SUMPRODUCT((HH3:HH105=EC37)*(HK3:HK105=EC41)*(HL3:HL105="W"))+SUMPRODUCT((HH3:HH105=EC38)*(HK3:HK105=EC37)*(HM3:HM105="W"))+SUMPRODUCT((HH3:HH105=EC39)*(HK3:HK105=EC37)*(HM3:HM105="W"))+SUMPRODUCT((HH3:HH105=EC40)*(HK3:HK105=EC37)*(HM3:HM105="W"))+SUMPRODUCT((HH3:HH105=EC41)*(HK3:HK105=EC37)*(HM3:HM105="W"))</f>
        <v>#N/A</v>
      </c>
      <c r="EE37" s="3" t="e">
        <f ca="1">SUMPRODUCT((HH3:HH105=EC37)*(HK3:HK105=EC38)*(HL3:HL105="D"))+SUMPRODUCT((HH3:HH105=EC37)*(HK3:HK105=EC39)*(HL3:HL105="D"))+SUMPRODUCT((HH3:HH105=EC37)*(HK3:HK105=EC40)*(HL3:HL105="D"))+SUMPRODUCT((HH3:HH105=EC37)*(HK3:HK105=EC41)*(HL3:HL105="D"))+SUMPRODUCT((HH3:HH105=EC38)*(HK3:HK105=EC37)*(HL3:HL105="D"))+SUMPRODUCT((HH3:HH105=EC39)*(HK3:HK105=EC37)*(HL3:HL105="D"))+SUMPRODUCT((HH3:HH105=EC40)*(HK3:HK105=EC37)*(HL3:HL105="D"))+SUMPRODUCT((HH3:HH105=EC41)*(HK3:HK105=EC37)*(HL3:HL105="D"))</f>
        <v>#N/A</v>
      </c>
      <c r="EF37" s="3" t="e">
        <f ca="1">SUMPRODUCT((HH3:HH105=EC37)*(HK3:HK105=EC38)*(HL3:HL105="L"))+SUMPRODUCT((HH3:HH105=EC37)*(HK3:HK105=EC39)*(HL3:HL105="L"))+SUMPRODUCT((HH3:HH105=EC37)*(HK3:HK105=EC40)*(HL3:HL105="L"))+SUMPRODUCT((HH3:HH105=EC37)*(HK3:HK105=EC41)*(HL3:HL105="L"))+SUMPRODUCT((HH3:HH105=EC38)*(HK3:HK105=EC37)*(HM3:HM105="L"))+SUMPRODUCT((HH3:HH105=EC39)*(HK3:HK105=EC37)*(HM3:HM105="L"))+SUMPRODUCT((HH3:HH105=EC40)*(HK3:HK105=EC37)*(HM3:HM105="L"))+SUMPRODUCT((HH3:HH105=EC41)*(HK3:HK105=EC37)*(HM3:HM105="L"))</f>
        <v>#N/A</v>
      </c>
      <c r="EG37" s="3" t="e">
        <f ca="1">SUMPRODUCT((HH3:HH105=EC37)*(HK3:HK105=EC38)*HI3:HI105)+SUMPRODUCT((HH3:HH105=EC37)*(HK3:HK105=EC39)*HI3:HI105)+SUMPRODUCT((HH3:HH105=EC37)*(HK3:HK105=EC40)*HI3:HI105)+SUMPRODUCT((HH3:HH105=EC37)*(HK3:HK105=EC41)*HI3:HI105)+SUMPRODUCT((HH3:HH105=EC38)*(HK3:HK105=EC37)*HJ3:HJ105)+SUMPRODUCT((HH3:HH105=EC39)*(HK3:HK105=EC37)*HJ3:HJ105)+SUMPRODUCT((HH3:HH105=EC40)*(HK3:HK105=EC37)*HJ3:HJ105)+SUMPRODUCT((HH3:HH105=EC41)*(HK3:HK105=EC37)*HJ3:HJ105)</f>
        <v>#N/A</v>
      </c>
      <c r="EH37" s="3" t="e">
        <f ca="1">SUMPRODUCT((HH3:HH105=EC37)*(HK3:HK105=EC38)*HJ3:HJ105)+SUMPRODUCT((HH3:HH105=EC37)*(HK3:HK105=EC39)*HJ3:HJ105)+SUMPRODUCT((HH3:HH105=EC37)*(HK3:HK105=EC40)*HJ3:HJ105)+SUMPRODUCT((HH3:HH105=EC37)*(HK3:HK105=EC41)*HJ3:HJ105)+SUMPRODUCT((HH3:HH105=EC38)*(HK3:HK105=EC37)*HI3:HI105)+SUMPRODUCT((HH3:HH105=EC39)*(HK3:HK105=EC37)*HI3:HI105)+SUMPRODUCT((HH3:HH105=EC40)*(HK3:HK105=EC37)*HI3:HI105)+SUMPRODUCT((HH3:HH105=EC41)*(HK3:HK105=EC37)*HI3:HI105)</f>
        <v>#N/A</v>
      </c>
      <c r="EI37" s="3" t="e">
        <f ca="1">EG37-EH37+1000</f>
        <v>#N/A</v>
      </c>
      <c r="EJ37" s="3" t="e">
        <f t="shared" ref="EJ37:EJ40" ca="1" si="131">IF(EC37&lt;&gt;"",ED37*3+EE37*1,"")</f>
        <v>#N/A</v>
      </c>
      <c r="EK37" s="3" t="e">
        <f ca="1">IF(EC37&lt;&gt;"",VLOOKUP(EC37,DJ4:DP52,7,FALSE),"")</f>
        <v>#N/A</v>
      </c>
      <c r="EL37" s="3" t="e">
        <f ca="1">IF(EC37&lt;&gt;"",VLOOKUP(EC37,DJ4:DP52,5,FALSE),"")</f>
        <v>#N/A</v>
      </c>
      <c r="EM37" s="3" t="e">
        <f ca="1">IF(EC37&lt;&gt;"",VLOOKUP(EC37,DJ4:DR52,9,FALSE),"")</f>
        <v>#N/A</v>
      </c>
      <c r="EN37" s="3" t="e">
        <f t="shared" ref="EN37:EN40" ca="1" si="132">EJ37</f>
        <v>#N/A</v>
      </c>
      <c r="EO37" s="3" t="e">
        <f ca="1">IF(EC37&lt;&gt;"",RANK(EN37,EN37:EN41),"")</f>
        <v>#N/A</v>
      </c>
      <c r="EP37" s="3" t="e">
        <f ca="1">IF(EC37&lt;&gt;"",SUMPRODUCT((EN37:EN41=EN37)*(EI37:EI41&gt;EI37)),"")</f>
        <v>#N/A</v>
      </c>
      <c r="EQ37" s="3" t="e">
        <f ca="1">IF(EC37&lt;&gt;"",SUMPRODUCT((EN37:EN41=EN37)*(EI37:EI41=EI37)*(EG37:EG41&gt;EG37)),"")</f>
        <v>#N/A</v>
      </c>
      <c r="ER37" s="3" t="e">
        <f ca="1">IF(EC37&lt;&gt;"",SUMPRODUCT((EN37:EN41=EN37)*(EI37:EI41=EI37)*(EG37:EG41=EG37)*(EK37:EK41&gt;EK37)),"")</f>
        <v>#N/A</v>
      </c>
      <c r="ES37" s="3" t="e">
        <f ca="1">IF(EC37&lt;&gt;"",SUMPRODUCT((EN37:EN41=EN37)*(EI37:EI41=EI37)*(EG37:EG41=EG37)*(EK37:EK41=EK37)*(EL37:EL41&gt;EL37)),"")</f>
        <v>#N/A</v>
      </c>
      <c r="ET37" s="3" t="e">
        <f ca="1">IF(EC37&lt;&gt;"",SUMPRODUCT((EN37:EN41=EN37)*(EI37:EI41=EI37)*(EG37:EG41=EG37)*(EK37:EK41=EK37)*(EL37:EL41=EL37)*(EM37:EM41&gt;EM37)),"")</f>
        <v>#N/A</v>
      </c>
      <c r="EU37" s="3" t="e">
        <f ca="1">IF(EC37&lt;&gt;"",IF(EU116&lt;&gt;"",IF(EB115=3,EU116,EU116+EB115),SUM(EO37:ET37)),"")</f>
        <v>#N/A</v>
      </c>
      <c r="EV37" s="3" t="e">
        <f ca="1">IF(EC37&lt;&gt;"",INDEX(EC37:EC41,MATCH(1,EU37:EU41,0),0),"")</f>
        <v>#N/A</v>
      </c>
      <c r="HE37" s="3" t="e">
        <f ca="1">IF(EV37&lt;&gt;"",EV37,DV37)</f>
        <v>#N/A</v>
      </c>
      <c r="HF37" s="3">
        <v>1</v>
      </c>
      <c r="HG37" s="3">
        <v>35</v>
      </c>
      <c r="HH37" s="7" t="str">
        <f t="shared" si="1"/>
        <v>Nederland</v>
      </c>
      <c r="HI37" s="7" t="e">
        <f ca="1">IF(OFFSET(Voorspelling!#REF!,0,HI1)&lt;&gt;"",OFFSET(Voorspelling!#REF!,0,HI1),0)</f>
        <v>#REF!</v>
      </c>
      <c r="HJ37" s="7" t="e">
        <f ca="1">IF(OFFSET(Voorspelling!#REF!,0,HI1)&lt;&gt;"",OFFSET(Voorspelling!#REF!,0,HI1),0)</f>
        <v>#REF!</v>
      </c>
      <c r="HK37" s="7" t="str">
        <f t="shared" si="2"/>
        <v>Zweden</v>
      </c>
      <c r="HL37" s="7" t="e">
        <f ca="1">IF(AND(OFFSET(Voorspelling!#REF!,0,HI1)&lt;&gt;"",OFFSET(Voorspelling!#REF!,0,HI1)&lt;&gt;""),IF(HI37&gt;HJ37,"W",IF(HI37=HJ37,"D","L")),"")</f>
        <v>#REF!</v>
      </c>
      <c r="HM37" s="7" t="e">
        <f t="shared" ca="1" si="3"/>
        <v>#REF!</v>
      </c>
      <c r="LO37" s="7"/>
      <c r="LP37" s="7"/>
      <c r="LQ37" s="7"/>
      <c r="LR37" s="7"/>
      <c r="LS37" s="7"/>
      <c r="LT37" s="7"/>
      <c r="PV37" s="7"/>
      <c r="PW37" s="7"/>
      <c r="PX37" s="7"/>
      <c r="PY37" s="7"/>
      <c r="PZ37" s="7"/>
      <c r="QA37" s="7"/>
      <c r="UC37" s="7"/>
      <c r="UD37" s="7"/>
      <c r="UE37" s="7"/>
      <c r="UF37" s="7"/>
      <c r="UG37" s="7"/>
      <c r="UH37" s="7"/>
      <c r="YJ37" s="7"/>
      <c r="YK37" s="7"/>
      <c r="YL37" s="7"/>
      <c r="YM37" s="7"/>
      <c r="YN37" s="7"/>
      <c r="YO37" s="7"/>
      <c r="ACQ37" s="7"/>
      <c r="ACR37" s="7"/>
      <c r="ACS37" s="7"/>
      <c r="ACT37" s="7"/>
      <c r="ACU37" s="7"/>
      <c r="ACV37" s="7"/>
      <c r="AGX37" s="7"/>
      <c r="AGY37" s="7"/>
      <c r="AGZ37" s="7"/>
      <c r="AHA37" s="7"/>
      <c r="AHB37" s="7"/>
      <c r="AHC37" s="7"/>
      <c r="ALE37" s="7"/>
      <c r="ALF37" s="7"/>
      <c r="ALG37" s="7"/>
      <c r="ALH37" s="7"/>
      <c r="ALI37" s="7"/>
      <c r="ALJ37" s="7"/>
      <c r="APL37" s="7"/>
      <c r="APM37" s="7"/>
      <c r="APN37" s="7"/>
      <c r="APO37" s="7"/>
      <c r="APP37" s="7"/>
      <c r="APQ37" s="7"/>
      <c r="ATS37" s="7"/>
      <c r="ATT37" s="7"/>
      <c r="ATU37" s="7"/>
      <c r="ATV37" s="7"/>
      <c r="ATW37" s="7"/>
      <c r="ATX37" s="7"/>
      <c r="AXZ37" s="7"/>
      <c r="AYA37" s="7"/>
      <c r="AYB37" s="7"/>
      <c r="AYC37" s="7"/>
      <c r="AYD37" s="7"/>
      <c r="AYE37" s="7"/>
      <c r="BCG37" s="7"/>
      <c r="BCH37" s="7"/>
      <c r="BCI37" s="7"/>
      <c r="BCJ37" s="7"/>
      <c r="BCK37" s="7"/>
      <c r="BCL37" s="7"/>
      <c r="BGN37" s="7"/>
      <c r="BGO37" s="7"/>
      <c r="BGP37" s="7"/>
      <c r="BGQ37" s="7"/>
      <c r="BGR37" s="7"/>
      <c r="BGS37" s="7"/>
      <c r="BKU37" s="7"/>
      <c r="BKV37" s="7"/>
      <c r="BKW37" s="7"/>
      <c r="BKX37" s="7"/>
      <c r="BKY37" s="7"/>
      <c r="BKZ37" s="7"/>
      <c r="BPB37" s="7"/>
      <c r="BPC37" s="7"/>
      <c r="BPD37" s="7"/>
      <c r="BPE37" s="7"/>
      <c r="BPF37" s="7"/>
      <c r="BPG37" s="7"/>
      <c r="BTI37" s="7"/>
      <c r="BTJ37" s="7"/>
      <c r="BTK37" s="7"/>
      <c r="BTL37" s="7"/>
      <c r="BTM37" s="7"/>
      <c r="BTN37" s="7"/>
      <c r="BXP37" s="7"/>
      <c r="BXQ37" s="7"/>
      <c r="BXR37" s="7"/>
      <c r="BXS37" s="7"/>
      <c r="BXT37" s="7"/>
      <c r="BXU37" s="7"/>
      <c r="CBW37" s="7"/>
      <c r="CBX37" s="7"/>
      <c r="CBY37" s="7"/>
      <c r="CBZ37" s="7"/>
      <c r="CCA37" s="7"/>
      <c r="CCB37" s="7"/>
      <c r="CGD37" s="7"/>
      <c r="CGE37" s="7"/>
      <c r="CGF37" s="7"/>
      <c r="CGG37" s="7"/>
      <c r="CGH37" s="7"/>
      <c r="CGI37" s="7"/>
      <c r="CKK37" s="7"/>
      <c r="CKL37" s="7"/>
      <c r="CKM37" s="7"/>
      <c r="CKN37" s="7"/>
      <c r="CKO37" s="7"/>
      <c r="CKP37" s="7"/>
      <c r="COR37" s="7"/>
      <c r="COS37" s="7"/>
      <c r="COT37" s="7"/>
      <c r="COU37" s="7"/>
      <c r="COV37" s="7"/>
      <c r="COW37" s="7"/>
      <c r="CSY37" s="7"/>
      <c r="CSZ37" s="7"/>
      <c r="CTA37" s="7"/>
      <c r="CTB37" s="7"/>
      <c r="CTC37" s="7"/>
      <c r="CTD37" s="7"/>
      <c r="CXF37" s="7"/>
      <c r="CXG37" s="7"/>
      <c r="CXH37" s="7"/>
      <c r="CXI37" s="7"/>
      <c r="CXJ37" s="7"/>
      <c r="CXK37" s="7"/>
      <c r="DBM37" s="7"/>
      <c r="DBN37" s="7"/>
      <c r="DBO37" s="7"/>
      <c r="DBP37" s="7"/>
      <c r="DBQ37" s="7"/>
      <c r="DBR37" s="7"/>
      <c r="DFT37" s="7"/>
      <c r="DFU37" s="7"/>
      <c r="DFV37" s="7"/>
      <c r="DFW37" s="7"/>
      <c r="DFX37" s="7"/>
      <c r="DFY37" s="7"/>
      <c r="DKA37" s="7"/>
      <c r="DKB37" s="7"/>
      <c r="DKC37" s="7"/>
      <c r="DKD37" s="7"/>
      <c r="DKE37" s="7"/>
      <c r="DKF37" s="7"/>
      <c r="DOH37" s="7"/>
      <c r="DOI37" s="7"/>
      <c r="DOJ37" s="7"/>
      <c r="DOK37" s="7"/>
      <c r="DOL37" s="7"/>
      <c r="DOM37" s="7"/>
      <c r="DSO37" s="7"/>
      <c r="DSP37" s="7"/>
      <c r="DSQ37" s="7"/>
      <c r="DSR37" s="7"/>
      <c r="DSS37" s="7"/>
      <c r="DST37" s="7"/>
      <c r="DWV37" s="7"/>
      <c r="DWW37" s="7"/>
      <c r="DWX37" s="7"/>
      <c r="DWY37" s="7"/>
      <c r="DWZ37" s="7"/>
      <c r="DXA37" s="7"/>
      <c r="EBC37" s="7"/>
      <c r="EBD37" s="7"/>
      <c r="EBE37" s="7"/>
      <c r="EBF37" s="7"/>
      <c r="EBG37" s="7"/>
      <c r="EBH37" s="7"/>
      <c r="EFJ37" s="7"/>
      <c r="EFK37" s="7"/>
      <c r="EFL37" s="7"/>
      <c r="EFM37" s="7"/>
      <c r="EFN37" s="7"/>
      <c r="EFO37" s="7"/>
      <c r="EJQ37" s="7"/>
      <c r="EJR37" s="7"/>
      <c r="EJS37" s="7"/>
      <c r="EJT37" s="7"/>
      <c r="EJU37" s="7"/>
      <c r="EJV37" s="7"/>
      <c r="ENX37" s="7"/>
      <c r="ENY37" s="7"/>
      <c r="ENZ37" s="7"/>
      <c r="EOA37" s="7"/>
      <c r="EOB37" s="7"/>
      <c r="EOC37" s="7"/>
      <c r="ESE37" s="7"/>
      <c r="ESF37" s="7"/>
      <c r="ESG37" s="7"/>
      <c r="ESH37" s="7"/>
      <c r="ESI37" s="7"/>
      <c r="ESJ37" s="7"/>
      <c r="EWL37" s="7"/>
      <c r="EWM37" s="7"/>
      <c r="EWN37" s="7"/>
      <c r="EWO37" s="7"/>
      <c r="EWP37" s="7"/>
      <c r="EWQ37" s="7"/>
      <c r="FAS37" s="7"/>
      <c r="FAT37" s="7"/>
      <c r="FAU37" s="7"/>
      <c r="FAV37" s="7"/>
      <c r="FAW37" s="7"/>
      <c r="FAX37" s="7"/>
      <c r="FEZ37" s="7"/>
      <c r="FFA37" s="7"/>
      <c r="FFB37" s="7"/>
      <c r="FFC37" s="7"/>
      <c r="FFD37" s="7"/>
      <c r="FFE37" s="7"/>
      <c r="FJG37" s="7"/>
      <c r="FJH37" s="7"/>
      <c r="FJI37" s="7"/>
      <c r="FJJ37" s="7"/>
      <c r="FJK37" s="7"/>
      <c r="FJL37" s="7"/>
      <c r="FNN37" s="7"/>
      <c r="FNO37" s="7"/>
      <c r="FNP37" s="7"/>
      <c r="FNQ37" s="7"/>
      <c r="FNR37" s="7"/>
      <c r="FNS37" s="7"/>
      <c r="FRU37" s="7"/>
      <c r="FRV37" s="7"/>
      <c r="FRW37" s="7"/>
      <c r="FRX37" s="7"/>
      <c r="FRY37" s="7"/>
      <c r="FRZ37" s="7"/>
      <c r="FWB37" s="7"/>
      <c r="FWC37" s="7"/>
      <c r="FWD37" s="7"/>
      <c r="FWE37" s="7"/>
      <c r="FWF37" s="7"/>
      <c r="FWG37" s="7"/>
      <c r="GAI37" s="7"/>
      <c r="GAJ37" s="7"/>
      <c r="GAK37" s="7"/>
      <c r="GAL37" s="7"/>
      <c r="GAM37" s="7"/>
      <c r="GAN37" s="7"/>
      <c r="GEP37" s="7"/>
      <c r="GEQ37" s="7"/>
      <c r="GER37" s="7"/>
      <c r="GES37" s="7"/>
      <c r="GET37" s="7"/>
      <c r="GEU37" s="7"/>
      <c r="GIW37" s="7"/>
      <c r="GIX37" s="7"/>
      <c r="GIY37" s="7"/>
      <c r="GIZ37" s="7"/>
      <c r="GJA37" s="7"/>
      <c r="GJB37" s="7"/>
      <c r="GND37" s="7"/>
      <c r="GNE37" s="7"/>
      <c r="GNF37" s="7"/>
      <c r="GNG37" s="7"/>
      <c r="GNH37" s="7"/>
      <c r="GNI37" s="7"/>
      <c r="GRK37" s="7"/>
      <c r="GRL37" s="7"/>
      <c r="GRM37" s="7"/>
      <c r="GRN37" s="7"/>
      <c r="GRO37" s="7"/>
      <c r="GRP37" s="7"/>
      <c r="GVR37" s="7"/>
      <c r="GVS37" s="7"/>
      <c r="GVT37" s="7"/>
      <c r="GVU37" s="7"/>
      <c r="GVV37" s="7"/>
      <c r="GVW37" s="7"/>
      <c r="GZY37" s="7"/>
      <c r="GZZ37" s="7"/>
      <c r="HAA37" s="7"/>
      <c r="HAB37" s="7"/>
      <c r="HAC37" s="7"/>
      <c r="HAD37" s="7"/>
      <c r="HEF37" s="7"/>
      <c r="HEG37" s="7"/>
      <c r="HEH37" s="7"/>
      <c r="HEI37" s="7"/>
      <c r="HEJ37" s="7"/>
      <c r="HEK37" s="7"/>
      <c r="HIM37" s="7"/>
      <c r="HIN37" s="7"/>
      <c r="HIO37" s="7"/>
      <c r="HIP37" s="7"/>
      <c r="HIQ37" s="7"/>
      <c r="HIR37" s="7"/>
      <c r="HMT37" s="7"/>
      <c r="HMU37" s="7"/>
      <c r="HMV37" s="7"/>
      <c r="HMW37" s="7"/>
      <c r="HMX37" s="7"/>
      <c r="HMY37" s="7"/>
      <c r="HRA37" s="7"/>
      <c r="HRB37" s="7"/>
      <c r="HRC37" s="7"/>
      <c r="HRD37" s="7"/>
      <c r="HRE37" s="7"/>
      <c r="HRF37" s="7"/>
      <c r="HVH37" s="7"/>
      <c r="HVI37" s="7"/>
      <c r="HVJ37" s="7"/>
      <c r="HVK37" s="7"/>
      <c r="HVL37" s="7"/>
      <c r="HVM37" s="7"/>
      <c r="HZO37" s="7"/>
      <c r="HZP37" s="7"/>
      <c r="HZQ37" s="7"/>
      <c r="HZR37" s="7"/>
      <c r="HZS37" s="7"/>
      <c r="HZT37" s="7"/>
      <c r="IDV37" s="7"/>
      <c r="IDW37" s="7"/>
      <c r="IDX37" s="7"/>
      <c r="IDY37" s="7"/>
      <c r="IDZ37" s="7"/>
      <c r="IEA37" s="7"/>
      <c r="IIC37" s="7"/>
      <c r="IID37" s="7"/>
      <c r="IIE37" s="7"/>
      <c r="IIF37" s="7"/>
      <c r="IIG37" s="7"/>
      <c r="IIH37" s="7"/>
      <c r="IMJ37" s="7"/>
      <c r="IMK37" s="7"/>
      <c r="IML37" s="7"/>
      <c r="IMM37" s="7"/>
      <c r="IMN37" s="7"/>
      <c r="IMO37" s="7"/>
      <c r="IQQ37" s="7"/>
      <c r="IQR37" s="7"/>
      <c r="IQS37" s="7"/>
      <c r="IQT37" s="7"/>
      <c r="IQU37" s="7"/>
      <c r="IQV37" s="7"/>
      <c r="IUX37" s="7"/>
      <c r="IUY37" s="7"/>
      <c r="IUZ37" s="7"/>
      <c r="IVA37" s="7"/>
      <c r="IVB37" s="7"/>
      <c r="IVC37" s="7"/>
      <c r="IZE37" s="7"/>
      <c r="IZF37" s="7"/>
      <c r="IZG37" s="7"/>
      <c r="IZH37" s="7"/>
      <c r="IZI37" s="7"/>
      <c r="IZJ37" s="7"/>
      <c r="JDL37" s="7"/>
      <c r="JDM37" s="7"/>
      <c r="JDN37" s="7"/>
      <c r="JDO37" s="7"/>
      <c r="JDP37" s="7"/>
      <c r="JDQ37" s="7"/>
      <c r="JHS37" s="7"/>
      <c r="JHT37" s="7"/>
      <c r="JHU37" s="7"/>
      <c r="JHV37" s="7"/>
      <c r="JHW37" s="7"/>
      <c r="JHX37" s="7"/>
      <c r="JLZ37" s="7"/>
      <c r="JMA37" s="7"/>
      <c r="JMB37" s="7"/>
      <c r="JMC37" s="7"/>
      <c r="JMD37" s="7"/>
      <c r="JME37" s="7"/>
      <c r="JQG37" s="7"/>
      <c r="JQH37" s="7"/>
      <c r="JQI37" s="7"/>
      <c r="JQJ37" s="7"/>
      <c r="JQK37" s="7"/>
      <c r="JQL37" s="7"/>
      <c r="JUN37" s="7"/>
      <c r="JUO37" s="7"/>
      <c r="JUP37" s="7"/>
      <c r="JUQ37" s="7"/>
      <c r="JUR37" s="7"/>
      <c r="JUS37" s="7"/>
      <c r="JYU37" s="7"/>
      <c r="JYV37" s="7"/>
      <c r="JYW37" s="7"/>
      <c r="JYX37" s="7"/>
      <c r="JYY37" s="7"/>
      <c r="JYZ37" s="7"/>
      <c r="KDB37" s="7"/>
      <c r="KDC37" s="7"/>
      <c r="KDD37" s="7"/>
      <c r="KDE37" s="7"/>
      <c r="KDF37" s="7"/>
      <c r="KDG37" s="7"/>
      <c r="KHI37" s="7"/>
      <c r="KHJ37" s="7"/>
      <c r="KHK37" s="7"/>
      <c r="KHL37" s="7"/>
      <c r="KHM37" s="7"/>
      <c r="KHN37" s="7"/>
      <c r="KLP37" s="7"/>
      <c r="KLQ37" s="7"/>
      <c r="KLR37" s="7"/>
      <c r="KLS37" s="7"/>
      <c r="KLT37" s="7"/>
      <c r="KLU37" s="7"/>
      <c r="KPW37" s="7"/>
      <c r="KPX37" s="7"/>
      <c r="KPY37" s="7"/>
      <c r="KPZ37" s="7"/>
      <c r="KQA37" s="7"/>
      <c r="KQB37" s="7"/>
      <c r="KUD37" s="7"/>
      <c r="KUE37" s="7"/>
      <c r="KUF37" s="7"/>
      <c r="KUG37" s="7"/>
      <c r="KUH37" s="7"/>
      <c r="KUI37" s="7"/>
      <c r="KYK37" s="7"/>
      <c r="KYL37" s="7"/>
      <c r="KYM37" s="7"/>
      <c r="KYN37" s="7"/>
      <c r="KYO37" s="7"/>
      <c r="KYP37" s="7"/>
      <c r="LCR37" s="7"/>
      <c r="LCS37" s="7"/>
      <c r="LCT37" s="7"/>
      <c r="LCU37" s="7"/>
      <c r="LCV37" s="7"/>
      <c r="LCW37" s="7"/>
      <c r="LGY37" s="7"/>
      <c r="LGZ37" s="7"/>
      <c r="LHA37" s="7"/>
      <c r="LHB37" s="7"/>
      <c r="LHC37" s="7"/>
      <c r="LHD37" s="7"/>
      <c r="LLF37" s="7"/>
      <c r="LLG37" s="7"/>
      <c r="LLH37" s="7"/>
      <c r="LLI37" s="7"/>
      <c r="LLJ37" s="7"/>
      <c r="LLK37" s="7"/>
      <c r="LPM37" s="7"/>
      <c r="LPN37" s="7"/>
      <c r="LPO37" s="7"/>
      <c r="LPP37" s="7"/>
      <c r="LPQ37" s="7"/>
      <c r="LPR37" s="7"/>
      <c r="LTT37" s="7"/>
      <c r="LTU37" s="7"/>
      <c r="LTV37" s="7"/>
      <c r="LTW37" s="7"/>
      <c r="LTX37" s="7"/>
      <c r="LTY37" s="7"/>
      <c r="LYA37" s="7"/>
      <c r="LYB37" s="7"/>
      <c r="LYC37" s="7"/>
      <c r="LYD37" s="7"/>
      <c r="LYE37" s="7"/>
      <c r="LYF37" s="7"/>
      <c r="MCH37" s="7"/>
      <c r="MCI37" s="7"/>
      <c r="MCJ37" s="7"/>
      <c r="MCK37" s="7"/>
      <c r="MCL37" s="7"/>
      <c r="MCM37" s="7"/>
      <c r="MGO37" s="7"/>
      <c r="MGP37" s="7"/>
      <c r="MGQ37" s="7"/>
      <c r="MGR37" s="7"/>
      <c r="MGS37" s="7"/>
      <c r="MGT37" s="7"/>
      <c r="MKV37" s="7"/>
      <c r="MKW37" s="7"/>
      <c r="MKX37" s="7"/>
      <c r="MKY37" s="7"/>
      <c r="MKZ37" s="7"/>
      <c r="MLA37" s="7"/>
      <c r="MPC37" s="7"/>
      <c r="MPD37" s="7"/>
      <c r="MPE37" s="7"/>
      <c r="MPF37" s="7"/>
      <c r="MPG37" s="7"/>
      <c r="MPH37" s="7"/>
      <c r="MTJ37" s="7"/>
      <c r="MTK37" s="7"/>
      <c r="MTL37" s="7"/>
      <c r="MTM37" s="7"/>
      <c r="MTN37" s="7"/>
      <c r="MTO37" s="7"/>
      <c r="MXQ37" s="7"/>
      <c r="MXR37" s="7"/>
      <c r="MXS37" s="7"/>
      <c r="MXT37" s="7"/>
      <c r="MXU37" s="7"/>
      <c r="MXV37" s="7"/>
      <c r="NBX37" s="7"/>
      <c r="NBY37" s="7"/>
      <c r="NBZ37" s="7"/>
      <c r="NCA37" s="7"/>
      <c r="NCB37" s="7"/>
      <c r="NCC37" s="7"/>
      <c r="NGE37" s="7"/>
      <c r="NGF37" s="7"/>
      <c r="NGG37" s="7"/>
      <c r="NGH37" s="7"/>
      <c r="NGI37" s="7"/>
      <c r="NGJ37" s="7"/>
      <c r="NKL37" s="7"/>
      <c r="NKM37" s="7"/>
      <c r="NKN37" s="7"/>
      <c r="NKO37" s="7"/>
      <c r="NKP37" s="7"/>
      <c r="NKQ37" s="7"/>
      <c r="NOS37" s="7"/>
      <c r="NOT37" s="7"/>
      <c r="NOU37" s="7"/>
      <c r="NOV37" s="7"/>
      <c r="NOW37" s="7"/>
      <c r="NOX37" s="7"/>
      <c r="NSZ37" s="7"/>
      <c r="NTA37" s="7"/>
      <c r="NTB37" s="7"/>
      <c r="NTC37" s="7"/>
      <c r="NTD37" s="7"/>
      <c r="NTE37" s="7"/>
      <c r="NXG37" s="7"/>
      <c r="NXH37" s="7"/>
      <c r="NXI37" s="7"/>
      <c r="NXJ37" s="7"/>
      <c r="NXK37" s="7"/>
      <c r="NXL37" s="7"/>
      <c r="OBN37" s="7"/>
      <c r="OBO37" s="7"/>
      <c r="OBP37" s="7"/>
      <c r="OBQ37" s="7"/>
      <c r="OBR37" s="7"/>
      <c r="OBS37" s="7"/>
      <c r="OFU37" s="7"/>
      <c r="OFV37" s="7"/>
      <c r="OFW37" s="7"/>
      <c r="OFX37" s="7"/>
      <c r="OFY37" s="7"/>
      <c r="OFZ37" s="7"/>
      <c r="OKB37" s="7"/>
      <c r="OKC37" s="7"/>
      <c r="OKD37" s="7"/>
      <c r="OKE37" s="7"/>
      <c r="OKF37" s="7"/>
      <c r="OKG37" s="7"/>
      <c r="OOI37" s="7"/>
      <c r="OOJ37" s="7"/>
      <c r="OOK37" s="7"/>
      <c r="OOL37" s="7"/>
      <c r="OOM37" s="7"/>
      <c r="OON37" s="7"/>
      <c r="OSP37" s="7"/>
      <c r="OSQ37" s="7"/>
      <c r="OSR37" s="7"/>
      <c r="OSS37" s="7"/>
      <c r="OST37" s="7"/>
      <c r="OSU37" s="7"/>
      <c r="OWW37" s="7"/>
      <c r="OWX37" s="7"/>
      <c r="OWY37" s="7"/>
      <c r="OWZ37" s="7"/>
      <c r="OXA37" s="7"/>
      <c r="OXB37" s="7"/>
      <c r="PBD37" s="7"/>
      <c r="PBE37" s="7"/>
      <c r="PBF37" s="7"/>
      <c r="PBG37" s="7"/>
      <c r="PBH37" s="7"/>
      <c r="PBI37" s="7"/>
      <c r="PFK37" s="7"/>
      <c r="PFL37" s="7"/>
      <c r="PFM37" s="7"/>
      <c r="PFN37" s="7"/>
      <c r="PFO37" s="7"/>
      <c r="PFP37" s="7"/>
      <c r="PJR37" s="7"/>
      <c r="PJS37" s="7"/>
      <c r="PJT37" s="7"/>
      <c r="PJU37" s="7"/>
      <c r="PJV37" s="7"/>
      <c r="PJW37" s="7"/>
      <c r="PNY37" s="7"/>
      <c r="PNZ37" s="7"/>
      <c r="POA37" s="7"/>
      <c r="POB37" s="7"/>
      <c r="POC37" s="7"/>
      <c r="POD37" s="7"/>
      <c r="PSF37" s="7"/>
      <c r="PSG37" s="7"/>
      <c r="PSH37" s="7"/>
      <c r="PSI37" s="7"/>
      <c r="PSJ37" s="7"/>
      <c r="PSK37" s="7"/>
    </row>
    <row r="38" spans="1:998 1104:1997 2103:2996 3102:3995 4101:5105 5211:6104 6210:7103 7209:8102 8208:9212 9318:10211 10317:11210 11316:11321" x14ac:dyDescent="0.25">
      <c r="A38" s="9">
        <f>Landen!E27+100</f>
        <v>119</v>
      </c>
      <c r="B38" s="3">
        <f>VLOOKUP(C38,CX37:CY41,2,FALSE)</f>
        <v>2</v>
      </c>
      <c r="C38" s="5" t="str">
        <f>Landen!D27</f>
        <v>Japan</v>
      </c>
      <c r="D38" s="3">
        <f>SUMPRODUCT((DA3:DA105=C38)*(DE3:DE105="W"))+SUMPRODUCT((DD3:DD105=C38)*(DF3:DF105="W"))</f>
        <v>0</v>
      </c>
      <c r="E38" s="3">
        <f>SUMPRODUCT((DA3:DA105=C38)*(DE3:DE105="D"))+SUMPRODUCT((DD3:DD105=C38)*(DF3:DF105="D"))</f>
        <v>0</v>
      </c>
      <c r="F38" s="3">
        <f>SUMPRODUCT((DA3:DA105=C38)*(DE3:DE105="L"))+SUMPRODUCT((DD3:DD105=C38)*(DF3:DF105="L"))</f>
        <v>0</v>
      </c>
      <c r="G38" s="3">
        <f>SUMIF(DA3:DA123,C38,DB3:DB123)+SUMIF(DD3:DD123,C38,DC3:DC123)</f>
        <v>0</v>
      </c>
      <c r="H38" s="3">
        <f>SUMIF(DD3:DD123,C38,DB3:DB123)+SUMIF(DA3:DA123,C38,DC3:DC123)</f>
        <v>0</v>
      </c>
      <c r="I38" s="3">
        <f t="shared" si="124"/>
        <v>1000</v>
      </c>
      <c r="J38" s="3">
        <f t="shared" si="125"/>
        <v>0</v>
      </c>
      <c r="K38" s="3">
        <f>IF(Landen!F27&lt;&gt;"",Landen!F27,-A38)</f>
        <v>-119</v>
      </c>
      <c r="L38" s="3">
        <f>IF(COUNTIF(J37:J41,4)&lt;&gt;4,RANK(J38,J37:J41),J117)</f>
        <v>1</v>
      </c>
      <c r="N38" s="3">
        <f>SUMPRODUCT((L37:L40=L38)*(K37:K40&lt;K38))+L38</f>
        <v>3</v>
      </c>
      <c r="O38" s="5" t="str">
        <f>INDEX(C37:C41,MATCH(2,N37:N41,0),0)</f>
        <v>Zweden</v>
      </c>
      <c r="P38" s="3">
        <f>INDEX(L37:L41,MATCH(O38,C37:C41,0),0)</f>
        <v>1</v>
      </c>
      <c r="Q38" s="3" t="str">
        <f>IF(Q37&lt;&gt;"",O38,"")</f>
        <v>Zweden</v>
      </c>
      <c r="R38" s="3" t="str">
        <f>IF(R37&lt;&gt;"",O39,"")</f>
        <v/>
      </c>
      <c r="S38" s="3" t="str">
        <f>IF(S37&lt;&gt;"",O40,"")</f>
        <v/>
      </c>
      <c r="T38" s="3" t="str">
        <f>IF(T37&lt;&gt;"",O41,"")</f>
        <v/>
      </c>
      <c r="V38" s="3" t="str">
        <f t="shared" ref="V38:V40" si="133">IF(Q38&lt;&gt;"",Q38,"")</f>
        <v>Zweden</v>
      </c>
      <c r="W38" s="3">
        <f>SUMPRODUCT((DA3:DA105=V38)*(DD3:DD105=V39)*(DE3:DE105="W"))+SUMPRODUCT((DA3:DA105=V38)*(DD3:DD105=V40)*(DE3:DE105="W"))+SUMPRODUCT((DA3:DA105=V38)*(DD3:DD105=V41)*(DE3:DE105="W"))+SUMPRODUCT((DA3:DA105=V38)*(DD3:DD105=V37)*(DE3:DE105="W"))+SUMPRODUCT((DA3:DA105=V39)*(DD3:DD105=V38)*(DF3:DF105="W"))+SUMPRODUCT((DA3:DA105=V40)*(DD3:DD105=V38)*(DF3:DF105="W"))+SUMPRODUCT((DA3:DA105=V41)*(DD3:DD105=V38)*(DF3:DF105="W"))+SUMPRODUCT((DA3:DA105=V37)*(DD3:DD105=V38)*(DF3:DF105="W"))</f>
        <v>0</v>
      </c>
      <c r="X38" s="3">
        <f>SUMPRODUCT((DA3:DA105=V38)*(DD3:DD105=V39)*(DE3:DE105="D"))+SUMPRODUCT((DA3:DA105=V38)*(DD3:DD105=V40)*(DE3:DE105="D"))+SUMPRODUCT((DA3:DA105=V38)*(DD3:DD105=V41)*(DE3:DE105="D"))+SUMPRODUCT((DA3:DA105=V38)*(DD3:DD105=V37)*(DE3:DE105="D"))+SUMPRODUCT((DA3:DA105=V39)*(DD3:DD105=V38)*(DE3:DE105="D"))+SUMPRODUCT((DA3:DA105=V40)*(DD3:DD105=V38)*(DE3:DE105="D"))+SUMPRODUCT((DA3:DA105=V41)*(DD3:DD105=V38)*(DE3:DE105="D"))+SUMPRODUCT((DA3:DA105=V37)*(DD3:DD105=V38)*(DE3:DE105="D"))</f>
        <v>0</v>
      </c>
      <c r="Y38" s="3">
        <f>SUMPRODUCT((DA3:DA105=V38)*(DD3:DD105=V39)*(DE3:DE105="L"))+SUMPRODUCT((DA3:DA105=V38)*(DD3:DD105=V40)*(DE3:DE105="L"))+SUMPRODUCT((DA3:DA105=V38)*(DD3:DD105=V41)*(DE3:DE105="L"))+SUMPRODUCT((DA3:DA105=V38)*(DD3:DD105=V37)*(DE3:DE105="L"))+SUMPRODUCT((DA3:DA105=V39)*(DD3:DD105=V38)*(DF3:DF105="L"))+SUMPRODUCT((DA3:DA105=V40)*(DD3:DD105=V38)*(DF3:DF105="L"))+SUMPRODUCT((DA3:DA105=V41)*(DD3:DD105=V38)*(DF3:DF105="L"))+SUMPRODUCT((DA3:DA105=V37)*(DD3:DD105=V38)*(DF3:DF105="L"))</f>
        <v>0</v>
      </c>
      <c r="Z38" s="3">
        <f>SUMPRODUCT((DA3:DA105=V38)*(DD3:DD105=V39)*DB3:DB105)+SUMPRODUCT((DA3:DA105=V38)*(DD3:DD105=V40)*DB3:DB105)+SUMPRODUCT((DA3:DA105=V38)*(DD3:DD105=V41)*DB3:DB105)+SUMPRODUCT((DA3:DA105=V38)*(DD3:DD105=V37)*DB3:DB105)+SUMPRODUCT((DA3:DA105=V39)*(DD3:DD105=V38)*DC3:DC105)+SUMPRODUCT((DA3:DA105=V40)*(DD3:DD105=V38)*DC3:DC105)+SUMPRODUCT((DA3:DA105=V41)*(DD3:DD105=V38)*DC3:DC105)+SUMPRODUCT((DA3:DA105=V37)*(DD3:DD105=V38)*DC3:DC105)</f>
        <v>0</v>
      </c>
      <c r="AA38" s="3">
        <f>SUMPRODUCT((DA3:DA105=V38)*(DD3:DD105=V39)*DC3:DC105)+SUMPRODUCT((DA3:DA105=V38)*(DD3:DD105=V40)*DC3:DC105)+SUMPRODUCT((DA3:DA105=V38)*(DD3:DD105=V41)*DC3:DC105)+SUMPRODUCT((DA3:DA105=V38)*(DD3:DD105=V37)*DC3:DC105)+SUMPRODUCT((DA3:DA105=V39)*(DD3:DD105=V38)*DB3:DB105)+SUMPRODUCT((DA3:DA105=V40)*(DD3:DD105=V38)*DB3:DB105)+SUMPRODUCT((DA3:DA105=V41)*(DD3:DD105=V38)*DB3:DB105)+SUMPRODUCT((DA3:DA105=V37)*(DD3:DD105=V38)*DB3:DB105)</f>
        <v>0</v>
      </c>
      <c r="AB38" s="3">
        <f>Z38-AA38+1000</f>
        <v>1000</v>
      </c>
      <c r="AC38" s="3">
        <f t="shared" si="126"/>
        <v>0</v>
      </c>
      <c r="AD38" s="3">
        <f>IF(V38&lt;&gt;"",VLOOKUP(V38,C4:I52,7,FALSE),"")</f>
        <v>1000</v>
      </c>
      <c r="AE38" s="3">
        <f>IF(V38&lt;&gt;"",VLOOKUP(V38,C4:I52,5,FALSE),"")</f>
        <v>0</v>
      </c>
      <c r="AF38" s="3">
        <f>IF(V38&lt;&gt;"",VLOOKUP(V38,C4:K52,9,FALSE),"")</f>
        <v>-142</v>
      </c>
      <c r="AG38" s="3">
        <f t="shared" si="127"/>
        <v>0</v>
      </c>
      <c r="AH38" s="3">
        <f>IF(V38&lt;&gt;"",RANK(AG38,AG37:AG41),"")</f>
        <v>1</v>
      </c>
      <c r="AI38" s="3">
        <f>IF(V38&lt;&gt;"",SUMPRODUCT((AG37:AG41=AG38)*(AB37:AB41&gt;AB38)),"")</f>
        <v>0</v>
      </c>
      <c r="AJ38" s="3">
        <f>IF(V38&lt;&gt;"",SUMPRODUCT((AG37:AG41=AG38)*(AB37:AB41=AB38)*(Z37:Z41&gt;Z38)),"")</f>
        <v>0</v>
      </c>
      <c r="AK38" s="3">
        <f>IF(V38&lt;&gt;"",SUMPRODUCT((AG37:AG41=AG38)*(AB37:AB41=AB38)*(Z37:Z41=Z38)*(AD37:AD41&gt;AD38)),"")</f>
        <v>0</v>
      </c>
      <c r="AL38" s="3">
        <f>IF(V38&lt;&gt;"",SUMPRODUCT((AG37:AG41=AG38)*(AB37:AB41=AB38)*(Z37:Z41=Z38)*(AD37:AD41=AD38)*(AE37:AE41&gt;AE38)),"")</f>
        <v>0</v>
      </c>
      <c r="AM38" s="3">
        <f>IF(V38&lt;&gt;"",SUMPRODUCT((AG37:AG41=AG38)*(AB37:AB41=AB38)*(Z37:Z41=Z38)*(AD37:AD41=AD38)*(AE37:AE41=AE38)*(AF37:AF41&gt;AF38)),"")</f>
        <v>2</v>
      </c>
      <c r="AN38" s="3">
        <f>IF(V38&lt;&gt;"",IF(AN117&lt;&gt;"",IF(U115=3,AN117,AN117+U115),SUM(AH38:AM38)),"")</f>
        <v>3</v>
      </c>
      <c r="AO38" s="3" t="str">
        <f>IF(V38&lt;&gt;"",INDEX(V37:V41,MATCH(2,AN37:AN41,0),0),"")</f>
        <v>Japan</v>
      </c>
      <c r="AP38" s="3" t="str">
        <f>IF(R37&lt;&gt;"",R37,"")</f>
        <v/>
      </c>
      <c r="AQ38" s="3">
        <f>SUMPRODUCT((DA3:DA105=AP38)*(DD3:DD105=AP39)*(DE3:DE105="W"))+SUMPRODUCT((DA3:DA105=AP38)*(DD3:DD105=AP40)*(DE3:DE105="W"))+SUMPRODUCT((DA3:DA105=AP38)*(DD3:DD105=AP41)*(DE3:DE105="W"))+SUMPRODUCT((DA3:DA105=AP39)*(DD3:DD105=AP38)*(DF3:DF105="W"))+SUMPRODUCT((DA3:DA105=AP40)*(DD3:DD105=AP38)*(DF3:DF105="W"))+SUMPRODUCT((DA3:DA105=AP41)*(DD3:DD105=AP38)*(DF3:DF105="W"))</f>
        <v>0</v>
      </c>
      <c r="AR38" s="3">
        <f>SUMPRODUCT((DA3:DA105=AP38)*(DD3:DD105=AP39)*(DE3:DE105="D"))+SUMPRODUCT((DA3:DA105=AP38)*(DD3:DD105=AP40)*(DE3:DE105="D"))+SUMPRODUCT((DA3:DA105=AP38)*(DD3:DD105=AP41)*(DE3:DE105="D"))+SUMPRODUCT((DA3:DA105=AP39)*(DD3:DD105=AP38)*(DE3:DE105="D"))+SUMPRODUCT((DA3:DA105=AP40)*(DD3:DD105=AP38)*(DE3:DE105="D"))+SUMPRODUCT((DA3:DA105=AP41)*(DD3:DD105=AP38)*(DE3:DE105="D"))</f>
        <v>0</v>
      </c>
      <c r="AS38" s="3">
        <f>SUMPRODUCT((DA3:DA105=AP38)*(DD3:DD105=AP39)*(DE3:DE105="L"))+SUMPRODUCT((DA3:DA105=AP38)*(DD3:DD105=AP40)*(DE3:DE105="L"))+SUMPRODUCT((DA3:DA105=AP38)*(DD3:DD105=AP41)*(DE3:DE105="L"))+SUMPRODUCT((DA3:DA105=AP39)*(DD3:DD105=AP38)*(DF3:DF105="L"))+SUMPRODUCT((DA3:DA105=AP40)*(DD3:DD105=AP38)*(DF3:DF105="L"))+SUMPRODUCT((DA3:DA105=AP41)*(DD3:DD105=AP38)*(DF3:DF105="L"))</f>
        <v>0</v>
      </c>
      <c r="AT38" s="3">
        <f>SUMPRODUCT((DA3:DA105=AP38)*(DD3:DD105=AP39)*DB3:DB105)+SUMPRODUCT((DA3:DA105=AP38)*(DD3:DD105=AP40)*DB3:DB105)+SUMPRODUCT((DA3:DA105=AP38)*(DD3:DD105=AP41)*DB3:DB105)+SUMPRODUCT((DA3:DA105=AP38)*(DD3:DD105=AP37)*DB3:DB105)+SUMPRODUCT((DA3:DA105=AP39)*(DD3:DD105=AP38)*DC3:DC105)+SUMPRODUCT((DA3:DA105=AP40)*(DD3:DD105=AP38)*DC3:DC105)+SUMPRODUCT((DA3:DA105=AP41)*(DD3:DD105=AP38)*DC3:DC105)+SUMPRODUCT((DA3:DA105=AP37)*(DD3:DD105=AP38)*DC3:DC105)</f>
        <v>0</v>
      </c>
      <c r="AU38" s="3">
        <f>SUMPRODUCT((DA3:DA105=AP38)*(DD3:DD105=AP39)*DC3:DC105)+SUMPRODUCT((DA3:DA105=AP38)*(DD3:DD105=AP40)*DC3:DC105)+SUMPRODUCT((DA3:DA105=AP38)*(DD3:DD105=AP41)*DC3:DC105)+SUMPRODUCT((DA3:DA105=AP38)*(DD3:DD105=AP37)*DC3:DC105)+SUMPRODUCT((DA3:DA105=AP39)*(DD3:DD105=AP38)*DB3:DB105)+SUMPRODUCT((DA3:DA105=AP40)*(DD3:DD105=AP38)*DB3:DB105)+SUMPRODUCT((DA3:DA105=AP41)*(DD3:DD105=AP38)*DB3:DB105)+SUMPRODUCT((DA3:DA105=AP37)*(DD3:DD105=AP38)*DB3:DB105)</f>
        <v>0</v>
      </c>
      <c r="AV38" s="3">
        <f>AT38-AU38+1000</f>
        <v>1000</v>
      </c>
      <c r="AW38" s="3" t="str">
        <f t="shared" ref="AW38:AW40" si="134">IF(AP38&lt;&gt;"",AQ38*3+AR38*1,"")</f>
        <v/>
      </c>
      <c r="AX38" s="3" t="str">
        <f>IF(AP38&lt;&gt;"",VLOOKUP(AP38,C4:I52,7,FALSE),"")</f>
        <v/>
      </c>
      <c r="AY38" s="3" t="str">
        <f>IF(AP38&lt;&gt;"",VLOOKUP(AP38,C4:I52,5,FALSE),"")</f>
        <v/>
      </c>
      <c r="AZ38" s="3" t="str">
        <f>IF(AP38&lt;&gt;"",VLOOKUP(AP38,C4:K52,9,FALSE),"")</f>
        <v/>
      </c>
      <c r="BA38" s="3" t="str">
        <f t="shared" ref="BA38:BA40" si="135">AW38</f>
        <v/>
      </c>
      <c r="BB38" s="3" t="str">
        <f>IF(AP38&lt;&gt;"",RANK(BA38,BA37:BA40),"")</f>
        <v/>
      </c>
      <c r="BC38" s="3" t="str">
        <f>IF(AP38&lt;&gt;"",SUMPRODUCT((BA37:BA41=BA38)*(AV37:AV41&gt;AV38)),"")</f>
        <v/>
      </c>
      <c r="BD38" s="3" t="str">
        <f>IF(AP38&lt;&gt;"",SUMPRODUCT((BA37:BA41=BA38)*(AV37:AV41=AV38)*(AT37:AT41&gt;AT38)),"")</f>
        <v/>
      </c>
      <c r="BE38" s="3" t="str">
        <f>IF(AP38&lt;&gt;"",SUMPRODUCT((BA37:BA41=BA38)*(AV37:AV41=AV38)*(AT37:AT41=AT38)*(AX37:AX41&gt;AX38)),"")</f>
        <v/>
      </c>
      <c r="BF38" s="3" t="str">
        <f>IF(AP38&lt;&gt;"",SUMPRODUCT((BA37:BA41=BA38)*(AV37:AV41=AV38)*(AT37:AT41=AT38)*(AX37:AX41=AX38)*(AY37:AY41&gt;AY38)),"")</f>
        <v/>
      </c>
      <c r="BG38" s="3" t="str">
        <f>IF(AP38&lt;&gt;"",SUMPRODUCT((BA37:BA41=BA38)*(AV37:AV41=AV38)*(AT37:AT41=AT38)*(AX37:AX41=AX38)*(AY37:AY41=AY38)*(AZ37:AZ41&gt;AZ38)),"")</f>
        <v/>
      </c>
      <c r="BH38" s="3" t="str">
        <f>IF(AP38&lt;&gt;"",IF(BH117&lt;&gt;"",IF(AO115=3,BH117,BH117+AO115),SUM(BB38:BG38)+1),"")</f>
        <v/>
      </c>
      <c r="BI38" s="3" t="str">
        <f>IF(AP38&lt;&gt;"",INDEX(AP38:AP41,MATCH(2,BH38:BH41,0),0),"")</f>
        <v/>
      </c>
      <c r="CX38" s="3" t="str">
        <f>IF(BI38&lt;&gt;"",BI38,IF(AO38&lt;&gt;"",AO38,O38))</f>
        <v>Japan</v>
      </c>
      <c r="CY38" s="3">
        <v>2</v>
      </c>
      <c r="CZ38" s="3">
        <v>36</v>
      </c>
      <c r="DA38" s="7" t="str">
        <f>Voorspelling!F41</f>
        <v>Tunesië</v>
      </c>
      <c r="DB38" s="7">
        <f>Voorspelling!G41</f>
        <v>0</v>
      </c>
      <c r="DC38" s="7">
        <f>Voorspelling!H41</f>
        <v>0</v>
      </c>
      <c r="DD38" s="7" t="str">
        <f>Voorspelling!I41</f>
        <v>Japan</v>
      </c>
      <c r="DE38" s="7" t="str">
        <f>IF(AND(Voorspelling!G41&lt;&gt;"",Voorspelling!H41&lt;&gt;""),IF(DB38&gt;DC38,"W",IF(DB38=DC38,"D","L")),"")</f>
        <v/>
      </c>
      <c r="DF38" s="7" t="str">
        <f t="shared" si="0"/>
        <v/>
      </c>
      <c r="DI38" s="3" t="e">
        <f ca="1">VLOOKUP(DJ38,HE37:HF41,2,FALSE)</f>
        <v>#N/A</v>
      </c>
      <c r="DJ38" s="5" t="str">
        <f t="shared" ref="DJ38:DJ40" si="136">C38</f>
        <v>Japan</v>
      </c>
      <c r="DK38" s="3" t="e">
        <f ca="1">SUMPRODUCT((HH3:HH105=DJ38)*(HL3:HL105="W"))+SUMPRODUCT((HK3:HK105=DJ38)*(HM3:HM105="W"))</f>
        <v>#REF!</v>
      </c>
      <c r="DL38" s="3" t="e">
        <f ca="1">SUMPRODUCT((HH3:HH105=DJ38)*(HL3:HL105="D"))+SUMPRODUCT((HK3:HK105=DJ38)*(HM3:HM105="D"))</f>
        <v>#REF!</v>
      </c>
      <c r="DM38" s="3" t="e">
        <f ca="1">SUMPRODUCT((HH3:HH105=DJ38)*(HL3:HL105="L"))+SUMPRODUCT((HK3:HK105=DJ38)*(HM3:HM105="L"))</f>
        <v>#REF!</v>
      </c>
      <c r="DN38" s="3" t="e">
        <f ca="1">SUMIF(HH3:HH123,DJ38,HI3:HI123)+SUMIF(HK3:HK123,DJ38,HJ3:HJ123)</f>
        <v>#REF!</v>
      </c>
      <c r="DO38" s="3" t="e">
        <f ca="1">SUMIF(HK3:HK123,DJ38,HI3:HI123)+SUMIF(HH3:HH123,DJ38,HJ3:HJ123)</f>
        <v>#REF!</v>
      </c>
      <c r="DP38" s="3" t="e">
        <f t="shared" ca="1" si="128"/>
        <v>#REF!</v>
      </c>
      <c r="DQ38" s="3" t="e">
        <f t="shared" ca="1" si="129"/>
        <v>#REF!</v>
      </c>
      <c r="DR38" s="3">
        <f t="shared" si="130"/>
        <v>-119</v>
      </c>
      <c r="DS38" s="3" t="e">
        <f ca="1">IF(COUNTIF(DQ37:DQ41,4)&lt;&gt;4,RANK(DQ38,DQ37:DQ41),DQ117)</f>
        <v>#REF!</v>
      </c>
      <c r="DU38" s="3" t="e">
        <f ca="1">SUMPRODUCT((DS37:DS40=DS38)*(DR37:DR40&lt;DR38))+DS38</f>
        <v>#REF!</v>
      </c>
      <c r="DV38" s="5" t="e">
        <f ca="1">INDEX(DJ37:DJ41,MATCH(2,DU37:DU41,0),0)</f>
        <v>#N/A</v>
      </c>
      <c r="DW38" s="3" t="e">
        <f ca="1">INDEX(DS37:DS41,MATCH(DV38,DJ37:DJ41,0),0)</f>
        <v>#N/A</v>
      </c>
      <c r="DX38" s="3" t="e">
        <f ca="1">IF(DX37&lt;&gt;"",DV38,"")</f>
        <v>#N/A</v>
      </c>
      <c r="DY38" s="3" t="e">
        <f ca="1">IF(DY37&lt;&gt;"",DV39,"")</f>
        <v>#N/A</v>
      </c>
      <c r="DZ38" s="3" t="e">
        <f ca="1">IF(DZ37&lt;&gt;"",DV40,"")</f>
        <v>#N/A</v>
      </c>
      <c r="EA38" s="3" t="str">
        <f>IF(EA37&lt;&gt;"",DV41,"")</f>
        <v/>
      </c>
      <c r="EC38" s="3" t="e">
        <f t="shared" ref="EC38:EC40" ca="1" si="137">IF(DX38&lt;&gt;"",DX38,"")</f>
        <v>#N/A</v>
      </c>
      <c r="ED38" s="3" t="e">
        <f ca="1">SUMPRODUCT((HH3:HH105=EC38)*(HK3:HK105=EC39)*(HL3:HL105="W"))+SUMPRODUCT((HH3:HH105=EC38)*(HK3:HK105=EC40)*(HL3:HL105="W"))+SUMPRODUCT((HH3:HH105=EC38)*(HK3:HK105=EC41)*(HL3:HL105="W"))+SUMPRODUCT((HH3:HH105=EC38)*(HK3:HK105=EC37)*(HL3:HL105="W"))+SUMPRODUCT((HH3:HH105=EC39)*(HK3:HK105=EC38)*(HM3:HM105="W"))+SUMPRODUCT((HH3:HH105=EC40)*(HK3:HK105=EC38)*(HM3:HM105="W"))+SUMPRODUCT((HH3:HH105=EC41)*(HK3:HK105=EC38)*(HM3:HM105="W"))+SUMPRODUCT((HH3:HH105=EC37)*(HK3:HK105=EC38)*(HM3:HM105="W"))</f>
        <v>#N/A</v>
      </c>
      <c r="EE38" s="3" t="e">
        <f ca="1">SUMPRODUCT((HH3:HH105=EC38)*(HK3:HK105=EC39)*(HL3:HL105="D"))+SUMPRODUCT((HH3:HH105=EC38)*(HK3:HK105=EC40)*(HL3:HL105="D"))+SUMPRODUCT((HH3:HH105=EC38)*(HK3:HK105=EC41)*(HL3:HL105="D"))+SUMPRODUCT((HH3:HH105=EC38)*(HK3:HK105=EC37)*(HL3:HL105="D"))+SUMPRODUCT((HH3:HH105=EC39)*(HK3:HK105=EC38)*(HL3:HL105="D"))+SUMPRODUCT((HH3:HH105=EC40)*(HK3:HK105=EC38)*(HL3:HL105="D"))+SUMPRODUCT((HH3:HH105=EC41)*(HK3:HK105=EC38)*(HL3:HL105="D"))+SUMPRODUCT((HH3:HH105=EC37)*(HK3:HK105=EC38)*(HL3:HL105="D"))</f>
        <v>#N/A</v>
      </c>
      <c r="EF38" s="3" t="e">
        <f ca="1">SUMPRODUCT((HH3:HH105=EC38)*(HK3:HK105=EC39)*(HL3:HL105="L"))+SUMPRODUCT((HH3:HH105=EC38)*(HK3:HK105=EC40)*(HL3:HL105="L"))+SUMPRODUCT((HH3:HH105=EC38)*(HK3:HK105=EC41)*(HL3:HL105="L"))+SUMPRODUCT((HH3:HH105=EC38)*(HK3:HK105=EC37)*(HL3:HL105="L"))+SUMPRODUCT((HH3:HH105=EC39)*(HK3:HK105=EC38)*(HM3:HM105="L"))+SUMPRODUCT((HH3:HH105=EC40)*(HK3:HK105=EC38)*(HM3:HM105="L"))+SUMPRODUCT((HH3:HH105=EC41)*(HK3:HK105=EC38)*(HM3:HM105="L"))+SUMPRODUCT((HH3:HH105=EC37)*(HK3:HK105=EC38)*(HM3:HM105="L"))</f>
        <v>#N/A</v>
      </c>
      <c r="EG38" s="3" t="e">
        <f ca="1">SUMPRODUCT((HH3:HH105=EC38)*(HK3:HK105=EC39)*HI3:HI105)+SUMPRODUCT((HH3:HH105=EC38)*(HK3:HK105=EC40)*HI3:HI105)+SUMPRODUCT((HH3:HH105=EC38)*(HK3:HK105=EC41)*HI3:HI105)+SUMPRODUCT((HH3:HH105=EC38)*(HK3:HK105=EC37)*HI3:HI105)+SUMPRODUCT((HH3:HH105=EC39)*(HK3:HK105=EC38)*HJ3:HJ105)+SUMPRODUCT((HH3:HH105=EC40)*(HK3:HK105=EC38)*HJ3:HJ105)+SUMPRODUCT((HH3:HH105=EC41)*(HK3:HK105=EC38)*HJ3:HJ105)+SUMPRODUCT((HH3:HH105=EC37)*(HK3:HK105=EC38)*HJ3:HJ105)</f>
        <v>#N/A</v>
      </c>
      <c r="EH38" s="3" t="e">
        <f ca="1">SUMPRODUCT((HH3:HH105=EC38)*(HK3:HK105=EC39)*HJ3:HJ105)+SUMPRODUCT((HH3:HH105=EC38)*(HK3:HK105=EC40)*HJ3:HJ105)+SUMPRODUCT((HH3:HH105=EC38)*(HK3:HK105=EC41)*HJ3:HJ105)+SUMPRODUCT((HH3:HH105=EC38)*(HK3:HK105=EC37)*HJ3:HJ105)+SUMPRODUCT((HH3:HH105=EC39)*(HK3:HK105=EC38)*HI3:HI105)+SUMPRODUCT((HH3:HH105=EC40)*(HK3:HK105=EC38)*HI3:HI105)+SUMPRODUCT((HH3:HH105=EC41)*(HK3:HK105=EC38)*HI3:HI105)+SUMPRODUCT((HH3:HH105=EC37)*(HK3:HK105=EC38)*HI3:HI105)</f>
        <v>#N/A</v>
      </c>
      <c r="EI38" s="3" t="e">
        <f ca="1">EG38-EH38+1000</f>
        <v>#N/A</v>
      </c>
      <c r="EJ38" s="3" t="e">
        <f t="shared" ca="1" si="131"/>
        <v>#N/A</v>
      </c>
      <c r="EK38" s="3" t="e">
        <f ca="1">IF(EC38&lt;&gt;"",VLOOKUP(EC38,DJ4:DP52,7,FALSE),"")</f>
        <v>#N/A</v>
      </c>
      <c r="EL38" s="3" t="e">
        <f ca="1">IF(EC38&lt;&gt;"",VLOOKUP(EC38,DJ4:DP52,5,FALSE),"")</f>
        <v>#N/A</v>
      </c>
      <c r="EM38" s="3" t="e">
        <f ca="1">IF(EC38&lt;&gt;"",VLOOKUP(EC38,DJ4:DR52,9,FALSE),"")</f>
        <v>#N/A</v>
      </c>
      <c r="EN38" s="3" t="e">
        <f t="shared" ca="1" si="132"/>
        <v>#N/A</v>
      </c>
      <c r="EO38" s="3" t="e">
        <f ca="1">IF(EC38&lt;&gt;"",RANK(EN38,EN37:EN41),"")</f>
        <v>#N/A</v>
      </c>
      <c r="EP38" s="3" t="e">
        <f ca="1">IF(EC38&lt;&gt;"",SUMPRODUCT((EN37:EN41=EN38)*(EI37:EI41&gt;EI38)),"")</f>
        <v>#N/A</v>
      </c>
      <c r="EQ38" s="3" t="e">
        <f ca="1">IF(EC38&lt;&gt;"",SUMPRODUCT((EN37:EN41=EN38)*(EI37:EI41=EI38)*(EG37:EG41&gt;EG38)),"")</f>
        <v>#N/A</v>
      </c>
      <c r="ER38" s="3" t="e">
        <f ca="1">IF(EC38&lt;&gt;"",SUMPRODUCT((EN37:EN41=EN38)*(EI37:EI41=EI38)*(EG37:EG41=EG38)*(EK37:EK41&gt;EK38)),"")</f>
        <v>#N/A</v>
      </c>
      <c r="ES38" s="3" t="e">
        <f ca="1">IF(EC38&lt;&gt;"",SUMPRODUCT((EN37:EN41=EN38)*(EI37:EI41=EI38)*(EG37:EG41=EG38)*(EK37:EK41=EK38)*(EL37:EL41&gt;EL38)),"")</f>
        <v>#N/A</v>
      </c>
      <c r="ET38" s="3" t="e">
        <f ca="1">IF(EC38&lt;&gt;"",SUMPRODUCT((EN37:EN41=EN38)*(EI37:EI41=EI38)*(EG37:EG41=EG38)*(EK37:EK41=EK38)*(EL37:EL41=EL38)*(EM37:EM41&gt;EM38)),"")</f>
        <v>#N/A</v>
      </c>
      <c r="EU38" s="3" t="e">
        <f ca="1">IF(EC38&lt;&gt;"",IF(EU117&lt;&gt;"",IF(EB115=3,EU117,EU117+EB115),SUM(EO38:ET38)),"")</f>
        <v>#N/A</v>
      </c>
      <c r="EV38" s="3" t="e">
        <f ca="1">IF(EC38&lt;&gt;"",INDEX(EC37:EC41,MATCH(2,EU37:EU41,0),0),"")</f>
        <v>#N/A</v>
      </c>
      <c r="EW38" s="3" t="e">
        <f ca="1">IF(DY37&lt;&gt;"",DY37,"")</f>
        <v>#N/A</v>
      </c>
      <c r="EX38" s="3" t="e">
        <f ca="1">SUMPRODUCT((HH3:HH105=EW38)*(HK3:HK105=EW39)*(HL3:HL105="W"))+SUMPRODUCT((HH3:HH105=EW38)*(HK3:HK105=EW40)*(HL3:HL105="W"))+SUMPRODUCT((HH3:HH105=EW38)*(HK3:HK105=EW41)*(HL3:HL105="W"))+SUMPRODUCT((HH3:HH105=EW39)*(HK3:HK105=EW38)*(HM3:HM105="W"))+SUMPRODUCT((HH3:HH105=EW40)*(HK3:HK105=EW38)*(HM3:HM105="W"))+SUMPRODUCT((HH3:HH105=EW41)*(HK3:HK105=EW38)*(HM3:HM105="W"))</f>
        <v>#N/A</v>
      </c>
      <c r="EY38" s="3" t="e">
        <f ca="1">SUMPRODUCT((HH3:HH105=EW38)*(HK3:HK105=EW39)*(HL3:HL105="D"))+SUMPRODUCT((HH3:HH105=EW38)*(HK3:HK105=EW40)*(HL3:HL105="D"))+SUMPRODUCT((HH3:HH105=EW38)*(HK3:HK105=EW41)*(HL3:HL105="D"))+SUMPRODUCT((HH3:HH105=EW39)*(HK3:HK105=EW38)*(HL3:HL105="D"))+SUMPRODUCT((HH3:HH105=EW40)*(HK3:HK105=EW38)*(HL3:HL105="D"))+SUMPRODUCT((HH3:HH105=EW41)*(HK3:HK105=EW38)*(HL3:HL105="D"))</f>
        <v>#N/A</v>
      </c>
      <c r="EZ38" s="3" t="e">
        <f ca="1">SUMPRODUCT((HH3:HH105=EW38)*(HK3:HK105=EW39)*(HL3:HL105="L"))+SUMPRODUCT((HH3:HH105=EW38)*(HK3:HK105=EW40)*(HL3:HL105="L"))+SUMPRODUCT((HH3:HH105=EW38)*(HK3:HK105=EW41)*(HL3:HL105="L"))+SUMPRODUCT((HH3:HH105=EW39)*(HK3:HK105=EW38)*(HM3:HM105="L"))+SUMPRODUCT((HH3:HH105=EW40)*(HK3:HK105=EW38)*(HM3:HM105="L"))+SUMPRODUCT((HH3:HH105=EW41)*(HK3:HK105=EW38)*(HM3:HM105="L"))</f>
        <v>#N/A</v>
      </c>
      <c r="FA38" s="3" t="e">
        <f ca="1">SUMPRODUCT((HH3:HH105=EW38)*(HK3:HK105=EW39)*HI3:HI105)+SUMPRODUCT((HH3:HH105=EW38)*(HK3:HK105=EW40)*HI3:HI105)+SUMPRODUCT((HH3:HH105=EW38)*(HK3:HK105=EW41)*HI3:HI105)+SUMPRODUCT((HH3:HH105=EW38)*(HK3:HK105=EW37)*HI3:HI105)+SUMPRODUCT((HH3:HH105=EW39)*(HK3:HK105=EW38)*HJ3:HJ105)+SUMPRODUCT((HH3:HH105=EW40)*(HK3:HK105=EW38)*HJ3:HJ105)+SUMPRODUCT((HH3:HH105=EW41)*(HK3:HK105=EW38)*HJ3:HJ105)+SUMPRODUCT((HH3:HH105=EW37)*(HK3:HK105=EW38)*HJ3:HJ105)</f>
        <v>#N/A</v>
      </c>
      <c r="FB38" s="3" t="e">
        <f ca="1">SUMPRODUCT((HH3:HH105=EW38)*(HK3:HK105=EW39)*HJ3:HJ105)+SUMPRODUCT((HH3:HH105=EW38)*(HK3:HK105=EW40)*HJ3:HJ105)+SUMPRODUCT((HH3:HH105=EW38)*(HK3:HK105=EW41)*HJ3:HJ105)+SUMPRODUCT((HH3:HH105=EW38)*(HK3:HK105=EW37)*HJ3:HJ105)+SUMPRODUCT((HH3:HH105=EW39)*(HK3:HK105=EW38)*HI3:HI105)+SUMPRODUCT((HH3:HH105=EW40)*(HK3:HK105=EW38)*HI3:HI105)+SUMPRODUCT((HH3:HH105=EW41)*(HK3:HK105=EW38)*HI3:HI105)+SUMPRODUCT((HH3:HH105=EW37)*(HK3:HK105=EW38)*HI3:HI105)</f>
        <v>#N/A</v>
      </c>
      <c r="FC38" s="3" t="e">
        <f ca="1">FA38-FB38+1000</f>
        <v>#N/A</v>
      </c>
      <c r="FD38" s="3" t="e">
        <f t="shared" ref="FD38:FD40" ca="1" si="138">IF(EW38&lt;&gt;"",EX38*3+EY38*1,"")</f>
        <v>#N/A</v>
      </c>
      <c r="FE38" s="3" t="e">
        <f ca="1">IF(EW38&lt;&gt;"",VLOOKUP(EW38,DJ4:DP52,7,FALSE),"")</f>
        <v>#N/A</v>
      </c>
      <c r="FF38" s="3" t="e">
        <f ca="1">IF(EW38&lt;&gt;"",VLOOKUP(EW38,DJ4:DP52,5,FALSE),"")</f>
        <v>#N/A</v>
      </c>
      <c r="FG38" s="3" t="e">
        <f ca="1">IF(EW38&lt;&gt;"",VLOOKUP(EW38,DJ4:DR52,9,FALSE),"")</f>
        <v>#N/A</v>
      </c>
      <c r="FH38" s="3" t="e">
        <f t="shared" ref="FH38:FH40" ca="1" si="139">FD38</f>
        <v>#N/A</v>
      </c>
      <c r="FI38" s="3" t="e">
        <f ca="1">IF(EW38&lt;&gt;"",RANK(FH38,FH37:FH40),"")</f>
        <v>#N/A</v>
      </c>
      <c r="FJ38" s="3" t="e">
        <f ca="1">IF(EW38&lt;&gt;"",SUMPRODUCT((FH37:FH41=FH38)*(FC37:FC41&gt;FC38)),"")</f>
        <v>#N/A</v>
      </c>
      <c r="FK38" s="3" t="e">
        <f ca="1">IF(EW38&lt;&gt;"",SUMPRODUCT((FH37:FH41=FH38)*(FC37:FC41=FC38)*(FA37:FA41&gt;FA38)),"")</f>
        <v>#N/A</v>
      </c>
      <c r="FL38" s="3" t="e">
        <f ca="1">IF(EW38&lt;&gt;"",SUMPRODUCT((FH37:FH41=FH38)*(FC37:FC41=FC38)*(FA37:FA41=FA38)*(FE37:FE41&gt;FE38)),"")</f>
        <v>#N/A</v>
      </c>
      <c r="FM38" s="3" t="e">
        <f ca="1">IF(EW38&lt;&gt;"",SUMPRODUCT((FH37:FH41=FH38)*(FC37:FC41=FC38)*(FA37:FA41=FA38)*(FE37:FE41=FE38)*(FF37:FF41&gt;FF38)),"")</f>
        <v>#N/A</v>
      </c>
      <c r="FN38" s="3" t="e">
        <f ca="1">IF(EW38&lt;&gt;"",SUMPRODUCT((FH37:FH41=FH38)*(FC37:FC41=FC38)*(FA37:FA41=FA38)*(FE37:FE41=FE38)*(FF37:FF41=FF38)*(FG37:FG41&gt;FG38)),"")</f>
        <v>#N/A</v>
      </c>
      <c r="FO38" s="3" t="e">
        <f ca="1">IF(EW38&lt;&gt;"",IF(FO117&lt;&gt;"",IF(EV115=3,FO117,FO117+EV115),SUM(FI38:FN38)+1),"")</f>
        <v>#N/A</v>
      </c>
      <c r="FP38" s="3" t="e">
        <f ca="1">IF(EW38&lt;&gt;"",INDEX(EW38:EW41,MATCH(2,FO38:FO41,0),0),"")</f>
        <v>#N/A</v>
      </c>
      <c r="HE38" s="3" t="e">
        <f ca="1">IF(FP38&lt;&gt;"",FP38,IF(EV38&lt;&gt;"",EV38,DV38))</f>
        <v>#N/A</v>
      </c>
      <c r="HF38" s="3">
        <v>2</v>
      </c>
      <c r="HG38" s="3">
        <v>36</v>
      </c>
      <c r="HH38" s="7" t="str">
        <f t="shared" si="1"/>
        <v>Tunesië</v>
      </c>
      <c r="HI38" s="7" t="e">
        <f ca="1">IF(OFFSET(Voorspelling!#REF!,0,HI1)&lt;&gt;"",OFFSET(Voorspelling!#REF!,0,HI1),0)</f>
        <v>#REF!</v>
      </c>
      <c r="HJ38" s="7" t="e">
        <f ca="1">IF(OFFSET(Voorspelling!#REF!,0,HI1)&lt;&gt;"",OFFSET(Voorspelling!#REF!,0,HI1),0)</f>
        <v>#REF!</v>
      </c>
      <c r="HK38" s="7" t="str">
        <f t="shared" si="2"/>
        <v>Japan</v>
      </c>
      <c r="HL38" s="7" t="e">
        <f ca="1">IF(AND(OFFSET(Voorspelling!#REF!,0,HI1)&lt;&gt;"",OFFSET(Voorspelling!#REF!,0,HI1)&lt;&gt;""),IF(HI38&gt;HJ38,"W",IF(HI38=HJ38,"D","L")),"")</f>
        <v>#REF!</v>
      </c>
      <c r="HM38" s="7" t="e">
        <f t="shared" ca="1" si="3"/>
        <v>#REF!</v>
      </c>
      <c r="LO38" s="7"/>
      <c r="LP38" s="7"/>
      <c r="LQ38" s="7"/>
      <c r="LR38" s="7"/>
      <c r="LS38" s="7"/>
      <c r="LT38" s="7"/>
      <c r="PV38" s="7"/>
      <c r="PW38" s="7"/>
      <c r="PX38" s="7"/>
      <c r="PY38" s="7"/>
      <c r="PZ38" s="7"/>
      <c r="QA38" s="7"/>
      <c r="UC38" s="7"/>
      <c r="UD38" s="7"/>
      <c r="UE38" s="7"/>
      <c r="UF38" s="7"/>
      <c r="UG38" s="7"/>
      <c r="UH38" s="7"/>
      <c r="YJ38" s="7"/>
      <c r="YK38" s="7"/>
      <c r="YL38" s="7"/>
      <c r="YM38" s="7"/>
      <c r="YN38" s="7"/>
      <c r="YO38" s="7"/>
      <c r="ACQ38" s="7"/>
      <c r="ACR38" s="7"/>
      <c r="ACS38" s="7"/>
      <c r="ACT38" s="7"/>
      <c r="ACU38" s="7"/>
      <c r="ACV38" s="7"/>
      <c r="AGX38" s="7"/>
      <c r="AGY38" s="7"/>
      <c r="AGZ38" s="7"/>
      <c r="AHA38" s="7"/>
      <c r="AHB38" s="7"/>
      <c r="AHC38" s="7"/>
      <c r="ALE38" s="7"/>
      <c r="ALF38" s="7"/>
      <c r="ALG38" s="7"/>
      <c r="ALH38" s="7"/>
      <c r="ALI38" s="7"/>
      <c r="ALJ38" s="7"/>
      <c r="APL38" s="7"/>
      <c r="APM38" s="7"/>
      <c r="APN38" s="7"/>
      <c r="APO38" s="7"/>
      <c r="APP38" s="7"/>
      <c r="APQ38" s="7"/>
      <c r="ATS38" s="7"/>
      <c r="ATT38" s="7"/>
      <c r="ATU38" s="7"/>
      <c r="ATV38" s="7"/>
      <c r="ATW38" s="7"/>
      <c r="ATX38" s="7"/>
      <c r="AXZ38" s="7"/>
      <c r="AYA38" s="7"/>
      <c r="AYB38" s="7"/>
      <c r="AYC38" s="7"/>
      <c r="AYD38" s="7"/>
      <c r="AYE38" s="7"/>
      <c r="BCG38" s="7"/>
      <c r="BCH38" s="7"/>
      <c r="BCI38" s="7"/>
      <c r="BCJ38" s="7"/>
      <c r="BCK38" s="7"/>
      <c r="BCL38" s="7"/>
      <c r="BGN38" s="7"/>
      <c r="BGO38" s="7"/>
      <c r="BGP38" s="7"/>
      <c r="BGQ38" s="7"/>
      <c r="BGR38" s="7"/>
      <c r="BGS38" s="7"/>
      <c r="BKU38" s="7"/>
      <c r="BKV38" s="7"/>
      <c r="BKW38" s="7"/>
      <c r="BKX38" s="7"/>
      <c r="BKY38" s="7"/>
      <c r="BKZ38" s="7"/>
      <c r="BPB38" s="7"/>
      <c r="BPC38" s="7"/>
      <c r="BPD38" s="7"/>
      <c r="BPE38" s="7"/>
      <c r="BPF38" s="7"/>
      <c r="BPG38" s="7"/>
      <c r="BTI38" s="7"/>
      <c r="BTJ38" s="7"/>
      <c r="BTK38" s="7"/>
      <c r="BTL38" s="7"/>
      <c r="BTM38" s="7"/>
      <c r="BTN38" s="7"/>
      <c r="BXP38" s="7"/>
      <c r="BXQ38" s="7"/>
      <c r="BXR38" s="7"/>
      <c r="BXS38" s="7"/>
      <c r="BXT38" s="7"/>
      <c r="BXU38" s="7"/>
      <c r="CBW38" s="7"/>
      <c r="CBX38" s="7"/>
      <c r="CBY38" s="7"/>
      <c r="CBZ38" s="7"/>
      <c r="CCA38" s="7"/>
      <c r="CCB38" s="7"/>
      <c r="CGD38" s="7"/>
      <c r="CGE38" s="7"/>
      <c r="CGF38" s="7"/>
      <c r="CGG38" s="7"/>
      <c r="CGH38" s="7"/>
      <c r="CGI38" s="7"/>
      <c r="CKK38" s="7"/>
      <c r="CKL38" s="7"/>
      <c r="CKM38" s="7"/>
      <c r="CKN38" s="7"/>
      <c r="CKO38" s="7"/>
      <c r="CKP38" s="7"/>
      <c r="COR38" s="7"/>
      <c r="COS38" s="7"/>
      <c r="COT38" s="7"/>
      <c r="COU38" s="7"/>
      <c r="COV38" s="7"/>
      <c r="COW38" s="7"/>
      <c r="CSY38" s="7"/>
      <c r="CSZ38" s="7"/>
      <c r="CTA38" s="7"/>
      <c r="CTB38" s="7"/>
      <c r="CTC38" s="7"/>
      <c r="CTD38" s="7"/>
      <c r="CXF38" s="7"/>
      <c r="CXG38" s="7"/>
      <c r="CXH38" s="7"/>
      <c r="CXI38" s="7"/>
      <c r="CXJ38" s="7"/>
      <c r="CXK38" s="7"/>
      <c r="DBM38" s="7"/>
      <c r="DBN38" s="7"/>
      <c r="DBO38" s="7"/>
      <c r="DBP38" s="7"/>
      <c r="DBQ38" s="7"/>
      <c r="DBR38" s="7"/>
      <c r="DFT38" s="7"/>
      <c r="DFU38" s="7"/>
      <c r="DFV38" s="7"/>
      <c r="DFW38" s="7"/>
      <c r="DFX38" s="7"/>
      <c r="DFY38" s="7"/>
      <c r="DKA38" s="7"/>
      <c r="DKB38" s="7"/>
      <c r="DKC38" s="7"/>
      <c r="DKD38" s="7"/>
      <c r="DKE38" s="7"/>
      <c r="DKF38" s="7"/>
      <c r="DOH38" s="7"/>
      <c r="DOI38" s="7"/>
      <c r="DOJ38" s="7"/>
      <c r="DOK38" s="7"/>
      <c r="DOL38" s="7"/>
      <c r="DOM38" s="7"/>
      <c r="DSO38" s="7"/>
      <c r="DSP38" s="7"/>
      <c r="DSQ38" s="7"/>
      <c r="DSR38" s="7"/>
      <c r="DSS38" s="7"/>
      <c r="DST38" s="7"/>
      <c r="DWV38" s="7"/>
      <c r="DWW38" s="7"/>
      <c r="DWX38" s="7"/>
      <c r="DWY38" s="7"/>
      <c r="DWZ38" s="7"/>
      <c r="DXA38" s="7"/>
      <c r="EBC38" s="7"/>
      <c r="EBD38" s="7"/>
      <c r="EBE38" s="7"/>
      <c r="EBF38" s="7"/>
      <c r="EBG38" s="7"/>
      <c r="EBH38" s="7"/>
      <c r="EFJ38" s="7"/>
      <c r="EFK38" s="7"/>
      <c r="EFL38" s="7"/>
      <c r="EFM38" s="7"/>
      <c r="EFN38" s="7"/>
      <c r="EFO38" s="7"/>
      <c r="EJQ38" s="7"/>
      <c r="EJR38" s="7"/>
      <c r="EJS38" s="7"/>
      <c r="EJT38" s="7"/>
      <c r="EJU38" s="7"/>
      <c r="EJV38" s="7"/>
      <c r="ENX38" s="7"/>
      <c r="ENY38" s="7"/>
      <c r="ENZ38" s="7"/>
      <c r="EOA38" s="7"/>
      <c r="EOB38" s="7"/>
      <c r="EOC38" s="7"/>
      <c r="ESE38" s="7"/>
      <c r="ESF38" s="7"/>
      <c r="ESG38" s="7"/>
      <c r="ESH38" s="7"/>
      <c r="ESI38" s="7"/>
      <c r="ESJ38" s="7"/>
      <c r="EWL38" s="7"/>
      <c r="EWM38" s="7"/>
      <c r="EWN38" s="7"/>
      <c r="EWO38" s="7"/>
      <c r="EWP38" s="7"/>
      <c r="EWQ38" s="7"/>
      <c r="FAS38" s="7"/>
      <c r="FAT38" s="7"/>
      <c r="FAU38" s="7"/>
      <c r="FAV38" s="7"/>
      <c r="FAW38" s="7"/>
      <c r="FAX38" s="7"/>
      <c r="FEZ38" s="7"/>
      <c r="FFA38" s="7"/>
      <c r="FFB38" s="7"/>
      <c r="FFC38" s="7"/>
      <c r="FFD38" s="7"/>
      <c r="FFE38" s="7"/>
      <c r="FJG38" s="7"/>
      <c r="FJH38" s="7"/>
      <c r="FJI38" s="7"/>
      <c r="FJJ38" s="7"/>
      <c r="FJK38" s="7"/>
      <c r="FJL38" s="7"/>
      <c r="FNN38" s="7"/>
      <c r="FNO38" s="7"/>
      <c r="FNP38" s="7"/>
      <c r="FNQ38" s="7"/>
      <c r="FNR38" s="7"/>
      <c r="FNS38" s="7"/>
      <c r="FRU38" s="7"/>
      <c r="FRV38" s="7"/>
      <c r="FRW38" s="7"/>
      <c r="FRX38" s="7"/>
      <c r="FRY38" s="7"/>
      <c r="FRZ38" s="7"/>
      <c r="FWB38" s="7"/>
      <c r="FWC38" s="7"/>
      <c r="FWD38" s="7"/>
      <c r="FWE38" s="7"/>
      <c r="FWF38" s="7"/>
      <c r="FWG38" s="7"/>
      <c r="GAI38" s="7"/>
      <c r="GAJ38" s="7"/>
      <c r="GAK38" s="7"/>
      <c r="GAL38" s="7"/>
      <c r="GAM38" s="7"/>
      <c r="GAN38" s="7"/>
      <c r="GEP38" s="7"/>
      <c r="GEQ38" s="7"/>
      <c r="GER38" s="7"/>
      <c r="GES38" s="7"/>
      <c r="GET38" s="7"/>
      <c r="GEU38" s="7"/>
      <c r="GIW38" s="7"/>
      <c r="GIX38" s="7"/>
      <c r="GIY38" s="7"/>
      <c r="GIZ38" s="7"/>
      <c r="GJA38" s="7"/>
      <c r="GJB38" s="7"/>
      <c r="GND38" s="7"/>
      <c r="GNE38" s="7"/>
      <c r="GNF38" s="7"/>
      <c r="GNG38" s="7"/>
      <c r="GNH38" s="7"/>
      <c r="GNI38" s="7"/>
      <c r="GRK38" s="7"/>
      <c r="GRL38" s="7"/>
      <c r="GRM38" s="7"/>
      <c r="GRN38" s="7"/>
      <c r="GRO38" s="7"/>
      <c r="GRP38" s="7"/>
      <c r="GVR38" s="7"/>
      <c r="GVS38" s="7"/>
      <c r="GVT38" s="7"/>
      <c r="GVU38" s="7"/>
      <c r="GVV38" s="7"/>
      <c r="GVW38" s="7"/>
      <c r="GZY38" s="7"/>
      <c r="GZZ38" s="7"/>
      <c r="HAA38" s="7"/>
      <c r="HAB38" s="7"/>
      <c r="HAC38" s="7"/>
      <c r="HAD38" s="7"/>
      <c r="HEF38" s="7"/>
      <c r="HEG38" s="7"/>
      <c r="HEH38" s="7"/>
      <c r="HEI38" s="7"/>
      <c r="HEJ38" s="7"/>
      <c r="HEK38" s="7"/>
      <c r="HIM38" s="7"/>
      <c r="HIN38" s="7"/>
      <c r="HIO38" s="7"/>
      <c r="HIP38" s="7"/>
      <c r="HIQ38" s="7"/>
      <c r="HIR38" s="7"/>
      <c r="HMT38" s="7"/>
      <c r="HMU38" s="7"/>
      <c r="HMV38" s="7"/>
      <c r="HMW38" s="7"/>
      <c r="HMX38" s="7"/>
      <c r="HMY38" s="7"/>
      <c r="HRA38" s="7"/>
      <c r="HRB38" s="7"/>
      <c r="HRC38" s="7"/>
      <c r="HRD38" s="7"/>
      <c r="HRE38" s="7"/>
      <c r="HRF38" s="7"/>
      <c r="HVH38" s="7"/>
      <c r="HVI38" s="7"/>
      <c r="HVJ38" s="7"/>
      <c r="HVK38" s="7"/>
      <c r="HVL38" s="7"/>
      <c r="HVM38" s="7"/>
      <c r="HZO38" s="7"/>
      <c r="HZP38" s="7"/>
      <c r="HZQ38" s="7"/>
      <c r="HZR38" s="7"/>
      <c r="HZS38" s="7"/>
      <c r="HZT38" s="7"/>
      <c r="IDV38" s="7"/>
      <c r="IDW38" s="7"/>
      <c r="IDX38" s="7"/>
      <c r="IDY38" s="7"/>
      <c r="IDZ38" s="7"/>
      <c r="IEA38" s="7"/>
      <c r="IIC38" s="7"/>
      <c r="IID38" s="7"/>
      <c r="IIE38" s="7"/>
      <c r="IIF38" s="7"/>
      <c r="IIG38" s="7"/>
      <c r="IIH38" s="7"/>
      <c r="IMJ38" s="7"/>
      <c r="IMK38" s="7"/>
      <c r="IML38" s="7"/>
      <c r="IMM38" s="7"/>
      <c r="IMN38" s="7"/>
      <c r="IMO38" s="7"/>
      <c r="IQQ38" s="7"/>
      <c r="IQR38" s="7"/>
      <c r="IQS38" s="7"/>
      <c r="IQT38" s="7"/>
      <c r="IQU38" s="7"/>
      <c r="IQV38" s="7"/>
      <c r="IUX38" s="7"/>
      <c r="IUY38" s="7"/>
      <c r="IUZ38" s="7"/>
      <c r="IVA38" s="7"/>
      <c r="IVB38" s="7"/>
      <c r="IVC38" s="7"/>
      <c r="IZE38" s="7"/>
      <c r="IZF38" s="7"/>
      <c r="IZG38" s="7"/>
      <c r="IZH38" s="7"/>
      <c r="IZI38" s="7"/>
      <c r="IZJ38" s="7"/>
      <c r="JDL38" s="7"/>
      <c r="JDM38" s="7"/>
      <c r="JDN38" s="7"/>
      <c r="JDO38" s="7"/>
      <c r="JDP38" s="7"/>
      <c r="JDQ38" s="7"/>
      <c r="JHS38" s="7"/>
      <c r="JHT38" s="7"/>
      <c r="JHU38" s="7"/>
      <c r="JHV38" s="7"/>
      <c r="JHW38" s="7"/>
      <c r="JHX38" s="7"/>
      <c r="JLZ38" s="7"/>
      <c r="JMA38" s="7"/>
      <c r="JMB38" s="7"/>
      <c r="JMC38" s="7"/>
      <c r="JMD38" s="7"/>
      <c r="JME38" s="7"/>
      <c r="JQG38" s="7"/>
      <c r="JQH38" s="7"/>
      <c r="JQI38" s="7"/>
      <c r="JQJ38" s="7"/>
      <c r="JQK38" s="7"/>
      <c r="JQL38" s="7"/>
      <c r="JUN38" s="7"/>
      <c r="JUO38" s="7"/>
      <c r="JUP38" s="7"/>
      <c r="JUQ38" s="7"/>
      <c r="JUR38" s="7"/>
      <c r="JUS38" s="7"/>
      <c r="JYU38" s="7"/>
      <c r="JYV38" s="7"/>
      <c r="JYW38" s="7"/>
      <c r="JYX38" s="7"/>
      <c r="JYY38" s="7"/>
      <c r="JYZ38" s="7"/>
      <c r="KDB38" s="7"/>
      <c r="KDC38" s="7"/>
      <c r="KDD38" s="7"/>
      <c r="KDE38" s="7"/>
      <c r="KDF38" s="7"/>
      <c r="KDG38" s="7"/>
      <c r="KHI38" s="7"/>
      <c r="KHJ38" s="7"/>
      <c r="KHK38" s="7"/>
      <c r="KHL38" s="7"/>
      <c r="KHM38" s="7"/>
      <c r="KHN38" s="7"/>
      <c r="KLP38" s="7"/>
      <c r="KLQ38" s="7"/>
      <c r="KLR38" s="7"/>
      <c r="KLS38" s="7"/>
      <c r="KLT38" s="7"/>
      <c r="KLU38" s="7"/>
      <c r="KPW38" s="7"/>
      <c r="KPX38" s="7"/>
      <c r="KPY38" s="7"/>
      <c r="KPZ38" s="7"/>
      <c r="KQA38" s="7"/>
      <c r="KQB38" s="7"/>
      <c r="KUD38" s="7"/>
      <c r="KUE38" s="7"/>
      <c r="KUF38" s="7"/>
      <c r="KUG38" s="7"/>
      <c r="KUH38" s="7"/>
      <c r="KUI38" s="7"/>
      <c r="KYK38" s="7"/>
      <c r="KYL38" s="7"/>
      <c r="KYM38" s="7"/>
      <c r="KYN38" s="7"/>
      <c r="KYO38" s="7"/>
      <c r="KYP38" s="7"/>
      <c r="LCR38" s="7"/>
      <c r="LCS38" s="7"/>
      <c r="LCT38" s="7"/>
      <c r="LCU38" s="7"/>
      <c r="LCV38" s="7"/>
      <c r="LCW38" s="7"/>
      <c r="LGY38" s="7"/>
      <c r="LGZ38" s="7"/>
      <c r="LHA38" s="7"/>
      <c r="LHB38" s="7"/>
      <c r="LHC38" s="7"/>
      <c r="LHD38" s="7"/>
      <c r="LLF38" s="7"/>
      <c r="LLG38" s="7"/>
      <c r="LLH38" s="7"/>
      <c r="LLI38" s="7"/>
      <c r="LLJ38" s="7"/>
      <c r="LLK38" s="7"/>
      <c r="LPM38" s="7"/>
      <c r="LPN38" s="7"/>
      <c r="LPO38" s="7"/>
      <c r="LPP38" s="7"/>
      <c r="LPQ38" s="7"/>
      <c r="LPR38" s="7"/>
      <c r="LTT38" s="7"/>
      <c r="LTU38" s="7"/>
      <c r="LTV38" s="7"/>
      <c r="LTW38" s="7"/>
      <c r="LTX38" s="7"/>
      <c r="LTY38" s="7"/>
      <c r="LYA38" s="7"/>
      <c r="LYB38" s="7"/>
      <c r="LYC38" s="7"/>
      <c r="LYD38" s="7"/>
      <c r="LYE38" s="7"/>
      <c r="LYF38" s="7"/>
      <c r="MCH38" s="7"/>
      <c r="MCI38" s="7"/>
      <c r="MCJ38" s="7"/>
      <c r="MCK38" s="7"/>
      <c r="MCL38" s="7"/>
      <c r="MCM38" s="7"/>
      <c r="MGO38" s="7"/>
      <c r="MGP38" s="7"/>
      <c r="MGQ38" s="7"/>
      <c r="MGR38" s="7"/>
      <c r="MGS38" s="7"/>
      <c r="MGT38" s="7"/>
      <c r="MKV38" s="7"/>
      <c r="MKW38" s="7"/>
      <c r="MKX38" s="7"/>
      <c r="MKY38" s="7"/>
      <c r="MKZ38" s="7"/>
      <c r="MLA38" s="7"/>
      <c r="MPC38" s="7"/>
      <c r="MPD38" s="7"/>
      <c r="MPE38" s="7"/>
      <c r="MPF38" s="7"/>
      <c r="MPG38" s="7"/>
      <c r="MPH38" s="7"/>
      <c r="MTJ38" s="7"/>
      <c r="MTK38" s="7"/>
      <c r="MTL38" s="7"/>
      <c r="MTM38" s="7"/>
      <c r="MTN38" s="7"/>
      <c r="MTO38" s="7"/>
      <c r="MXQ38" s="7"/>
      <c r="MXR38" s="7"/>
      <c r="MXS38" s="7"/>
      <c r="MXT38" s="7"/>
      <c r="MXU38" s="7"/>
      <c r="MXV38" s="7"/>
      <c r="NBX38" s="7"/>
      <c r="NBY38" s="7"/>
      <c r="NBZ38" s="7"/>
      <c r="NCA38" s="7"/>
      <c r="NCB38" s="7"/>
      <c r="NCC38" s="7"/>
      <c r="NGE38" s="7"/>
      <c r="NGF38" s="7"/>
      <c r="NGG38" s="7"/>
      <c r="NGH38" s="7"/>
      <c r="NGI38" s="7"/>
      <c r="NGJ38" s="7"/>
      <c r="NKL38" s="7"/>
      <c r="NKM38" s="7"/>
      <c r="NKN38" s="7"/>
      <c r="NKO38" s="7"/>
      <c r="NKP38" s="7"/>
      <c r="NKQ38" s="7"/>
      <c r="NOS38" s="7"/>
      <c r="NOT38" s="7"/>
      <c r="NOU38" s="7"/>
      <c r="NOV38" s="7"/>
      <c r="NOW38" s="7"/>
      <c r="NOX38" s="7"/>
      <c r="NSZ38" s="7"/>
      <c r="NTA38" s="7"/>
      <c r="NTB38" s="7"/>
      <c r="NTC38" s="7"/>
      <c r="NTD38" s="7"/>
      <c r="NTE38" s="7"/>
      <c r="NXG38" s="7"/>
      <c r="NXH38" s="7"/>
      <c r="NXI38" s="7"/>
      <c r="NXJ38" s="7"/>
      <c r="NXK38" s="7"/>
      <c r="NXL38" s="7"/>
      <c r="OBN38" s="7"/>
      <c r="OBO38" s="7"/>
      <c r="OBP38" s="7"/>
      <c r="OBQ38" s="7"/>
      <c r="OBR38" s="7"/>
      <c r="OBS38" s="7"/>
      <c r="OFU38" s="7"/>
      <c r="OFV38" s="7"/>
      <c r="OFW38" s="7"/>
      <c r="OFX38" s="7"/>
      <c r="OFY38" s="7"/>
      <c r="OFZ38" s="7"/>
      <c r="OKB38" s="7"/>
      <c r="OKC38" s="7"/>
      <c r="OKD38" s="7"/>
      <c r="OKE38" s="7"/>
      <c r="OKF38" s="7"/>
      <c r="OKG38" s="7"/>
      <c r="OOI38" s="7"/>
      <c r="OOJ38" s="7"/>
      <c r="OOK38" s="7"/>
      <c r="OOL38" s="7"/>
      <c r="OOM38" s="7"/>
      <c r="OON38" s="7"/>
      <c r="OSP38" s="7"/>
      <c r="OSQ38" s="7"/>
      <c r="OSR38" s="7"/>
      <c r="OSS38" s="7"/>
      <c r="OST38" s="7"/>
      <c r="OSU38" s="7"/>
      <c r="OWW38" s="7"/>
      <c r="OWX38" s="7"/>
      <c r="OWY38" s="7"/>
      <c r="OWZ38" s="7"/>
      <c r="OXA38" s="7"/>
      <c r="OXB38" s="7"/>
      <c r="PBD38" s="7"/>
      <c r="PBE38" s="7"/>
      <c r="PBF38" s="7"/>
      <c r="PBG38" s="7"/>
      <c r="PBH38" s="7"/>
      <c r="PBI38" s="7"/>
      <c r="PFK38" s="7"/>
      <c r="PFL38" s="7"/>
      <c r="PFM38" s="7"/>
      <c r="PFN38" s="7"/>
      <c r="PFO38" s="7"/>
      <c r="PFP38" s="7"/>
      <c r="PJR38" s="7"/>
      <c r="PJS38" s="7"/>
      <c r="PJT38" s="7"/>
      <c r="PJU38" s="7"/>
      <c r="PJV38" s="7"/>
      <c r="PJW38" s="7"/>
      <c r="PNY38" s="7"/>
      <c r="PNZ38" s="7"/>
      <c r="POA38" s="7"/>
      <c r="POB38" s="7"/>
      <c r="POC38" s="7"/>
      <c r="POD38" s="7"/>
      <c r="PSF38" s="7"/>
      <c r="PSG38" s="7"/>
      <c r="PSH38" s="7"/>
      <c r="PSI38" s="7"/>
      <c r="PSJ38" s="7"/>
      <c r="PSK38" s="7"/>
    </row>
    <row r="39" spans="1:998 1104:1997 2103:2996 3102:3995 4101:5105 5211:6104 6210:7103 7209:8102 8208:9212 9318:10211 10317:11210 11316:11321" x14ac:dyDescent="0.25">
      <c r="A39" s="9">
        <f>Landen!E28+100</f>
        <v>142</v>
      </c>
      <c r="B39" s="3">
        <f>VLOOKUP(C39,CX37:CY41,2,FALSE)</f>
        <v>3</v>
      </c>
      <c r="C39" s="5" t="str">
        <f>Landen!D28</f>
        <v>Zweden</v>
      </c>
      <c r="D39" s="3">
        <f>SUMPRODUCT((DA3:DA105=C39)*(DE3:DE105="W"))+SUMPRODUCT((DD3:DD105=C39)*(DF3:DF105="W"))</f>
        <v>0</v>
      </c>
      <c r="E39" s="3">
        <f>SUMPRODUCT((DA3:DA105=C39)*(DE3:DE105="D"))+SUMPRODUCT((DD3:DD105=C39)*(DF3:DF105="D"))</f>
        <v>0</v>
      </c>
      <c r="F39" s="3">
        <f>SUMPRODUCT((DA3:DA105=C39)*(DE3:DE105="L"))+SUMPRODUCT((DD3:DD105=C39)*(DF3:DF105="L"))</f>
        <v>0</v>
      </c>
      <c r="G39" s="3">
        <f>SUMIF(DA3:DA123,C39,DB3:DB123)+SUMIF(DD3:DD123,C39,DC3:DC123)</f>
        <v>0</v>
      </c>
      <c r="H39" s="3">
        <f>SUMIF(DD3:DD123,C39,DB3:DB123)+SUMIF(DA3:DA123,C39,DC3:DC123)</f>
        <v>0</v>
      </c>
      <c r="I39" s="3">
        <f t="shared" si="124"/>
        <v>1000</v>
      </c>
      <c r="J39" s="3">
        <f t="shared" si="125"/>
        <v>0</v>
      </c>
      <c r="K39" s="3">
        <f>IF(Landen!F28&lt;&gt;"",Landen!F28,-A39)</f>
        <v>-142</v>
      </c>
      <c r="L39" s="3">
        <f>IF(COUNTIF(J37:J41,4)&lt;&gt;4,RANK(J39,J37:J41),J118)</f>
        <v>1</v>
      </c>
      <c r="N39" s="3">
        <f>SUMPRODUCT((L37:L40=L39)*(K37:K40&lt;K39))+L39</f>
        <v>2</v>
      </c>
      <c r="O39" s="5" t="str">
        <f>INDEX(C37:C41,MATCH(3,N37:N41,0),0)</f>
        <v>Japan</v>
      </c>
      <c r="P39" s="3">
        <f>INDEX(L37:L41,MATCH(O39,C37:C41,0),0)</f>
        <v>1</v>
      </c>
      <c r="Q39" s="3" t="str">
        <f>IF(AND(Q38&lt;&gt;"",P39=1),O39,"")</f>
        <v>Japan</v>
      </c>
      <c r="R39" s="3" t="str">
        <f>IF(AND(R38&lt;&gt;"",P40=2),O40,"")</f>
        <v/>
      </c>
      <c r="S39" s="3" t="str">
        <f>IF(AND(S38&lt;&gt;"",P41=3),O41,"")</f>
        <v/>
      </c>
      <c r="V39" s="3" t="str">
        <f t="shared" si="133"/>
        <v>Japan</v>
      </c>
      <c r="W39" s="3">
        <f>SUMPRODUCT((DA3:DA105=V39)*(DD3:DD105=V40)*(DE3:DE105="W"))+SUMPRODUCT((DA3:DA105=V39)*(DD3:DD105=V41)*(DE3:DE105="W"))+SUMPRODUCT((DA3:DA105=V39)*(DD3:DD105=V37)*(DE3:DE105="W"))+SUMPRODUCT((DA3:DA105=V39)*(DD3:DD105=V38)*(DE3:DE105="W"))+SUMPRODUCT((DA3:DA105=V40)*(DD3:DD105=V39)*(DF3:DF105="W"))+SUMPRODUCT((DA3:DA105=V41)*(DD3:DD105=V39)*(DF3:DF105="W"))+SUMPRODUCT((DA3:DA105=V37)*(DD3:DD105=V39)*(DF3:DF105="W"))+SUMPRODUCT((DA3:DA105=V38)*(DD3:DD105=V39)*(DF3:DF105="W"))</f>
        <v>0</v>
      </c>
      <c r="X39" s="3">
        <f>SUMPRODUCT((DA3:DA105=V39)*(DD3:DD105=V40)*(DE3:DE105="D"))+SUMPRODUCT((DA3:DA105=V39)*(DD3:DD105=V41)*(DE3:DE105="D"))+SUMPRODUCT((DA3:DA105=V39)*(DD3:DD105=V37)*(DE3:DE105="D"))+SUMPRODUCT((DA3:DA105=V39)*(DD3:DD105=V38)*(DE3:DE105="D"))+SUMPRODUCT((DA3:DA105=V40)*(DD3:DD105=V39)*(DE3:DE105="D"))+SUMPRODUCT((DA3:DA105=V41)*(DD3:DD105=V39)*(DE3:DE105="D"))+SUMPRODUCT((DA3:DA105=V37)*(DD3:DD105=V39)*(DE3:DE105="D"))+SUMPRODUCT((DA3:DA105=V38)*(DD3:DD105=V39)*(DE3:DE105="D"))</f>
        <v>0</v>
      </c>
      <c r="Y39" s="3">
        <f>SUMPRODUCT((DA3:DA105=V39)*(DD3:DD105=V40)*(DE3:DE105="L"))+SUMPRODUCT((DA3:DA105=V39)*(DD3:DD105=V41)*(DE3:DE105="L"))+SUMPRODUCT((DA3:DA105=V39)*(DD3:DD105=V37)*(DE3:DE105="L"))+SUMPRODUCT((DA3:DA105=V39)*(DD3:DD105=V38)*(DE3:DE105="L"))+SUMPRODUCT((DA3:DA105=V40)*(DD3:DD105=V39)*(DF3:DF105="L"))+SUMPRODUCT((DA3:DA105=V41)*(DD3:DD105=V39)*(DF3:DF105="L"))+SUMPRODUCT((DA3:DA105=V37)*(DD3:DD105=V39)*(DF3:DF105="L"))+SUMPRODUCT((DA3:DA105=V38)*(DD3:DD105=V39)*(DF3:DF105="L"))</f>
        <v>0</v>
      </c>
      <c r="Z39" s="3">
        <f>SUMPRODUCT((DA3:DA105=V39)*(DD3:DD105=V40)*DB3:DB105)+SUMPRODUCT((DA3:DA105=V39)*(DD3:DD105=V41)*DB3:DB105)+SUMPRODUCT((DA3:DA105=V39)*(DD3:DD105=V37)*DB3:DB105)+SUMPRODUCT((DA3:DA105=V39)*(DD3:DD105=V38)*DB3:DB105)+SUMPRODUCT((DA3:DA105=V40)*(DD3:DD105=V39)*DC3:DC105)+SUMPRODUCT((DA3:DA105=V41)*(DD3:DD105=V39)*DC3:DC105)+SUMPRODUCT((DA3:DA105=V37)*(DD3:DD105=V39)*DC3:DC105)+SUMPRODUCT((DA3:DA105=V38)*(DD3:DD105=V39)*DC3:DC105)</f>
        <v>0</v>
      </c>
      <c r="AA39" s="3">
        <f>SUMPRODUCT((DA3:DA105=V39)*(DD3:DD105=V40)*DC3:DC105)+SUMPRODUCT((DA3:DA105=V39)*(DD3:DD105=V41)*DC3:DC105)+SUMPRODUCT((DA3:DA105=V39)*(DD3:DD105=V37)*DC3:DC105)+SUMPRODUCT((DA3:DA105=V39)*(DD3:DD105=V38)*DC3:DC105)+SUMPRODUCT((DA3:DA105=V40)*(DD3:DD105=V39)*DB3:DB105)+SUMPRODUCT((DA3:DA105=V41)*(DD3:DD105=V39)*DB3:DB105)+SUMPRODUCT((DA3:DA105=V37)*(DD3:DD105=V39)*DB3:DB105)+SUMPRODUCT((DA3:DA105=V38)*(DD3:DD105=V39)*DB3:DB105)</f>
        <v>0</v>
      </c>
      <c r="AB39" s="3">
        <f>Z39-AA39+1000</f>
        <v>1000</v>
      </c>
      <c r="AC39" s="3">
        <f t="shared" si="126"/>
        <v>0</v>
      </c>
      <c r="AD39" s="3">
        <f>IF(V39&lt;&gt;"",VLOOKUP(V39,C4:I52,7,FALSE),"")</f>
        <v>1000</v>
      </c>
      <c r="AE39" s="3">
        <f>IF(V39&lt;&gt;"",VLOOKUP(V39,C4:I52,5,FALSE),"")</f>
        <v>0</v>
      </c>
      <c r="AF39" s="3">
        <f>IF(V39&lt;&gt;"",VLOOKUP(V39,C4:K52,9,FALSE),"")</f>
        <v>-119</v>
      </c>
      <c r="AG39" s="3">
        <f t="shared" si="127"/>
        <v>0</v>
      </c>
      <c r="AH39" s="3">
        <f>IF(V39&lt;&gt;"",RANK(AG39,AG37:AG41),"")</f>
        <v>1</v>
      </c>
      <c r="AI39" s="3">
        <f>IF(V39&lt;&gt;"",SUMPRODUCT((AG37:AG41=AG39)*(AB37:AB41&gt;AB39)),"")</f>
        <v>0</v>
      </c>
      <c r="AJ39" s="3">
        <f>IF(V39&lt;&gt;"",SUMPRODUCT((AG37:AG41=AG39)*(AB37:AB41=AB39)*(Z37:Z41&gt;Z39)),"")</f>
        <v>0</v>
      </c>
      <c r="AK39" s="3">
        <f>IF(V39&lt;&gt;"",SUMPRODUCT((AG37:AG41=AG39)*(AB37:AB41=AB39)*(Z37:Z41=Z39)*(AD37:AD41&gt;AD39)),"")</f>
        <v>0</v>
      </c>
      <c r="AL39" s="3">
        <f>IF(V39&lt;&gt;"",SUMPRODUCT((AG37:AG41=AG39)*(AB37:AB41=AB39)*(Z37:Z41=Z39)*(AD37:AD41=AD39)*(AE37:AE41&gt;AE39)),"")</f>
        <v>0</v>
      </c>
      <c r="AM39" s="3">
        <f>IF(V39&lt;&gt;"",SUMPRODUCT((AG37:AG41=AG39)*(AB37:AB41=AB39)*(Z37:Z41=Z39)*(AD37:AD41=AD39)*(AE37:AE41=AE39)*(AF37:AF41&gt;AF39)),"")</f>
        <v>1</v>
      </c>
      <c r="AN39" s="3">
        <f>IF(V39&lt;&gt;"",IF(AN118&lt;&gt;"",IF(U115=3,AN118,AN118+U115),SUM(AH39:AM39)),"")</f>
        <v>2</v>
      </c>
      <c r="AO39" s="3" t="str">
        <f>IF(V39&lt;&gt;"",INDEX(V37:V41,MATCH(3,AN37:AN41,0),0),"")</f>
        <v>Zweden</v>
      </c>
      <c r="AP39" s="3" t="str">
        <f>IF(R38&lt;&gt;"",R38,"")</f>
        <v/>
      </c>
      <c r="AQ39" s="3">
        <f>SUMPRODUCT((DA3:DA105=AP39)*(DD3:DD105=AP40)*(DE3:DE105="W"))+SUMPRODUCT((DA3:DA105=AP39)*(DD3:DD105=AP41)*(DE3:DE105="W"))+SUMPRODUCT((DA3:DA105=AP39)*(DD3:DD105=AP38)*(DE3:DE105="W"))+SUMPRODUCT((DA3:DA105=AP40)*(DD3:DD105=AP39)*(DF3:DF105="W"))+SUMPRODUCT((DA3:DA105=AP41)*(DD3:DD105=AP39)*(DF3:DF105="W"))+SUMPRODUCT((DA3:DA105=AP38)*(DD3:DD105=AP39)*(DF3:DF105="W"))</f>
        <v>0</v>
      </c>
      <c r="AR39" s="3">
        <f>SUMPRODUCT((DA3:DA105=AP39)*(DD3:DD105=AP40)*(DE3:DE105="D"))+SUMPRODUCT((DA3:DA105=AP39)*(DD3:DD105=AP41)*(DE3:DE105="D"))+SUMPRODUCT((DA3:DA105=AP39)*(DD3:DD105=AP38)*(DE3:DE105="D"))+SUMPRODUCT((DA3:DA105=AP40)*(DD3:DD105=AP39)*(DE3:DE105="D"))+SUMPRODUCT((DA3:DA105=AP41)*(DD3:DD105=AP39)*(DE3:DE105="D"))+SUMPRODUCT((DA3:DA105=AP38)*(DD3:DD105=AP39)*(DE3:DE105="D"))</f>
        <v>0</v>
      </c>
      <c r="AS39" s="3">
        <f>SUMPRODUCT((DA3:DA105=AP39)*(DD3:DD105=AP40)*(DE3:DE105="L"))+SUMPRODUCT((DA3:DA105=AP39)*(DD3:DD105=AP41)*(DE3:DE105="L"))+SUMPRODUCT((DA3:DA105=AP39)*(DD3:DD105=AP38)*(DE3:DE105="L"))+SUMPRODUCT((DA3:DA105=AP40)*(DD3:DD105=AP39)*(DF3:DF105="L"))+SUMPRODUCT((DA3:DA105=AP41)*(DD3:DD105=AP39)*(DF3:DF105="L"))+SUMPRODUCT((DA3:DA105=AP38)*(DD3:DD105=AP39)*(DF3:DF105="L"))</f>
        <v>0</v>
      </c>
      <c r="AT39" s="3">
        <f>SUMPRODUCT((DA3:DA105=AP39)*(DD3:DD105=AP40)*DB3:DB105)+SUMPRODUCT((DA3:DA105=AP39)*(DD3:DD105=AP41)*DB3:DB105)+SUMPRODUCT((DA3:DA105=AP39)*(DD3:DD105=AP37)*DB3:DB105)+SUMPRODUCT((DA3:DA105=AP39)*(DD3:DD105=AP38)*DB3:DB105)+SUMPRODUCT((DA3:DA105=AP40)*(DD3:DD105=AP39)*DC3:DC105)+SUMPRODUCT((DA3:DA105=AP41)*(DD3:DD105=AP39)*DC3:DC105)+SUMPRODUCT((DA3:DA105=AP37)*(DD3:DD105=AP39)*DC3:DC105)+SUMPRODUCT((DA3:DA105=AP38)*(DD3:DD105=AP39)*DC3:DC105)</f>
        <v>0</v>
      </c>
      <c r="AU39" s="3">
        <f>SUMPRODUCT((DA3:DA105=AP39)*(DD3:DD105=AP40)*DC3:DC105)+SUMPRODUCT((DA3:DA105=AP39)*(DD3:DD105=AP41)*DC3:DC105)+SUMPRODUCT((DA3:DA105=AP39)*(DD3:DD105=AP37)*DC3:DC105)+SUMPRODUCT((DA3:DA105=AP39)*(DD3:DD105=AP38)*DC3:DC105)+SUMPRODUCT((DA3:DA105=AP40)*(DD3:DD105=AP39)*DB3:DB105)+SUMPRODUCT((DA3:DA105=AP41)*(DD3:DD105=AP39)*DB3:DB105)+SUMPRODUCT((DA3:DA105=AP37)*(DD3:DD105=AP39)*DB3:DB105)+SUMPRODUCT((DA3:DA105=AP38)*(DD3:DD105=AP39)*DB3:DB105)</f>
        <v>0</v>
      </c>
      <c r="AV39" s="3">
        <f>AT39-AU39+1000</f>
        <v>1000</v>
      </c>
      <c r="AW39" s="3" t="str">
        <f t="shared" si="134"/>
        <v/>
      </c>
      <c r="AX39" s="3" t="str">
        <f>IF(AP39&lt;&gt;"",VLOOKUP(AP39,C4:I52,7,FALSE),"")</f>
        <v/>
      </c>
      <c r="AY39" s="3" t="str">
        <f>IF(AP39&lt;&gt;"",VLOOKUP(AP39,C4:I52,5,FALSE),"")</f>
        <v/>
      </c>
      <c r="AZ39" s="3" t="str">
        <f>IF(AP39&lt;&gt;"",VLOOKUP(AP39,C4:K52,9,FALSE),"")</f>
        <v/>
      </c>
      <c r="BA39" s="3" t="str">
        <f t="shared" si="135"/>
        <v/>
      </c>
      <c r="BB39" s="3" t="str">
        <f>IF(AP39&lt;&gt;"",RANK(BA39,BA37:BA40),"")</f>
        <v/>
      </c>
      <c r="BC39" s="3" t="str">
        <f>IF(AP39&lt;&gt;"",SUMPRODUCT((BA37:BA41=BA39)*(AV37:AV41&gt;AV39)),"")</f>
        <v/>
      </c>
      <c r="BD39" s="3" t="str">
        <f>IF(AP39&lt;&gt;"",SUMPRODUCT((BA37:BA41=BA39)*(AV37:AV41=AV39)*(AT37:AT41&gt;AT39)),"")</f>
        <v/>
      </c>
      <c r="BE39" s="3" t="str">
        <f>IF(AP39&lt;&gt;"",SUMPRODUCT((BA37:BA41=BA39)*(AV37:AV41=AV39)*(AT37:AT41=AT39)*(AX37:AX41&gt;AX39)),"")</f>
        <v/>
      </c>
      <c r="BF39" s="3" t="str">
        <f>IF(AP39&lt;&gt;"",SUMPRODUCT((BA37:BA41=BA39)*(AV37:AV41=AV39)*(AT37:AT41=AT39)*(AX37:AX41=AX39)*(AY37:AY41&gt;AY39)),"")</f>
        <v/>
      </c>
      <c r="BG39" s="3" t="str">
        <f>IF(AP39&lt;&gt;"",SUMPRODUCT((BA37:BA41=BA39)*(AV37:AV41=AV39)*(AT37:AT41=AT39)*(AX37:AX41=AX39)*(AY37:AY41=AY39)*(AZ37:AZ41&gt;AZ39)),"")</f>
        <v/>
      </c>
      <c r="BH39" s="3" t="str">
        <f>IF(AP39&lt;&gt;"",IF(BH118&lt;&gt;"",IF(AO115=3,BH118,BH118+AO115),SUM(BB39:BG39)+1),"")</f>
        <v/>
      </c>
      <c r="BI39" s="3" t="str">
        <f>IF(AP39&lt;&gt;"",INDEX(AP38:AP41,MATCH(3,BH38:BH41,0),0),"")</f>
        <v/>
      </c>
      <c r="BJ39" s="3" t="str">
        <f>IF(S37&lt;&gt;"",S37,"")</f>
        <v/>
      </c>
      <c r="BK39" s="3">
        <f>SUMPRODUCT((DA3:DA105=BJ39)*(DD3:DD105=BJ40)*(DE3:DE105="W"))+SUMPRODUCT((DA3:DA105=BJ39)*(DD3:DD105=BJ41)*(DE3:DE105="W"))+SUMPRODUCT((DA3:DA105=BJ39)*(DD3:DD105=BJ81)*(DE3:DE105="W"))+SUMPRODUCT((DA3:DA105=BJ40)*(DD3:DD105=BJ39)*(DF3:DF105="W"))+SUMPRODUCT((DA3:DA105=BJ41)*(DD3:DD105=BJ39)*(DF3:DF105="W"))+SUMPRODUCT((DA3:DA105=BJ81)*(DD3:DD105=BJ39)*(DF3:DF105="W"))</f>
        <v>0</v>
      </c>
      <c r="BL39" s="3">
        <f>SUMPRODUCT((DA3:DA105=BJ39)*(DD3:DD105=BJ40)*(DE3:DE105="D"))+SUMPRODUCT((DA3:DA105=BJ39)*(DD3:DD105=BJ41)*(DE3:DE105="D"))+SUMPRODUCT((DA3:DA105=BJ39)*(DD3:DD105=BJ81)*(DE3:DE105="D"))+SUMPRODUCT((DA3:DA105=BJ40)*(DD3:DD105=BJ39)*(DE3:DE105="D"))+SUMPRODUCT((DA3:DA105=BJ41)*(DD3:DD105=BJ39)*(DE3:DE105="D"))+SUMPRODUCT((DA3:DA105=BJ81)*(DD3:DD105=BJ39)*(DE3:DE105="D"))</f>
        <v>0</v>
      </c>
      <c r="BM39" s="3">
        <f>SUMPRODUCT((DA3:DA105=BJ39)*(DD3:DD105=BJ40)*(DE3:DE105="L"))+SUMPRODUCT((DA3:DA105=BJ39)*(DD3:DD105=BJ41)*(DE3:DE105="L"))+SUMPRODUCT((DA3:DA105=BJ39)*(DD3:DD105=BJ81)*(DE3:DE105="L"))+SUMPRODUCT((DA3:DA105=BJ40)*(DD3:DD105=BJ39)*(DF3:DF105="L"))+SUMPRODUCT((DA3:DA105=BJ41)*(DD3:DD105=BJ39)*(DF3:DF105="L"))+SUMPRODUCT((DA3:DA105=BJ81)*(DD3:DD105=BJ39)*(DF3:DF105="L"))</f>
        <v>0</v>
      </c>
      <c r="BN39" s="3">
        <f>SUMPRODUCT((DA3:DA105=BJ39)*(DD3:DD105=BJ40)*DB3:DB105)+SUMPRODUCT((DA3:DA105=BJ39)*(DD3:DD105=BJ41)*DB3:DB105)+SUMPRODUCT((DA3:DA105=BJ39)*(DD3:DD105=BJ37)*DB3:DB105)+SUMPRODUCT((DA3:DA105=BJ39)*(DD3:DD105=BJ38)*DB3:DB105)+SUMPRODUCT((DA3:DA105=BJ40)*(DD3:DD105=BJ39)*DC3:DC105)+SUMPRODUCT((DA3:DA105=BJ41)*(DD3:DD105=BJ39)*DC3:DC105)+SUMPRODUCT((DA3:DA105=BJ37)*(DD3:DD105=BJ39)*DC3:DC105)+SUMPRODUCT((DA3:DA105=BJ38)*(DD3:DD105=BJ39)*DC3:DC105)</f>
        <v>0</v>
      </c>
      <c r="BO39" s="3">
        <f>SUMPRODUCT((DA3:DA105=BJ39)*(DD3:DD105=BJ40)*DC3:DC105)+SUMPRODUCT((DA3:DA105=BJ39)*(DD3:DD105=BJ41)*DC3:DC105)+SUMPRODUCT((DA3:DA105=BJ39)*(DD3:DD105=BJ37)*DC3:DC105)+SUMPRODUCT((DA3:DA105=BJ39)*(DD3:DD105=BJ38)*DC3:DC105)+SUMPRODUCT((DA3:DA105=BJ40)*(DD3:DD105=BJ39)*DB3:DB105)+SUMPRODUCT((DA3:DA105=BJ41)*(DD3:DD105=BJ39)*DB3:DB105)+SUMPRODUCT((DA3:DA105=BJ37)*(DD3:DD105=BJ39)*DB3:DB105)+SUMPRODUCT((DA3:DA105=BJ38)*(DD3:DD105=BJ39)*DB3:DB105)</f>
        <v>0</v>
      </c>
      <c r="BP39" s="3">
        <f>BN39-BO39+1000</f>
        <v>1000</v>
      </c>
      <c r="BQ39" s="3" t="str">
        <f t="shared" ref="BQ39:BQ40" si="140">IF(BJ39&lt;&gt;"",BK39*3+BL39*1,"")</f>
        <v/>
      </c>
      <c r="BR39" s="3" t="str">
        <f>IF(BJ39&lt;&gt;"",VLOOKUP(BJ39,C4:I52,7,FALSE),"")</f>
        <v/>
      </c>
      <c r="BS39" s="3" t="str">
        <f>IF(BJ39&lt;&gt;"",VLOOKUP(BJ39,C4:I52,5,FALSE),"")</f>
        <v/>
      </c>
      <c r="BT39" s="3" t="str">
        <f>IF(BJ39&lt;&gt;"",VLOOKUP(BJ39,C4:K52,9,FALSE),"")</f>
        <v/>
      </c>
      <c r="BU39" s="3" t="str">
        <f t="shared" ref="BU39:BU40" si="141">BQ39</f>
        <v/>
      </c>
      <c r="BV39" s="3" t="str">
        <f>IF(BJ39&lt;&gt;"",RANK(BU39,BU38:BU40),"")</f>
        <v/>
      </c>
      <c r="BW39" s="3" t="str">
        <f>IF(BJ39&lt;&gt;"",SUMPRODUCT((BU37:BU41=BU39)*(BP37:BP41&gt;BP39)),"")</f>
        <v/>
      </c>
      <c r="BX39" s="3" t="str">
        <f>IF(BJ39&lt;&gt;"",SUMPRODUCT((BU37:BU41=BU39)*(BP37:BP41=BP39)*(BN37:BN41&gt;BN39)),"")</f>
        <v/>
      </c>
      <c r="BY39" s="3" t="str">
        <f>IF(BJ39&lt;&gt;"",SUMPRODUCT((BU37:BU41=BU39)*(BP37:BP41=BP39)*(BN37:BN41=BN39)*(BR37:BR41&gt;BR39)),"")</f>
        <v/>
      </c>
      <c r="BZ39" s="3" t="str">
        <f>IF(BJ39&lt;&gt;"",SUMPRODUCT((BU37:BU41=BU39)*(BP37:BP41=BP39)*(BN37:BN41=BN39)*(BR37:BR41=BR39)*(BS37:BS41&gt;BS39)),"")</f>
        <v/>
      </c>
      <c r="CA39" s="3" t="str">
        <f>IF(BJ39&lt;&gt;"",SUMPRODUCT((BU37:BU41=BU39)*(BP37:BP41=BP39)*(BN37:BN41=BN39)*(BR37:BR41=BR39)*(BS37:BS41=BS39)*(BT37:BT41&gt;BT39)),"")</f>
        <v/>
      </c>
      <c r="CB39" s="3" t="str">
        <f>IF(BJ39&lt;&gt;"",SUM(BV39:CA39)+2,"")</f>
        <v/>
      </c>
      <c r="CC39" s="3" t="str">
        <f>IF(BJ39&lt;&gt;"",INDEX(BJ39:BJ41,MATCH(3,CB39:CB41,0),0),"")</f>
        <v/>
      </c>
      <c r="CX39" s="3" t="str">
        <f>IF(CC39&lt;&gt;"",CC39,IF(BI39&lt;&gt;"",BI39,IF(AO39&lt;&gt;"",AO39,O39)))</f>
        <v>Zweden</v>
      </c>
      <c r="CY39" s="3">
        <v>3</v>
      </c>
      <c r="DA39" s="7" t="str">
        <f>Voorspelling!F42</f>
        <v>Uruguay</v>
      </c>
      <c r="DB39" s="7">
        <f>Voorspelling!G42</f>
        <v>0</v>
      </c>
      <c r="DC39" s="7">
        <f>Voorspelling!H42</f>
        <v>0</v>
      </c>
      <c r="DD39" s="7" t="str">
        <f>Voorspelling!I42</f>
        <v>Kaapverdië</v>
      </c>
      <c r="DE39" s="7" t="str">
        <f>IF(AND(Voorspelling!G42&lt;&gt;"",Voorspelling!H42&lt;&gt;""),IF(DB39&gt;DC39,"W",IF(DB39=DC39,"D","L")),"")</f>
        <v/>
      </c>
      <c r="DF39" s="7" t="str">
        <f t="shared" si="0"/>
        <v/>
      </c>
      <c r="DI39" s="3" t="e">
        <f ca="1">VLOOKUP(DJ39,HE37:HF41,2,FALSE)</f>
        <v>#N/A</v>
      </c>
      <c r="DJ39" s="5" t="str">
        <f t="shared" si="136"/>
        <v>Zweden</v>
      </c>
      <c r="DK39" s="3" t="e">
        <f ca="1">SUMPRODUCT((HH3:HH105=DJ39)*(HL3:HL105="W"))+SUMPRODUCT((HK3:HK105=DJ39)*(HM3:HM105="W"))</f>
        <v>#REF!</v>
      </c>
      <c r="DL39" s="3" t="e">
        <f ca="1">SUMPRODUCT((HH3:HH105=DJ39)*(HL3:HL105="D"))+SUMPRODUCT((HK3:HK105=DJ39)*(HM3:HM105="D"))</f>
        <v>#REF!</v>
      </c>
      <c r="DM39" s="3" t="e">
        <f ca="1">SUMPRODUCT((HH3:HH105=DJ39)*(HL3:HL105="L"))+SUMPRODUCT((HK3:HK105=DJ39)*(HM3:HM105="L"))</f>
        <v>#REF!</v>
      </c>
      <c r="DN39" s="3" t="e">
        <f ca="1">SUMIF(HH3:HH123,DJ39,HI3:HI123)+SUMIF(HK3:HK123,DJ39,HJ3:HJ123)</f>
        <v>#REF!</v>
      </c>
      <c r="DO39" s="3" t="e">
        <f ca="1">SUMIF(HK3:HK123,DJ39,HI3:HI123)+SUMIF(HH3:HH123,DJ39,HJ3:HJ123)</f>
        <v>#REF!</v>
      </c>
      <c r="DP39" s="3" t="e">
        <f t="shared" ca="1" si="128"/>
        <v>#REF!</v>
      </c>
      <c r="DQ39" s="3" t="e">
        <f t="shared" ca="1" si="129"/>
        <v>#REF!</v>
      </c>
      <c r="DR39" s="3">
        <f t="shared" si="130"/>
        <v>-142</v>
      </c>
      <c r="DS39" s="3" t="e">
        <f ca="1">IF(COUNTIF(DQ37:DQ41,4)&lt;&gt;4,RANK(DQ39,DQ37:DQ41),DQ118)</f>
        <v>#REF!</v>
      </c>
      <c r="DU39" s="3" t="e">
        <f ca="1">SUMPRODUCT((DS37:DS40=DS39)*(DR37:DR40&lt;DR39))+DS39</f>
        <v>#REF!</v>
      </c>
      <c r="DV39" s="5" t="e">
        <f ca="1">INDEX(DJ37:DJ41,MATCH(3,DU37:DU41,0),0)</f>
        <v>#N/A</v>
      </c>
      <c r="DW39" s="3" t="e">
        <f ca="1">INDEX(DS37:DS41,MATCH(DV39,DJ37:DJ41,0),0)</f>
        <v>#N/A</v>
      </c>
      <c r="DX39" s="3" t="e">
        <f ca="1">IF(AND(DX38&lt;&gt;"",DW39=1),DV39,"")</f>
        <v>#N/A</v>
      </c>
      <c r="DY39" s="3" t="e">
        <f ca="1">IF(AND(DY38&lt;&gt;"",DW40=2),DV40,"")</f>
        <v>#N/A</v>
      </c>
      <c r="DZ39" s="3" t="e">
        <f ca="1">IF(AND(DZ38&lt;&gt;"",DW41=3),DV41,"")</f>
        <v>#N/A</v>
      </c>
      <c r="EC39" s="3" t="e">
        <f t="shared" ca="1" si="137"/>
        <v>#N/A</v>
      </c>
      <c r="ED39" s="3" t="e">
        <f ca="1">SUMPRODUCT((HH3:HH105=EC39)*(HK3:HK105=EC40)*(HL3:HL105="W"))+SUMPRODUCT((HH3:HH105=EC39)*(HK3:HK105=EC41)*(HL3:HL105="W"))+SUMPRODUCT((HH3:HH105=EC39)*(HK3:HK105=EC37)*(HL3:HL105="W"))+SUMPRODUCT((HH3:HH105=EC39)*(HK3:HK105=EC38)*(HL3:HL105="W"))+SUMPRODUCT((HH3:HH105=EC40)*(HK3:HK105=EC39)*(HM3:HM105="W"))+SUMPRODUCT((HH3:HH105=EC41)*(HK3:HK105=EC39)*(HM3:HM105="W"))+SUMPRODUCT((HH3:HH105=EC37)*(HK3:HK105=EC39)*(HM3:HM105="W"))+SUMPRODUCT((HH3:HH105=EC38)*(HK3:HK105=EC39)*(HM3:HM105="W"))</f>
        <v>#N/A</v>
      </c>
      <c r="EE39" s="3" t="e">
        <f ca="1">SUMPRODUCT((HH3:HH105=EC39)*(HK3:HK105=EC40)*(HL3:HL105="D"))+SUMPRODUCT((HH3:HH105=EC39)*(HK3:HK105=EC41)*(HL3:HL105="D"))+SUMPRODUCT((HH3:HH105=EC39)*(HK3:HK105=EC37)*(HL3:HL105="D"))+SUMPRODUCT((HH3:HH105=EC39)*(HK3:HK105=EC38)*(HL3:HL105="D"))+SUMPRODUCT((HH3:HH105=EC40)*(HK3:HK105=EC39)*(HL3:HL105="D"))+SUMPRODUCT((HH3:HH105=EC41)*(HK3:HK105=EC39)*(HL3:HL105="D"))+SUMPRODUCT((HH3:HH105=EC37)*(HK3:HK105=EC39)*(HL3:HL105="D"))+SUMPRODUCT((HH3:HH105=EC38)*(HK3:HK105=EC39)*(HL3:HL105="D"))</f>
        <v>#N/A</v>
      </c>
      <c r="EF39" s="3" t="e">
        <f ca="1">SUMPRODUCT((HH3:HH105=EC39)*(HK3:HK105=EC40)*(HL3:HL105="L"))+SUMPRODUCT((HH3:HH105=EC39)*(HK3:HK105=EC41)*(HL3:HL105="L"))+SUMPRODUCT((HH3:HH105=EC39)*(HK3:HK105=EC37)*(HL3:HL105="L"))+SUMPRODUCT((HH3:HH105=EC39)*(HK3:HK105=EC38)*(HL3:HL105="L"))+SUMPRODUCT((HH3:HH105=EC40)*(HK3:HK105=EC39)*(HM3:HM105="L"))+SUMPRODUCT((HH3:HH105=EC41)*(HK3:HK105=EC39)*(HM3:HM105="L"))+SUMPRODUCT((HH3:HH105=EC37)*(HK3:HK105=EC39)*(HM3:HM105="L"))+SUMPRODUCT((HH3:HH105=EC38)*(HK3:HK105=EC39)*(HM3:HM105="L"))</f>
        <v>#N/A</v>
      </c>
      <c r="EG39" s="3" t="e">
        <f ca="1">SUMPRODUCT((HH3:HH105=EC39)*(HK3:HK105=EC40)*HI3:HI105)+SUMPRODUCT((HH3:HH105=EC39)*(HK3:HK105=EC41)*HI3:HI105)+SUMPRODUCT((HH3:HH105=EC39)*(HK3:HK105=EC37)*HI3:HI105)+SUMPRODUCT((HH3:HH105=EC39)*(HK3:HK105=EC38)*HI3:HI105)+SUMPRODUCT((HH3:HH105=EC40)*(HK3:HK105=EC39)*HJ3:HJ105)+SUMPRODUCT((HH3:HH105=EC41)*(HK3:HK105=EC39)*HJ3:HJ105)+SUMPRODUCT((HH3:HH105=EC37)*(HK3:HK105=EC39)*HJ3:HJ105)+SUMPRODUCT((HH3:HH105=EC38)*(HK3:HK105=EC39)*HJ3:HJ105)</f>
        <v>#N/A</v>
      </c>
      <c r="EH39" s="3" t="e">
        <f ca="1">SUMPRODUCT((HH3:HH105=EC39)*(HK3:HK105=EC40)*HJ3:HJ105)+SUMPRODUCT((HH3:HH105=EC39)*(HK3:HK105=EC41)*HJ3:HJ105)+SUMPRODUCT((HH3:HH105=EC39)*(HK3:HK105=EC37)*HJ3:HJ105)+SUMPRODUCT((HH3:HH105=EC39)*(HK3:HK105=EC38)*HJ3:HJ105)+SUMPRODUCT((HH3:HH105=EC40)*(HK3:HK105=EC39)*HI3:HI105)+SUMPRODUCT((HH3:HH105=EC41)*(HK3:HK105=EC39)*HI3:HI105)+SUMPRODUCT((HH3:HH105=EC37)*(HK3:HK105=EC39)*HI3:HI105)+SUMPRODUCT((HH3:HH105=EC38)*(HK3:HK105=EC39)*HI3:HI105)</f>
        <v>#N/A</v>
      </c>
      <c r="EI39" s="3" t="e">
        <f ca="1">EG39-EH39+1000</f>
        <v>#N/A</v>
      </c>
      <c r="EJ39" s="3" t="e">
        <f t="shared" ca="1" si="131"/>
        <v>#N/A</v>
      </c>
      <c r="EK39" s="3" t="e">
        <f ca="1">IF(EC39&lt;&gt;"",VLOOKUP(EC39,DJ4:DP52,7,FALSE),"")</f>
        <v>#N/A</v>
      </c>
      <c r="EL39" s="3" t="e">
        <f ca="1">IF(EC39&lt;&gt;"",VLOOKUP(EC39,DJ4:DP52,5,FALSE),"")</f>
        <v>#N/A</v>
      </c>
      <c r="EM39" s="3" t="e">
        <f ca="1">IF(EC39&lt;&gt;"",VLOOKUP(EC39,DJ4:DR52,9,FALSE),"")</f>
        <v>#N/A</v>
      </c>
      <c r="EN39" s="3" t="e">
        <f t="shared" ca="1" si="132"/>
        <v>#N/A</v>
      </c>
      <c r="EO39" s="3" t="e">
        <f ca="1">IF(EC39&lt;&gt;"",RANK(EN39,EN37:EN41),"")</f>
        <v>#N/A</v>
      </c>
      <c r="EP39" s="3" t="e">
        <f ca="1">IF(EC39&lt;&gt;"",SUMPRODUCT((EN37:EN41=EN39)*(EI37:EI41&gt;EI39)),"")</f>
        <v>#N/A</v>
      </c>
      <c r="EQ39" s="3" t="e">
        <f ca="1">IF(EC39&lt;&gt;"",SUMPRODUCT((EN37:EN41=EN39)*(EI37:EI41=EI39)*(EG37:EG41&gt;EG39)),"")</f>
        <v>#N/A</v>
      </c>
      <c r="ER39" s="3" t="e">
        <f ca="1">IF(EC39&lt;&gt;"",SUMPRODUCT((EN37:EN41=EN39)*(EI37:EI41=EI39)*(EG37:EG41=EG39)*(EK37:EK41&gt;EK39)),"")</f>
        <v>#N/A</v>
      </c>
      <c r="ES39" s="3" t="e">
        <f ca="1">IF(EC39&lt;&gt;"",SUMPRODUCT((EN37:EN41=EN39)*(EI37:EI41=EI39)*(EG37:EG41=EG39)*(EK37:EK41=EK39)*(EL37:EL41&gt;EL39)),"")</f>
        <v>#N/A</v>
      </c>
      <c r="ET39" s="3" t="e">
        <f ca="1">IF(EC39&lt;&gt;"",SUMPRODUCT((EN37:EN41=EN39)*(EI37:EI41=EI39)*(EG37:EG41=EG39)*(EK37:EK41=EK39)*(EL37:EL41=EL39)*(EM37:EM41&gt;EM39)),"")</f>
        <v>#N/A</v>
      </c>
      <c r="EU39" s="3" t="e">
        <f ca="1">IF(EC39&lt;&gt;"",IF(EU118&lt;&gt;"",IF(EB115=3,EU118,EU118+EB115),SUM(EO39:ET39)),"")</f>
        <v>#N/A</v>
      </c>
      <c r="EV39" s="3" t="e">
        <f ca="1">IF(EC39&lt;&gt;"",INDEX(EC37:EC41,MATCH(3,EU37:EU41,0),0),"")</f>
        <v>#N/A</v>
      </c>
      <c r="EW39" s="3" t="e">
        <f ca="1">IF(DY38&lt;&gt;"",DY38,"")</f>
        <v>#N/A</v>
      </c>
      <c r="EX39" s="3" t="e">
        <f ca="1">SUMPRODUCT((HH3:HH105=EW39)*(HK3:HK105=EW40)*(HL3:HL105="W"))+SUMPRODUCT((HH3:HH105=EW39)*(HK3:HK105=EW41)*(HL3:HL105="W"))+SUMPRODUCT((HH3:HH105=EW39)*(HK3:HK105=EW38)*(HL3:HL105="W"))+SUMPRODUCT((HH3:HH105=EW40)*(HK3:HK105=EW39)*(HM3:HM105="W"))+SUMPRODUCT((HH3:HH105=EW41)*(HK3:HK105=EW39)*(HM3:HM105="W"))+SUMPRODUCT((HH3:HH105=EW38)*(HK3:HK105=EW39)*(HM3:HM105="W"))</f>
        <v>#N/A</v>
      </c>
      <c r="EY39" s="3" t="e">
        <f ca="1">SUMPRODUCT((HH3:HH105=EW39)*(HK3:HK105=EW40)*(HL3:HL105="D"))+SUMPRODUCT((HH3:HH105=EW39)*(HK3:HK105=EW41)*(HL3:HL105="D"))+SUMPRODUCT((HH3:HH105=EW39)*(HK3:HK105=EW38)*(HL3:HL105="D"))+SUMPRODUCT((HH3:HH105=EW40)*(HK3:HK105=EW39)*(HL3:HL105="D"))+SUMPRODUCT((HH3:HH105=EW41)*(HK3:HK105=EW39)*(HL3:HL105="D"))+SUMPRODUCT((HH3:HH105=EW38)*(HK3:HK105=EW39)*(HL3:HL105="D"))</f>
        <v>#N/A</v>
      </c>
      <c r="EZ39" s="3" t="e">
        <f ca="1">SUMPRODUCT((HH3:HH105=EW39)*(HK3:HK105=EW40)*(HL3:HL105="L"))+SUMPRODUCT((HH3:HH105=EW39)*(HK3:HK105=EW41)*(HL3:HL105="L"))+SUMPRODUCT((HH3:HH105=EW39)*(HK3:HK105=EW38)*(HL3:HL105="L"))+SUMPRODUCT((HH3:HH105=EW40)*(HK3:HK105=EW39)*(HM3:HM105="L"))+SUMPRODUCT((HH3:HH105=EW41)*(HK3:HK105=EW39)*(HM3:HM105="L"))+SUMPRODUCT((HH3:HH105=EW38)*(HK3:HK105=EW39)*(HM3:HM105="L"))</f>
        <v>#N/A</v>
      </c>
      <c r="FA39" s="3" t="e">
        <f ca="1">SUMPRODUCT((HH3:HH105=EW39)*(HK3:HK105=EW40)*HI3:HI105)+SUMPRODUCT((HH3:HH105=EW39)*(HK3:HK105=EW41)*HI3:HI105)+SUMPRODUCT((HH3:HH105=EW39)*(HK3:HK105=EW37)*HI3:HI105)+SUMPRODUCT((HH3:HH105=EW39)*(HK3:HK105=EW38)*HI3:HI105)+SUMPRODUCT((HH3:HH105=EW40)*(HK3:HK105=EW39)*HJ3:HJ105)+SUMPRODUCT((HH3:HH105=EW41)*(HK3:HK105=EW39)*HJ3:HJ105)+SUMPRODUCT((HH3:HH105=EW37)*(HK3:HK105=EW39)*HJ3:HJ105)+SUMPRODUCT((HH3:HH105=EW38)*(HK3:HK105=EW39)*HJ3:HJ105)</f>
        <v>#N/A</v>
      </c>
      <c r="FB39" s="3" t="e">
        <f ca="1">SUMPRODUCT((HH3:HH105=EW39)*(HK3:HK105=EW40)*HJ3:HJ105)+SUMPRODUCT((HH3:HH105=EW39)*(HK3:HK105=EW41)*HJ3:HJ105)+SUMPRODUCT((HH3:HH105=EW39)*(HK3:HK105=EW37)*HJ3:HJ105)+SUMPRODUCT((HH3:HH105=EW39)*(HK3:HK105=EW38)*HJ3:HJ105)+SUMPRODUCT((HH3:HH105=EW40)*(HK3:HK105=EW39)*HI3:HI105)+SUMPRODUCT((HH3:HH105=EW41)*(HK3:HK105=EW39)*HI3:HI105)+SUMPRODUCT((HH3:HH105=EW37)*(HK3:HK105=EW39)*HI3:HI105)+SUMPRODUCT((HH3:HH105=EW38)*(HK3:HK105=EW39)*HI3:HI105)</f>
        <v>#N/A</v>
      </c>
      <c r="FC39" s="3" t="e">
        <f ca="1">FA39-FB39+1000</f>
        <v>#N/A</v>
      </c>
      <c r="FD39" s="3" t="e">
        <f t="shared" ca="1" si="138"/>
        <v>#N/A</v>
      </c>
      <c r="FE39" s="3" t="e">
        <f ca="1">IF(EW39&lt;&gt;"",VLOOKUP(EW39,DJ4:DP52,7,FALSE),"")</f>
        <v>#N/A</v>
      </c>
      <c r="FF39" s="3" t="e">
        <f ca="1">IF(EW39&lt;&gt;"",VLOOKUP(EW39,DJ4:DP52,5,FALSE),"")</f>
        <v>#N/A</v>
      </c>
      <c r="FG39" s="3" t="e">
        <f ca="1">IF(EW39&lt;&gt;"",VLOOKUP(EW39,DJ4:DR52,9,FALSE),"")</f>
        <v>#N/A</v>
      </c>
      <c r="FH39" s="3" t="e">
        <f t="shared" ca="1" si="139"/>
        <v>#N/A</v>
      </c>
      <c r="FI39" s="3" t="e">
        <f ca="1">IF(EW39&lt;&gt;"",RANK(FH39,FH37:FH40),"")</f>
        <v>#N/A</v>
      </c>
      <c r="FJ39" s="3" t="e">
        <f ca="1">IF(EW39&lt;&gt;"",SUMPRODUCT((FH37:FH41=FH39)*(FC37:FC41&gt;FC39)),"")</f>
        <v>#N/A</v>
      </c>
      <c r="FK39" s="3" t="e">
        <f ca="1">IF(EW39&lt;&gt;"",SUMPRODUCT((FH37:FH41=FH39)*(FC37:FC41=FC39)*(FA37:FA41&gt;FA39)),"")</f>
        <v>#N/A</v>
      </c>
      <c r="FL39" s="3" t="e">
        <f ca="1">IF(EW39&lt;&gt;"",SUMPRODUCT((FH37:FH41=FH39)*(FC37:FC41=FC39)*(FA37:FA41=FA39)*(FE37:FE41&gt;FE39)),"")</f>
        <v>#N/A</v>
      </c>
      <c r="FM39" s="3" t="e">
        <f ca="1">IF(EW39&lt;&gt;"",SUMPRODUCT((FH37:FH41=FH39)*(FC37:FC41=FC39)*(FA37:FA41=FA39)*(FE37:FE41=FE39)*(FF37:FF41&gt;FF39)),"")</f>
        <v>#N/A</v>
      </c>
      <c r="FN39" s="3" t="e">
        <f ca="1">IF(EW39&lt;&gt;"",SUMPRODUCT((FH37:FH41=FH39)*(FC37:FC41=FC39)*(FA37:FA41=FA39)*(FE37:FE41=FE39)*(FF37:FF41=FF39)*(FG37:FG41&gt;FG39)),"")</f>
        <v>#N/A</v>
      </c>
      <c r="FO39" s="3" t="e">
        <f ca="1">IF(EW39&lt;&gt;"",IF(FO118&lt;&gt;"",IF(EV115=3,FO118,FO118+EV115),SUM(FI39:FN39)+1),"")</f>
        <v>#N/A</v>
      </c>
      <c r="FP39" s="3" t="e">
        <f ca="1">IF(EW39&lt;&gt;"",INDEX(EW38:EW41,MATCH(3,FO38:FO41,0),0),"")</f>
        <v>#N/A</v>
      </c>
      <c r="FQ39" s="3" t="e">
        <f ca="1">IF(DZ37&lt;&gt;"",DZ37,"")</f>
        <v>#N/A</v>
      </c>
      <c r="FR39" s="3" t="e">
        <f ca="1">SUMPRODUCT((HH3:HH105=FQ39)*(HK3:HK105=FQ40)*(HL3:HL105="W"))+SUMPRODUCT((HH3:HH105=FQ39)*(HK3:HK105=FQ41)*(HL3:HL105="W"))+SUMPRODUCT((HH3:HH105=FQ39)*(HK3:HK105=FQ81)*(HL3:HL105="W"))+SUMPRODUCT((HH3:HH105=FQ40)*(HK3:HK105=FQ39)*(HM3:HM105="W"))+SUMPRODUCT((HH3:HH105=FQ41)*(HK3:HK105=FQ39)*(HM3:HM105="W"))+SUMPRODUCT((HH3:HH105=FQ81)*(HK3:HK105=FQ39)*(HM3:HM105="W"))</f>
        <v>#N/A</v>
      </c>
      <c r="FS39" s="3" t="e">
        <f ca="1">SUMPRODUCT((HH3:HH105=FQ39)*(HK3:HK105=FQ40)*(HL3:HL105="D"))+SUMPRODUCT((HH3:HH105=FQ39)*(HK3:HK105=FQ41)*(HL3:HL105="D"))+SUMPRODUCT((HH3:HH105=FQ39)*(HK3:HK105=FQ81)*(HL3:HL105="D"))+SUMPRODUCT((HH3:HH105=FQ40)*(HK3:HK105=FQ39)*(HL3:HL105="D"))+SUMPRODUCT((HH3:HH105=FQ41)*(HK3:HK105=FQ39)*(HL3:HL105="D"))+SUMPRODUCT((HH3:HH105=FQ81)*(HK3:HK105=FQ39)*(HL3:HL105="D"))</f>
        <v>#N/A</v>
      </c>
      <c r="FT39" s="3" t="e">
        <f ca="1">SUMPRODUCT((HH3:HH105=FQ39)*(HK3:HK105=FQ40)*(HL3:HL105="L"))+SUMPRODUCT((HH3:HH105=FQ39)*(HK3:HK105=FQ41)*(HL3:HL105="L"))+SUMPRODUCT((HH3:HH105=FQ39)*(HK3:HK105=FQ81)*(HL3:HL105="L"))+SUMPRODUCT((HH3:HH105=FQ40)*(HK3:HK105=FQ39)*(HM3:HM105="L"))+SUMPRODUCT((HH3:HH105=FQ41)*(HK3:HK105=FQ39)*(HM3:HM105="L"))+SUMPRODUCT((HH3:HH105=FQ81)*(HK3:HK105=FQ39)*(HM3:HM105="L"))</f>
        <v>#N/A</v>
      </c>
      <c r="FU39" s="3" t="e">
        <f ca="1">SUMPRODUCT((HH3:HH105=FQ39)*(HK3:HK105=FQ40)*HI3:HI105)+SUMPRODUCT((HH3:HH105=FQ39)*(HK3:HK105=FQ41)*HI3:HI105)+SUMPRODUCT((HH3:HH105=FQ39)*(HK3:HK105=FQ37)*HI3:HI105)+SUMPRODUCT((HH3:HH105=FQ39)*(HK3:HK105=FQ38)*HI3:HI105)+SUMPRODUCT((HH3:HH105=FQ40)*(HK3:HK105=FQ39)*HJ3:HJ105)+SUMPRODUCT((HH3:HH105=FQ41)*(HK3:HK105=FQ39)*HJ3:HJ105)+SUMPRODUCT((HH3:HH105=FQ37)*(HK3:HK105=FQ39)*HJ3:HJ105)+SUMPRODUCT((HH3:HH105=FQ38)*(HK3:HK105=FQ39)*HJ3:HJ105)</f>
        <v>#N/A</v>
      </c>
      <c r="FV39" s="3" t="e">
        <f ca="1">SUMPRODUCT((HH3:HH105=FQ39)*(HK3:HK105=FQ40)*HJ3:HJ105)+SUMPRODUCT((HH3:HH105=FQ39)*(HK3:HK105=FQ41)*HJ3:HJ105)+SUMPRODUCT((HH3:HH105=FQ39)*(HK3:HK105=FQ37)*HJ3:HJ105)+SUMPRODUCT((HH3:HH105=FQ39)*(HK3:HK105=FQ38)*HJ3:HJ105)+SUMPRODUCT((HH3:HH105=FQ40)*(HK3:HK105=FQ39)*HI3:HI105)+SUMPRODUCT((HH3:HH105=FQ41)*(HK3:HK105=FQ39)*HI3:HI105)+SUMPRODUCT((HH3:HH105=FQ37)*(HK3:HK105=FQ39)*HI3:HI105)+SUMPRODUCT((HH3:HH105=FQ38)*(HK3:HK105=FQ39)*HI3:HI105)</f>
        <v>#N/A</v>
      </c>
      <c r="FW39" s="3" t="e">
        <f ca="1">FU39-FV39+1000</f>
        <v>#N/A</v>
      </c>
      <c r="FX39" s="3" t="e">
        <f t="shared" ref="FX39:FX40" ca="1" si="142">IF(FQ39&lt;&gt;"",FR39*3+FS39*1,"")</f>
        <v>#N/A</v>
      </c>
      <c r="FY39" s="3" t="e">
        <f ca="1">IF(FQ39&lt;&gt;"",VLOOKUP(FQ39,DJ4:DP52,7,FALSE),"")</f>
        <v>#N/A</v>
      </c>
      <c r="FZ39" s="3" t="e">
        <f ca="1">IF(FQ39&lt;&gt;"",VLOOKUP(FQ39,DJ4:DP52,5,FALSE),"")</f>
        <v>#N/A</v>
      </c>
      <c r="GA39" s="3" t="e">
        <f ca="1">IF(FQ39&lt;&gt;"",VLOOKUP(FQ39,DJ4:DR52,9,FALSE),"")</f>
        <v>#N/A</v>
      </c>
      <c r="GB39" s="3" t="e">
        <f t="shared" ref="GB39:GB40" ca="1" si="143">FX39</f>
        <v>#N/A</v>
      </c>
      <c r="GC39" s="3" t="e">
        <f ca="1">IF(FQ39&lt;&gt;"",RANK(GB39,GB38:GB40),"")</f>
        <v>#N/A</v>
      </c>
      <c r="GD39" s="3" t="e">
        <f ca="1">IF(FQ39&lt;&gt;"",SUMPRODUCT((GB37:GB41=GB39)*(FW37:FW41&gt;FW39)),"")</f>
        <v>#N/A</v>
      </c>
      <c r="GE39" s="3" t="e">
        <f ca="1">IF(FQ39&lt;&gt;"",SUMPRODUCT((GB37:GB41=GB39)*(FW37:FW41=FW39)*(FU37:FU41&gt;FU39)),"")</f>
        <v>#N/A</v>
      </c>
      <c r="GF39" s="3" t="e">
        <f ca="1">IF(FQ39&lt;&gt;"",SUMPRODUCT((GB37:GB41=GB39)*(FW37:FW41=FW39)*(FU37:FU41=FU39)*(FY37:FY41&gt;FY39)),"")</f>
        <v>#N/A</v>
      </c>
      <c r="GG39" s="3" t="e">
        <f ca="1">IF(FQ39&lt;&gt;"",SUMPRODUCT((GB37:GB41=GB39)*(FW37:FW41=FW39)*(FU37:FU41=FU39)*(FY37:FY41=FY39)*(FZ37:FZ41&gt;FZ39)),"")</f>
        <v>#N/A</v>
      </c>
      <c r="GH39" s="3" t="e">
        <f ca="1">IF(FQ39&lt;&gt;"",SUMPRODUCT((GB37:GB41=GB39)*(FW37:FW41=FW39)*(FU37:FU41=FU39)*(FY37:FY41=FY39)*(FZ37:FZ41=FZ39)*(GA37:GA41&gt;GA39)),"")</f>
        <v>#N/A</v>
      </c>
      <c r="GI39" s="3" t="e">
        <f ca="1">IF(FQ39&lt;&gt;"",SUM(GC39:GH39)+2,"")</f>
        <v>#N/A</v>
      </c>
      <c r="GJ39" s="3" t="e">
        <f ca="1">IF(FQ39&lt;&gt;"",INDEX(FQ39:FQ41,MATCH(3,GI39:GI41,0),0),"")</f>
        <v>#N/A</v>
      </c>
      <c r="HE39" s="3" t="e">
        <f ca="1">IF(GJ39&lt;&gt;"",GJ39,IF(FP39&lt;&gt;"",FP39,IF(EV39&lt;&gt;"",EV39,DV39)))</f>
        <v>#N/A</v>
      </c>
      <c r="HF39" s="3">
        <v>3</v>
      </c>
      <c r="HH39" s="7" t="str">
        <f t="shared" si="1"/>
        <v>Uruguay</v>
      </c>
      <c r="HI39" s="7" t="e">
        <f ca="1">IF(OFFSET(Voorspelling!#REF!,0,HI1)&lt;&gt;"",OFFSET(Voorspelling!#REF!,0,HI1),0)</f>
        <v>#REF!</v>
      </c>
      <c r="HJ39" s="7" t="e">
        <f ca="1">IF(OFFSET(Voorspelling!#REF!,0,HI1)&lt;&gt;"",OFFSET(Voorspelling!#REF!,0,HI1),0)</f>
        <v>#REF!</v>
      </c>
      <c r="HK39" s="7" t="str">
        <f t="shared" si="2"/>
        <v>Kaapverdië</v>
      </c>
      <c r="HL39" s="7" t="e">
        <f ca="1">IF(AND(OFFSET(Voorspelling!#REF!,0,HI1)&lt;&gt;"",OFFSET(Voorspelling!#REF!,0,HI1)&lt;&gt;""),IF(HI39&gt;HJ39,"W",IF(HI39=HJ39,"D","L")),"")</f>
        <v>#REF!</v>
      </c>
      <c r="HM39" s="7" t="e">
        <f t="shared" ca="1" si="3"/>
        <v>#REF!</v>
      </c>
      <c r="LO39" s="7"/>
      <c r="LP39" s="7"/>
      <c r="LQ39" s="7"/>
      <c r="LR39" s="7"/>
      <c r="LS39" s="7"/>
      <c r="LT39" s="7"/>
      <c r="PV39" s="7"/>
      <c r="PW39" s="7"/>
      <c r="PX39" s="7"/>
      <c r="PY39" s="7"/>
      <c r="PZ39" s="7"/>
      <c r="QA39" s="7"/>
      <c r="UC39" s="7"/>
      <c r="UD39" s="7"/>
      <c r="UE39" s="7"/>
      <c r="UF39" s="7"/>
      <c r="UG39" s="7"/>
      <c r="UH39" s="7"/>
      <c r="YJ39" s="7"/>
      <c r="YK39" s="7"/>
      <c r="YL39" s="7"/>
      <c r="YM39" s="7"/>
      <c r="YN39" s="7"/>
      <c r="YO39" s="7"/>
      <c r="ACQ39" s="7"/>
      <c r="ACR39" s="7"/>
      <c r="ACS39" s="7"/>
      <c r="ACT39" s="7"/>
      <c r="ACU39" s="7"/>
      <c r="ACV39" s="7"/>
      <c r="AGX39" s="7"/>
      <c r="AGY39" s="7"/>
      <c r="AGZ39" s="7"/>
      <c r="AHA39" s="7"/>
      <c r="AHB39" s="7"/>
      <c r="AHC39" s="7"/>
      <c r="ALE39" s="7"/>
      <c r="ALF39" s="7"/>
      <c r="ALG39" s="7"/>
      <c r="ALH39" s="7"/>
      <c r="ALI39" s="7"/>
      <c r="ALJ39" s="7"/>
      <c r="APL39" s="7"/>
      <c r="APM39" s="7"/>
      <c r="APN39" s="7"/>
      <c r="APO39" s="7"/>
      <c r="APP39" s="7"/>
      <c r="APQ39" s="7"/>
      <c r="ATS39" s="7"/>
      <c r="ATT39" s="7"/>
      <c r="ATU39" s="7"/>
      <c r="ATV39" s="7"/>
      <c r="ATW39" s="7"/>
      <c r="ATX39" s="7"/>
      <c r="AXZ39" s="7"/>
      <c r="AYA39" s="7"/>
      <c r="AYB39" s="7"/>
      <c r="AYC39" s="7"/>
      <c r="AYD39" s="7"/>
      <c r="AYE39" s="7"/>
      <c r="BCG39" s="7"/>
      <c r="BCH39" s="7"/>
      <c r="BCI39" s="7"/>
      <c r="BCJ39" s="7"/>
      <c r="BCK39" s="7"/>
      <c r="BCL39" s="7"/>
      <c r="BGN39" s="7"/>
      <c r="BGO39" s="7"/>
      <c r="BGP39" s="7"/>
      <c r="BGQ39" s="7"/>
      <c r="BGR39" s="7"/>
      <c r="BGS39" s="7"/>
      <c r="BKU39" s="7"/>
      <c r="BKV39" s="7"/>
      <c r="BKW39" s="7"/>
      <c r="BKX39" s="7"/>
      <c r="BKY39" s="7"/>
      <c r="BKZ39" s="7"/>
      <c r="BPB39" s="7"/>
      <c r="BPC39" s="7"/>
      <c r="BPD39" s="7"/>
      <c r="BPE39" s="7"/>
      <c r="BPF39" s="7"/>
      <c r="BPG39" s="7"/>
      <c r="BTI39" s="7"/>
      <c r="BTJ39" s="7"/>
      <c r="BTK39" s="7"/>
      <c r="BTL39" s="7"/>
      <c r="BTM39" s="7"/>
      <c r="BTN39" s="7"/>
      <c r="BXP39" s="7"/>
      <c r="BXQ39" s="7"/>
      <c r="BXR39" s="7"/>
      <c r="BXS39" s="7"/>
      <c r="BXT39" s="7"/>
      <c r="BXU39" s="7"/>
      <c r="CBW39" s="7"/>
      <c r="CBX39" s="7"/>
      <c r="CBY39" s="7"/>
      <c r="CBZ39" s="7"/>
      <c r="CCA39" s="7"/>
      <c r="CCB39" s="7"/>
      <c r="CGD39" s="7"/>
      <c r="CGE39" s="7"/>
      <c r="CGF39" s="7"/>
      <c r="CGG39" s="7"/>
      <c r="CGH39" s="7"/>
      <c r="CGI39" s="7"/>
      <c r="CKK39" s="7"/>
      <c r="CKL39" s="7"/>
      <c r="CKM39" s="7"/>
      <c r="CKN39" s="7"/>
      <c r="CKO39" s="7"/>
      <c r="CKP39" s="7"/>
      <c r="COR39" s="7"/>
      <c r="COS39" s="7"/>
      <c r="COT39" s="7"/>
      <c r="COU39" s="7"/>
      <c r="COV39" s="7"/>
      <c r="COW39" s="7"/>
      <c r="CSY39" s="7"/>
      <c r="CSZ39" s="7"/>
      <c r="CTA39" s="7"/>
      <c r="CTB39" s="7"/>
      <c r="CTC39" s="7"/>
      <c r="CTD39" s="7"/>
      <c r="CXF39" s="7"/>
      <c r="CXG39" s="7"/>
      <c r="CXH39" s="7"/>
      <c r="CXI39" s="7"/>
      <c r="CXJ39" s="7"/>
      <c r="CXK39" s="7"/>
      <c r="DBM39" s="7"/>
      <c r="DBN39" s="7"/>
      <c r="DBO39" s="7"/>
      <c r="DBP39" s="7"/>
      <c r="DBQ39" s="7"/>
      <c r="DBR39" s="7"/>
      <c r="DFT39" s="7"/>
      <c r="DFU39" s="7"/>
      <c r="DFV39" s="7"/>
      <c r="DFW39" s="7"/>
      <c r="DFX39" s="7"/>
      <c r="DFY39" s="7"/>
      <c r="DKA39" s="7"/>
      <c r="DKB39" s="7"/>
      <c r="DKC39" s="7"/>
      <c r="DKD39" s="7"/>
      <c r="DKE39" s="7"/>
      <c r="DKF39" s="7"/>
      <c r="DOH39" s="7"/>
      <c r="DOI39" s="7"/>
      <c r="DOJ39" s="7"/>
      <c r="DOK39" s="7"/>
      <c r="DOL39" s="7"/>
      <c r="DOM39" s="7"/>
      <c r="DSO39" s="7"/>
      <c r="DSP39" s="7"/>
      <c r="DSQ39" s="7"/>
      <c r="DSR39" s="7"/>
      <c r="DSS39" s="7"/>
      <c r="DST39" s="7"/>
      <c r="DWV39" s="7"/>
      <c r="DWW39" s="7"/>
      <c r="DWX39" s="7"/>
      <c r="DWY39" s="7"/>
      <c r="DWZ39" s="7"/>
      <c r="DXA39" s="7"/>
      <c r="EBC39" s="7"/>
      <c r="EBD39" s="7"/>
      <c r="EBE39" s="7"/>
      <c r="EBF39" s="7"/>
      <c r="EBG39" s="7"/>
      <c r="EBH39" s="7"/>
      <c r="EFJ39" s="7"/>
      <c r="EFK39" s="7"/>
      <c r="EFL39" s="7"/>
      <c r="EFM39" s="7"/>
      <c r="EFN39" s="7"/>
      <c r="EFO39" s="7"/>
      <c r="EJQ39" s="7"/>
      <c r="EJR39" s="7"/>
      <c r="EJS39" s="7"/>
      <c r="EJT39" s="7"/>
      <c r="EJU39" s="7"/>
      <c r="EJV39" s="7"/>
      <c r="ENX39" s="7"/>
      <c r="ENY39" s="7"/>
      <c r="ENZ39" s="7"/>
      <c r="EOA39" s="7"/>
      <c r="EOB39" s="7"/>
      <c r="EOC39" s="7"/>
      <c r="ESE39" s="7"/>
      <c r="ESF39" s="7"/>
      <c r="ESG39" s="7"/>
      <c r="ESH39" s="7"/>
      <c r="ESI39" s="7"/>
      <c r="ESJ39" s="7"/>
      <c r="EWL39" s="7"/>
      <c r="EWM39" s="7"/>
      <c r="EWN39" s="7"/>
      <c r="EWO39" s="7"/>
      <c r="EWP39" s="7"/>
      <c r="EWQ39" s="7"/>
      <c r="FAS39" s="7"/>
      <c r="FAT39" s="7"/>
      <c r="FAU39" s="7"/>
      <c r="FAV39" s="7"/>
      <c r="FAW39" s="7"/>
      <c r="FAX39" s="7"/>
      <c r="FEZ39" s="7"/>
      <c r="FFA39" s="7"/>
      <c r="FFB39" s="7"/>
      <c r="FFC39" s="7"/>
      <c r="FFD39" s="7"/>
      <c r="FFE39" s="7"/>
      <c r="FJG39" s="7"/>
      <c r="FJH39" s="7"/>
      <c r="FJI39" s="7"/>
      <c r="FJJ39" s="7"/>
      <c r="FJK39" s="7"/>
      <c r="FJL39" s="7"/>
      <c r="FNN39" s="7"/>
      <c r="FNO39" s="7"/>
      <c r="FNP39" s="7"/>
      <c r="FNQ39" s="7"/>
      <c r="FNR39" s="7"/>
      <c r="FNS39" s="7"/>
      <c r="FRU39" s="7"/>
      <c r="FRV39" s="7"/>
      <c r="FRW39" s="7"/>
      <c r="FRX39" s="7"/>
      <c r="FRY39" s="7"/>
      <c r="FRZ39" s="7"/>
      <c r="FWB39" s="7"/>
      <c r="FWC39" s="7"/>
      <c r="FWD39" s="7"/>
      <c r="FWE39" s="7"/>
      <c r="FWF39" s="7"/>
      <c r="FWG39" s="7"/>
      <c r="GAI39" s="7"/>
      <c r="GAJ39" s="7"/>
      <c r="GAK39" s="7"/>
      <c r="GAL39" s="7"/>
      <c r="GAM39" s="7"/>
      <c r="GAN39" s="7"/>
      <c r="GEP39" s="7"/>
      <c r="GEQ39" s="7"/>
      <c r="GER39" s="7"/>
      <c r="GES39" s="7"/>
      <c r="GET39" s="7"/>
      <c r="GEU39" s="7"/>
      <c r="GIW39" s="7"/>
      <c r="GIX39" s="7"/>
      <c r="GIY39" s="7"/>
      <c r="GIZ39" s="7"/>
      <c r="GJA39" s="7"/>
      <c r="GJB39" s="7"/>
      <c r="GND39" s="7"/>
      <c r="GNE39" s="7"/>
      <c r="GNF39" s="7"/>
      <c r="GNG39" s="7"/>
      <c r="GNH39" s="7"/>
      <c r="GNI39" s="7"/>
      <c r="GRK39" s="7"/>
      <c r="GRL39" s="7"/>
      <c r="GRM39" s="7"/>
      <c r="GRN39" s="7"/>
      <c r="GRO39" s="7"/>
      <c r="GRP39" s="7"/>
      <c r="GVR39" s="7"/>
      <c r="GVS39" s="7"/>
      <c r="GVT39" s="7"/>
      <c r="GVU39" s="7"/>
      <c r="GVV39" s="7"/>
      <c r="GVW39" s="7"/>
      <c r="GZY39" s="7"/>
      <c r="GZZ39" s="7"/>
      <c r="HAA39" s="7"/>
      <c r="HAB39" s="7"/>
      <c r="HAC39" s="7"/>
      <c r="HAD39" s="7"/>
      <c r="HEF39" s="7"/>
      <c r="HEG39" s="7"/>
      <c r="HEH39" s="7"/>
      <c r="HEI39" s="7"/>
      <c r="HEJ39" s="7"/>
      <c r="HEK39" s="7"/>
      <c r="HIM39" s="7"/>
      <c r="HIN39" s="7"/>
      <c r="HIO39" s="7"/>
      <c r="HIP39" s="7"/>
      <c r="HIQ39" s="7"/>
      <c r="HIR39" s="7"/>
      <c r="HMT39" s="7"/>
      <c r="HMU39" s="7"/>
      <c r="HMV39" s="7"/>
      <c r="HMW39" s="7"/>
      <c r="HMX39" s="7"/>
      <c r="HMY39" s="7"/>
      <c r="HRA39" s="7"/>
      <c r="HRB39" s="7"/>
      <c r="HRC39" s="7"/>
      <c r="HRD39" s="7"/>
      <c r="HRE39" s="7"/>
      <c r="HRF39" s="7"/>
      <c r="HVH39" s="7"/>
      <c r="HVI39" s="7"/>
      <c r="HVJ39" s="7"/>
      <c r="HVK39" s="7"/>
      <c r="HVL39" s="7"/>
      <c r="HVM39" s="7"/>
      <c r="HZO39" s="7"/>
      <c r="HZP39" s="7"/>
      <c r="HZQ39" s="7"/>
      <c r="HZR39" s="7"/>
      <c r="HZS39" s="7"/>
      <c r="HZT39" s="7"/>
      <c r="IDV39" s="7"/>
      <c r="IDW39" s="7"/>
      <c r="IDX39" s="7"/>
      <c r="IDY39" s="7"/>
      <c r="IDZ39" s="7"/>
      <c r="IEA39" s="7"/>
      <c r="IIC39" s="7"/>
      <c r="IID39" s="7"/>
      <c r="IIE39" s="7"/>
      <c r="IIF39" s="7"/>
      <c r="IIG39" s="7"/>
      <c r="IIH39" s="7"/>
      <c r="IMJ39" s="7"/>
      <c r="IMK39" s="7"/>
      <c r="IML39" s="7"/>
      <c r="IMM39" s="7"/>
      <c r="IMN39" s="7"/>
      <c r="IMO39" s="7"/>
      <c r="IQQ39" s="7"/>
      <c r="IQR39" s="7"/>
      <c r="IQS39" s="7"/>
      <c r="IQT39" s="7"/>
      <c r="IQU39" s="7"/>
      <c r="IQV39" s="7"/>
      <c r="IUX39" s="7"/>
      <c r="IUY39" s="7"/>
      <c r="IUZ39" s="7"/>
      <c r="IVA39" s="7"/>
      <c r="IVB39" s="7"/>
      <c r="IVC39" s="7"/>
      <c r="IZE39" s="7"/>
      <c r="IZF39" s="7"/>
      <c r="IZG39" s="7"/>
      <c r="IZH39" s="7"/>
      <c r="IZI39" s="7"/>
      <c r="IZJ39" s="7"/>
      <c r="JDL39" s="7"/>
      <c r="JDM39" s="7"/>
      <c r="JDN39" s="7"/>
      <c r="JDO39" s="7"/>
      <c r="JDP39" s="7"/>
      <c r="JDQ39" s="7"/>
      <c r="JHS39" s="7"/>
      <c r="JHT39" s="7"/>
      <c r="JHU39" s="7"/>
      <c r="JHV39" s="7"/>
      <c r="JHW39" s="7"/>
      <c r="JHX39" s="7"/>
      <c r="JLZ39" s="7"/>
      <c r="JMA39" s="7"/>
      <c r="JMB39" s="7"/>
      <c r="JMC39" s="7"/>
      <c r="JMD39" s="7"/>
      <c r="JME39" s="7"/>
      <c r="JQG39" s="7"/>
      <c r="JQH39" s="7"/>
      <c r="JQI39" s="7"/>
      <c r="JQJ39" s="7"/>
      <c r="JQK39" s="7"/>
      <c r="JQL39" s="7"/>
      <c r="JUN39" s="7"/>
      <c r="JUO39" s="7"/>
      <c r="JUP39" s="7"/>
      <c r="JUQ39" s="7"/>
      <c r="JUR39" s="7"/>
      <c r="JUS39" s="7"/>
      <c r="JYU39" s="7"/>
      <c r="JYV39" s="7"/>
      <c r="JYW39" s="7"/>
      <c r="JYX39" s="7"/>
      <c r="JYY39" s="7"/>
      <c r="JYZ39" s="7"/>
      <c r="KDB39" s="7"/>
      <c r="KDC39" s="7"/>
      <c r="KDD39" s="7"/>
      <c r="KDE39" s="7"/>
      <c r="KDF39" s="7"/>
      <c r="KDG39" s="7"/>
      <c r="KHI39" s="7"/>
      <c r="KHJ39" s="7"/>
      <c r="KHK39" s="7"/>
      <c r="KHL39" s="7"/>
      <c r="KHM39" s="7"/>
      <c r="KHN39" s="7"/>
      <c r="KLP39" s="7"/>
      <c r="KLQ39" s="7"/>
      <c r="KLR39" s="7"/>
      <c r="KLS39" s="7"/>
      <c r="KLT39" s="7"/>
      <c r="KLU39" s="7"/>
      <c r="KPW39" s="7"/>
      <c r="KPX39" s="7"/>
      <c r="KPY39" s="7"/>
      <c r="KPZ39" s="7"/>
      <c r="KQA39" s="7"/>
      <c r="KQB39" s="7"/>
      <c r="KUD39" s="7"/>
      <c r="KUE39" s="7"/>
      <c r="KUF39" s="7"/>
      <c r="KUG39" s="7"/>
      <c r="KUH39" s="7"/>
      <c r="KUI39" s="7"/>
      <c r="KYK39" s="7"/>
      <c r="KYL39" s="7"/>
      <c r="KYM39" s="7"/>
      <c r="KYN39" s="7"/>
      <c r="KYO39" s="7"/>
      <c r="KYP39" s="7"/>
      <c r="LCR39" s="7"/>
      <c r="LCS39" s="7"/>
      <c r="LCT39" s="7"/>
      <c r="LCU39" s="7"/>
      <c r="LCV39" s="7"/>
      <c r="LCW39" s="7"/>
      <c r="LGY39" s="7"/>
      <c r="LGZ39" s="7"/>
      <c r="LHA39" s="7"/>
      <c r="LHB39" s="7"/>
      <c r="LHC39" s="7"/>
      <c r="LHD39" s="7"/>
      <c r="LLF39" s="7"/>
      <c r="LLG39" s="7"/>
      <c r="LLH39" s="7"/>
      <c r="LLI39" s="7"/>
      <c r="LLJ39" s="7"/>
      <c r="LLK39" s="7"/>
      <c r="LPM39" s="7"/>
      <c r="LPN39" s="7"/>
      <c r="LPO39" s="7"/>
      <c r="LPP39" s="7"/>
      <c r="LPQ39" s="7"/>
      <c r="LPR39" s="7"/>
      <c r="LTT39" s="7"/>
      <c r="LTU39" s="7"/>
      <c r="LTV39" s="7"/>
      <c r="LTW39" s="7"/>
      <c r="LTX39" s="7"/>
      <c r="LTY39" s="7"/>
      <c r="LYA39" s="7"/>
      <c r="LYB39" s="7"/>
      <c r="LYC39" s="7"/>
      <c r="LYD39" s="7"/>
      <c r="LYE39" s="7"/>
      <c r="LYF39" s="7"/>
      <c r="MCH39" s="7"/>
      <c r="MCI39" s="7"/>
      <c r="MCJ39" s="7"/>
      <c r="MCK39" s="7"/>
      <c r="MCL39" s="7"/>
      <c r="MCM39" s="7"/>
      <c r="MGO39" s="7"/>
      <c r="MGP39" s="7"/>
      <c r="MGQ39" s="7"/>
      <c r="MGR39" s="7"/>
      <c r="MGS39" s="7"/>
      <c r="MGT39" s="7"/>
      <c r="MKV39" s="7"/>
      <c r="MKW39" s="7"/>
      <c r="MKX39" s="7"/>
      <c r="MKY39" s="7"/>
      <c r="MKZ39" s="7"/>
      <c r="MLA39" s="7"/>
      <c r="MPC39" s="7"/>
      <c r="MPD39" s="7"/>
      <c r="MPE39" s="7"/>
      <c r="MPF39" s="7"/>
      <c r="MPG39" s="7"/>
      <c r="MPH39" s="7"/>
      <c r="MTJ39" s="7"/>
      <c r="MTK39" s="7"/>
      <c r="MTL39" s="7"/>
      <c r="MTM39" s="7"/>
      <c r="MTN39" s="7"/>
      <c r="MTO39" s="7"/>
      <c r="MXQ39" s="7"/>
      <c r="MXR39" s="7"/>
      <c r="MXS39" s="7"/>
      <c r="MXT39" s="7"/>
      <c r="MXU39" s="7"/>
      <c r="MXV39" s="7"/>
      <c r="NBX39" s="7"/>
      <c r="NBY39" s="7"/>
      <c r="NBZ39" s="7"/>
      <c r="NCA39" s="7"/>
      <c r="NCB39" s="7"/>
      <c r="NCC39" s="7"/>
      <c r="NGE39" s="7"/>
      <c r="NGF39" s="7"/>
      <c r="NGG39" s="7"/>
      <c r="NGH39" s="7"/>
      <c r="NGI39" s="7"/>
      <c r="NGJ39" s="7"/>
      <c r="NKL39" s="7"/>
      <c r="NKM39" s="7"/>
      <c r="NKN39" s="7"/>
      <c r="NKO39" s="7"/>
      <c r="NKP39" s="7"/>
      <c r="NKQ39" s="7"/>
      <c r="NOS39" s="7"/>
      <c r="NOT39" s="7"/>
      <c r="NOU39" s="7"/>
      <c r="NOV39" s="7"/>
      <c r="NOW39" s="7"/>
      <c r="NOX39" s="7"/>
      <c r="NSZ39" s="7"/>
      <c r="NTA39" s="7"/>
      <c r="NTB39" s="7"/>
      <c r="NTC39" s="7"/>
      <c r="NTD39" s="7"/>
      <c r="NTE39" s="7"/>
      <c r="NXG39" s="7"/>
      <c r="NXH39" s="7"/>
      <c r="NXI39" s="7"/>
      <c r="NXJ39" s="7"/>
      <c r="NXK39" s="7"/>
      <c r="NXL39" s="7"/>
      <c r="OBN39" s="7"/>
      <c r="OBO39" s="7"/>
      <c r="OBP39" s="7"/>
      <c r="OBQ39" s="7"/>
      <c r="OBR39" s="7"/>
      <c r="OBS39" s="7"/>
      <c r="OFU39" s="7"/>
      <c r="OFV39" s="7"/>
      <c r="OFW39" s="7"/>
      <c r="OFX39" s="7"/>
      <c r="OFY39" s="7"/>
      <c r="OFZ39" s="7"/>
      <c r="OKB39" s="7"/>
      <c r="OKC39" s="7"/>
      <c r="OKD39" s="7"/>
      <c r="OKE39" s="7"/>
      <c r="OKF39" s="7"/>
      <c r="OKG39" s="7"/>
      <c r="OOI39" s="7"/>
      <c r="OOJ39" s="7"/>
      <c r="OOK39" s="7"/>
      <c r="OOL39" s="7"/>
      <c r="OOM39" s="7"/>
      <c r="OON39" s="7"/>
      <c r="OSP39" s="7"/>
      <c r="OSQ39" s="7"/>
      <c r="OSR39" s="7"/>
      <c r="OSS39" s="7"/>
      <c r="OST39" s="7"/>
      <c r="OSU39" s="7"/>
      <c r="OWW39" s="7"/>
      <c r="OWX39" s="7"/>
      <c r="OWY39" s="7"/>
      <c r="OWZ39" s="7"/>
      <c r="OXA39" s="7"/>
      <c r="OXB39" s="7"/>
      <c r="PBD39" s="7"/>
      <c r="PBE39" s="7"/>
      <c r="PBF39" s="7"/>
      <c r="PBG39" s="7"/>
      <c r="PBH39" s="7"/>
      <c r="PBI39" s="7"/>
      <c r="PFK39" s="7"/>
      <c r="PFL39" s="7"/>
      <c r="PFM39" s="7"/>
      <c r="PFN39" s="7"/>
      <c r="PFO39" s="7"/>
      <c r="PFP39" s="7"/>
      <c r="PJR39" s="7"/>
      <c r="PJS39" s="7"/>
      <c r="PJT39" s="7"/>
      <c r="PJU39" s="7"/>
      <c r="PJV39" s="7"/>
      <c r="PJW39" s="7"/>
      <c r="PNY39" s="7"/>
      <c r="PNZ39" s="7"/>
      <c r="POA39" s="7"/>
      <c r="POB39" s="7"/>
      <c r="POC39" s="7"/>
      <c r="POD39" s="7"/>
      <c r="PSF39" s="7"/>
      <c r="PSG39" s="7"/>
      <c r="PSH39" s="7"/>
      <c r="PSI39" s="7"/>
      <c r="PSJ39" s="7"/>
      <c r="PSK39" s="7"/>
    </row>
    <row r="40" spans="1:998 1104:1997 2103:2996 3102:3995 4101:5105 5211:6104 6210:7103 7209:8102 8208:9212 9318:10211 10317:11210 11316:11321" x14ac:dyDescent="0.25">
      <c r="A40" s="9">
        <f>Landen!E29+100</f>
        <v>147</v>
      </c>
      <c r="B40" s="3">
        <f>VLOOKUP(C40,CX37:CY41,2,FALSE)</f>
        <v>4</v>
      </c>
      <c r="C40" s="5" t="str">
        <f>Landen!D29</f>
        <v>Tunesië</v>
      </c>
      <c r="D40" s="3">
        <f>SUMPRODUCT((DA3:DA105=C40)*(DE3:DE105="W"))+SUMPRODUCT((DD3:DD105=C40)*(DF3:DF105="W"))</f>
        <v>0</v>
      </c>
      <c r="E40" s="3">
        <f>SUMPRODUCT((DA3:DA105=C40)*(DE3:DE105="D"))+SUMPRODUCT((DD3:DD105=C40)*(DF3:DF105="D"))</f>
        <v>0</v>
      </c>
      <c r="F40" s="3">
        <f>SUMPRODUCT((DA3:DA105=C40)*(DE3:DE105="L"))+SUMPRODUCT((DD3:DD105=C40)*(DF3:DF105="L"))</f>
        <v>0</v>
      </c>
      <c r="G40" s="3">
        <f>SUMIF(DA3:DA123,C40,DB3:DB123)+SUMIF(DD3:DD123,C40,DC3:DC123)</f>
        <v>0</v>
      </c>
      <c r="H40" s="3">
        <f>SUMIF(DD3:DD123,C40,DB3:DB123)+SUMIF(DA3:DA123,C40,DC3:DC123)</f>
        <v>0</v>
      </c>
      <c r="I40" s="3">
        <f t="shared" si="124"/>
        <v>1000</v>
      </c>
      <c r="J40" s="3">
        <f t="shared" si="125"/>
        <v>0</v>
      </c>
      <c r="K40" s="3">
        <f>IF(Landen!F29&lt;&gt;"",Landen!F29,-A40)</f>
        <v>-147</v>
      </c>
      <c r="L40" s="3">
        <f>IF(COUNTIF(J37:J41,4)&lt;&gt;4,RANK(J40,J37:J41),J119)</f>
        <v>1</v>
      </c>
      <c r="N40" s="3">
        <f>SUMPRODUCT((L37:L40=L40)*(K37:K40&lt;K40))+L40</f>
        <v>1</v>
      </c>
      <c r="O40" s="5" t="str">
        <f>INDEX(C37:C41,MATCH(4,N37:N41,0),0)</f>
        <v>Nederland</v>
      </c>
      <c r="P40" s="3">
        <f>INDEX(L37:L41,MATCH(O40,C37:C41,0),0)</f>
        <v>1</v>
      </c>
      <c r="Q40" s="3" t="str">
        <f>IF(AND(Q39&lt;&gt;"",P40=1),O40,"")</f>
        <v>Nederland</v>
      </c>
      <c r="R40" s="3" t="str">
        <f>IF(AND(R39&lt;&gt;"",P41=2),O41,"")</f>
        <v/>
      </c>
      <c r="V40" s="3" t="str">
        <f t="shared" si="133"/>
        <v>Nederland</v>
      </c>
      <c r="W40" s="3">
        <f>SUMPRODUCT((DA3:DA105=V40)*(DD3:DD105=V41)*(DE3:DE105="W"))+SUMPRODUCT((DA3:DA105=V40)*(DD3:DD105=V37)*(DE3:DE105="W"))+SUMPRODUCT((DA3:DA105=V40)*(DD3:DD105=V38)*(DE3:DE105="W"))+SUMPRODUCT((DA3:DA105=V40)*(DD3:DD105=V39)*(DE3:DE105="W"))+SUMPRODUCT((DA3:DA105=V41)*(DD3:DD105=V40)*(DF3:DF105="W"))+SUMPRODUCT((DA3:DA105=V37)*(DD3:DD105=V40)*(DF3:DF105="W"))+SUMPRODUCT((DA3:DA105=V38)*(DD3:DD105=V40)*(DF3:DF105="W"))+SUMPRODUCT((DA3:DA105=V39)*(DD3:DD105=V40)*(DF3:DF105="W"))</f>
        <v>0</v>
      </c>
      <c r="X40" s="3">
        <f>SUMPRODUCT((DA3:DA105=V40)*(DD3:DD105=V41)*(DE3:DE105="D"))+SUMPRODUCT((DA3:DA105=V40)*(DD3:DD105=V37)*(DE3:DE105="D"))+SUMPRODUCT((DA3:DA105=V40)*(DD3:DD105=V38)*(DE3:DE105="D"))+SUMPRODUCT((DA3:DA105=V40)*(DD3:DD105=V39)*(DE3:DE105="D"))+SUMPRODUCT((DA3:DA105=V41)*(DD3:DD105=V40)*(DE3:DE105="D"))+SUMPRODUCT((DA3:DA105=V37)*(DD3:DD105=V40)*(DE3:DE105="D"))+SUMPRODUCT((DA3:DA105=V38)*(DD3:DD105=V40)*(DE3:DE105="D"))+SUMPRODUCT((DA3:DA105=V39)*(DD3:DD105=V40)*(DE3:DE105="D"))</f>
        <v>0</v>
      </c>
      <c r="Y40" s="3">
        <f>SUMPRODUCT((DA3:DA105=V40)*(DD3:DD105=V41)*(DE3:DE105="L"))+SUMPRODUCT((DA3:DA105=V40)*(DD3:DD105=V37)*(DE3:DE105="L"))+SUMPRODUCT((DA3:DA105=V40)*(DD3:DD105=V38)*(DE3:DE105="L"))+SUMPRODUCT((DA3:DA105=V40)*(DD3:DD105=V39)*(DE3:DE105="L"))+SUMPRODUCT((DA3:DA105=V41)*(DD3:DD105=V40)*(DF3:DF105="L"))+SUMPRODUCT((DA3:DA105=V37)*(DD3:DD105=V40)*(DF3:DF105="L"))+SUMPRODUCT((DA3:DA105=V38)*(DD3:DD105=V40)*(DF3:DF105="L"))+SUMPRODUCT((DA3:DA105=V39)*(DD3:DD105=V40)*(DF3:DF105="L"))</f>
        <v>0</v>
      </c>
      <c r="Z40" s="3">
        <f>SUMPRODUCT((DA3:DA105=V40)*(DD3:DD105=V41)*DB3:DB105)+SUMPRODUCT((DA3:DA105=V40)*(DD3:DD105=V37)*DB3:DB105)+SUMPRODUCT((DA3:DA105=V40)*(DD3:DD105=V38)*DB3:DB105)+SUMPRODUCT((DA3:DA105=V40)*(DD3:DD105=V39)*DB3:DB105)+SUMPRODUCT((DA3:DA105=V41)*(DD3:DD105=V40)*DC3:DC105)+SUMPRODUCT((DA3:DA105=V37)*(DD3:DD105=V40)*DC3:DC105)+SUMPRODUCT((DA3:DA105=V38)*(DD3:DD105=V40)*DC3:DC105)+SUMPRODUCT((DA3:DA105=V39)*(DD3:DD105=V40)*DC3:DC105)</f>
        <v>0</v>
      </c>
      <c r="AA40" s="3">
        <f>SUMPRODUCT((DA3:DA105=V40)*(DD3:DD105=V41)*DC3:DC105)+SUMPRODUCT((DA3:DA105=V40)*(DD3:DD105=V37)*DC3:DC105)+SUMPRODUCT((DA3:DA105=V40)*(DD3:DD105=V38)*DC3:DC105)+SUMPRODUCT((DA3:DA105=V40)*(DD3:DD105=V39)*DC3:DC105)+SUMPRODUCT((DA3:DA105=V41)*(DD3:DD105=V40)*DB3:DB105)+SUMPRODUCT((DA3:DA105=V37)*(DD3:DD105=V40)*DB3:DB105)+SUMPRODUCT((DA3:DA105=V38)*(DD3:DD105=V40)*DB3:DB105)+SUMPRODUCT((DA3:DA105=V39)*(DD3:DD105=V40)*DB3:DB105)</f>
        <v>0</v>
      </c>
      <c r="AB40" s="3">
        <f>Z40-AA40+1000</f>
        <v>1000</v>
      </c>
      <c r="AC40" s="3">
        <f t="shared" si="126"/>
        <v>0</v>
      </c>
      <c r="AD40" s="3">
        <f>IF(V40&lt;&gt;"",VLOOKUP(V40,C4:I52,7,FALSE),"")</f>
        <v>1000</v>
      </c>
      <c r="AE40" s="3">
        <f>IF(V40&lt;&gt;"",VLOOKUP(V40,C4:I52,5,FALSE),"")</f>
        <v>0</v>
      </c>
      <c r="AF40" s="3">
        <f>IF(V40&lt;&gt;"",VLOOKUP(V40,C4:K52,9,FALSE),"")</f>
        <v>-107</v>
      </c>
      <c r="AG40" s="3">
        <f t="shared" si="127"/>
        <v>0</v>
      </c>
      <c r="AH40" s="3">
        <f>IF(V40&lt;&gt;"",RANK(AG40,AG37:AG41),"")</f>
        <v>1</v>
      </c>
      <c r="AI40" s="3">
        <f>IF(V40&lt;&gt;"",SUMPRODUCT((AG37:AG41=AG40)*(AB37:AB41&gt;AB40)),"")</f>
        <v>0</v>
      </c>
      <c r="AJ40" s="3">
        <f>IF(V40&lt;&gt;"",SUMPRODUCT((AG37:AG41=AG40)*(AB37:AB41=AB40)*(Z37:Z41&gt;Z40)),"")</f>
        <v>0</v>
      </c>
      <c r="AK40" s="3">
        <f>IF(V40&lt;&gt;"",SUMPRODUCT((AG37:AG41=AG40)*(AB37:AB41=AB40)*(Z37:Z41=Z40)*(AD37:AD41&gt;AD40)),"")</f>
        <v>0</v>
      </c>
      <c r="AL40" s="3">
        <f>IF(V40&lt;&gt;"",SUMPRODUCT((AG37:AG41=AG40)*(AB37:AB41=AB40)*(Z37:Z41=Z40)*(AD37:AD41=AD40)*(AE37:AE41&gt;AE40)),"")</f>
        <v>0</v>
      </c>
      <c r="AM40" s="3">
        <f>IF(V40&lt;&gt;"",SUMPRODUCT((AG37:AG41=AG40)*(AB37:AB41=AB40)*(Z37:Z41=Z40)*(AD37:AD41=AD40)*(AE37:AE41=AE40)*(AF37:AF41&gt;AF40)),"")</f>
        <v>0</v>
      </c>
      <c r="AN40" s="3">
        <f>IF(V40&lt;&gt;"",IF(AN119&lt;&gt;"",IF(U115=3,AN119,AN119+U115),SUM(AH40:AM40)),"")</f>
        <v>1</v>
      </c>
      <c r="AO40" s="3" t="str">
        <f>IF(V40&lt;&gt;"",INDEX(V37:V41,MATCH(4,AN37:AN41,0),0),"")</f>
        <v>Tunesië</v>
      </c>
      <c r="AP40" s="3" t="str">
        <f>IF(R39&lt;&gt;"",R39,"")</f>
        <v/>
      </c>
      <c r="AQ40" s="3" t="str">
        <f>IF(AP40&lt;&gt;"",SUMPRODUCT((DA3:DA105=AP40)*(DD3:DD105=AP41)*(DE3:DE105="W"))+SUMPRODUCT((DA3:DA105=AP40)*(DD3:DD105=AP38)*(DE3:DE105="W"))+SUMPRODUCT((DA3:DA105=AP40)*(DD3:DD105=AP39)*(DE3:DE105="W"))+SUMPRODUCT((DA3:DA105=AP41)*(DD3:DD105=AP40)*(DF3:DF105="W"))+SUMPRODUCT((DA3:DA105=AP38)*(DD3:DD105=AP40)*(DF3:DF105="W"))+SUMPRODUCT((DA3:DA105=AP39)*(DD3:DD105=AP40)*(DF3:DF105="W")),"")</f>
        <v/>
      </c>
      <c r="AR40" s="3" t="str">
        <f>IF(AP40&lt;&gt;"",SUMPRODUCT((DA3:DA105=AP40)*(DD3:DD105=AP41)*(DE3:DE105="D"))+SUMPRODUCT((DA3:DA105=AP40)*(DD3:DD105=AP38)*(DE3:DE105="D"))+SUMPRODUCT((DA3:DA105=AP40)*(DD3:DD105=AP39)*(DE3:DE105="D"))+SUMPRODUCT((DA3:DA105=AP41)*(DD3:DD105=AP40)*(DE3:DE105="D"))+SUMPRODUCT((DA3:DA105=AP38)*(DD3:DD105=AP40)*(DE3:DE105="D"))+SUMPRODUCT((DA3:DA105=AP39)*(DD3:DD105=AP40)*(DE3:DE105="D")),"")</f>
        <v/>
      </c>
      <c r="AS40" s="3" t="str">
        <f>IF(AP40&lt;&gt;"",SUMPRODUCT((DA3:DA105=AP40)*(DD3:DD105=AP41)*(DE3:DE105="L"))+SUMPRODUCT((DA3:DA105=AP40)*(DD3:DD105=AP38)*(DE3:DE105="L"))+SUMPRODUCT((DA3:DA105=AP40)*(DD3:DD105=AP39)*(DE3:DE105="L"))+SUMPRODUCT((DA3:DA105=AP41)*(DD3:DD105=AP40)*(DF3:DF105="L"))+SUMPRODUCT((DA3:DA105=AP38)*(DD3:DD105=AP40)*(DF3:DF105="L"))+SUMPRODUCT((DA3:DA105=AP39)*(DD3:DD105=AP40)*(DF3:DF105="L")),"")</f>
        <v/>
      </c>
      <c r="AT40" s="3">
        <f>SUMPRODUCT((DA3:DA105=AP40)*(DD3:DD105=AP41)*DB3:DB105)+SUMPRODUCT((DA3:DA105=AP40)*(DD3:DD105=AP37)*DB3:DB105)+SUMPRODUCT((DA3:DA105=AP40)*(DD3:DD105=AP38)*DB3:DB105)+SUMPRODUCT((DA3:DA105=AP40)*(DD3:DD105=AP39)*DB3:DB105)+SUMPRODUCT((DA3:DA105=AP41)*(DD3:DD105=AP40)*DC3:DC105)+SUMPRODUCT((DA3:DA105=AP37)*(DD3:DD105=AP40)*DC3:DC105)+SUMPRODUCT((DA3:DA105=AP38)*(DD3:DD105=AP40)*DC3:DC105)+SUMPRODUCT((DA3:DA105=AP39)*(DD3:DD105=AP40)*DC3:DC105)</f>
        <v>0</v>
      </c>
      <c r="AU40" s="3">
        <f>SUMPRODUCT((DA3:DA105=AP40)*(DD3:DD105=AP41)*DC3:DC105)+SUMPRODUCT((DA3:DA105=AP40)*(DD3:DD105=AP37)*DC3:DC105)+SUMPRODUCT((DA3:DA105=AP40)*(DD3:DD105=AP38)*DC3:DC105)+SUMPRODUCT((DA3:DA105=AP40)*(DD3:DD105=AP39)*DC3:DC105)+SUMPRODUCT((DA3:DA105=AP41)*(DD3:DD105=AP40)*DB3:DB105)+SUMPRODUCT((DA3:DA105=AP37)*(DD3:DD105=AP40)*DB3:DB105)+SUMPRODUCT((DA3:DA105=AP38)*(DD3:DD105=AP40)*DB3:DB105)+SUMPRODUCT((DA3:DA105=AP39)*(DD3:DD105=AP40)*DB3:DB105)</f>
        <v>0</v>
      </c>
      <c r="AV40" s="3">
        <f>AT40-AU40+1000</f>
        <v>1000</v>
      </c>
      <c r="AW40" s="3" t="str">
        <f t="shared" si="134"/>
        <v/>
      </c>
      <c r="AX40" s="3" t="str">
        <f>IF(AP40&lt;&gt;"",VLOOKUP(AP40,C4:I52,7,FALSE),"")</f>
        <v/>
      </c>
      <c r="AY40" s="3" t="str">
        <f>IF(AP40&lt;&gt;"",VLOOKUP(AP40,C4:I52,5,FALSE),"")</f>
        <v/>
      </c>
      <c r="AZ40" s="3" t="str">
        <f>IF(AP40&lt;&gt;"",VLOOKUP(AP40,C4:K52,9,FALSE),"")</f>
        <v/>
      </c>
      <c r="BA40" s="3" t="str">
        <f t="shared" si="135"/>
        <v/>
      </c>
      <c r="BB40" s="3" t="str">
        <f>IF(AP40&lt;&gt;"",RANK(BA40,BA37:BA40),"")</f>
        <v/>
      </c>
      <c r="BC40" s="3" t="str">
        <f>IF(AP40&lt;&gt;"",SUMPRODUCT((BA37:BA41=BA40)*(AV37:AV41&gt;AV40)),"")</f>
        <v/>
      </c>
      <c r="BD40" s="3" t="str">
        <f>IF(AP40&lt;&gt;"",SUMPRODUCT((BA37:BA41=BA40)*(AV37:AV41=AV40)*(AT37:AT41&gt;AT40)),"")</f>
        <v/>
      </c>
      <c r="BE40" s="3" t="str">
        <f>IF(AP40&lt;&gt;"",SUMPRODUCT((BA37:BA41=BA40)*(AV37:AV41=AV40)*(AT37:AT41=AT40)*(AX37:AX41&gt;AX40)),"")</f>
        <v/>
      </c>
      <c r="BF40" s="3" t="str">
        <f>IF(AP40&lt;&gt;"",SUMPRODUCT((BA37:BA41=BA40)*(AV37:AV41=AV40)*(AT37:AT41=AT40)*(AX37:AX41=AX40)*(AY37:AY41&gt;AY40)),"")</f>
        <v/>
      </c>
      <c r="BG40" s="3" t="str">
        <f>IF(AP40&lt;&gt;"",SUMPRODUCT((BA37:BA41=BA40)*(AV37:AV41=AV40)*(AT37:AT41=AT40)*(AX37:AX41=AX40)*(AY37:AY41=AY40)*(AZ37:AZ41&gt;AZ40)),"")</f>
        <v/>
      </c>
      <c r="BH40" s="3" t="str">
        <f>IF(AP40&lt;&gt;"",IF(BH119&lt;&gt;"",IF(AO115=3,BH119,BH119+AO115),SUM(BB40:BG40)+1),"")</f>
        <v/>
      </c>
      <c r="BI40" s="3" t="str">
        <f>IF(AP40&lt;&gt;"",INDEX(AP38:AP41,MATCH(4,BH38:BH41,0),0),"")</f>
        <v/>
      </c>
      <c r="BJ40" s="3" t="str">
        <f>IF(S38&lt;&gt;"",S38,"")</f>
        <v/>
      </c>
      <c r="BK40" s="3">
        <f>SUMPRODUCT((DA3:DA105=BJ40)*(DD3:DD105=BJ41)*(DE3:DE105="W"))+SUMPRODUCT((DA3:DA105=BJ40)*(DD3:DD105=BJ81)*(DE3:DE105="W"))+SUMPRODUCT((DA3:DA105=BJ40)*(DD3:DD105=BJ39)*(DE3:DE105="W"))+SUMPRODUCT((DA3:DA105=BJ41)*(DD3:DD105=BJ40)*(DF3:DF105="W"))+SUMPRODUCT((DA3:DA105=BJ81)*(DD3:DD105=BJ40)*(DF3:DF105="W"))+SUMPRODUCT((DA3:DA105=BJ39)*(DD3:DD105=BJ40)*(DF3:DF105="W"))</f>
        <v>0</v>
      </c>
      <c r="BL40" s="3">
        <f>SUMPRODUCT((DA3:DA105=BJ40)*(DD3:DD105=BJ41)*(DE3:DE105="D"))+SUMPRODUCT((DA3:DA105=BJ40)*(DD3:DD105=BJ81)*(DE3:DE105="D"))+SUMPRODUCT((DA3:DA105=BJ40)*(DD3:DD105=BJ39)*(DE3:DE105="D"))+SUMPRODUCT((DA3:DA105=BJ41)*(DD3:DD105=BJ40)*(DE3:DE105="D"))+SUMPRODUCT((DA3:DA105=BJ81)*(DD3:DD105=BJ40)*(DE3:DE105="D"))+SUMPRODUCT((DA3:DA105=BJ39)*(DD3:DD105=BJ40)*(DE3:DE105="D"))</f>
        <v>0</v>
      </c>
      <c r="BM40" s="3">
        <f>SUMPRODUCT((DA3:DA105=BJ40)*(DD3:DD105=BJ41)*(DE3:DE105="L"))+SUMPRODUCT((DA3:DA105=BJ40)*(DD3:DD105=BJ81)*(DE3:DE105="L"))+SUMPRODUCT((DA3:DA105=BJ40)*(DD3:DD105=BJ39)*(DE3:DE105="L"))+SUMPRODUCT((DA3:DA105=BJ41)*(DD3:DD105=BJ40)*(DF3:DF105="L"))+SUMPRODUCT((DA3:DA105=BJ81)*(DD3:DD105=BJ40)*(DF3:DF105="L"))+SUMPRODUCT((DA3:DA105=BJ39)*(DD3:DD105=BJ40)*(DF3:DF105="L"))</f>
        <v>0</v>
      </c>
      <c r="BN40" s="3">
        <f>SUMPRODUCT((DA3:DA105=BJ40)*(DD3:DD105=BJ41)*DB3:DB105)+SUMPRODUCT((DA3:DA105=BJ40)*(DD3:DD105=BJ37)*DB3:DB105)+SUMPRODUCT((DA3:DA105=BJ40)*(DD3:DD105=BJ38)*DB3:DB105)+SUMPRODUCT((DA3:DA105=BJ40)*(DD3:DD105=BJ39)*DB3:DB105)+SUMPRODUCT((DA3:DA105=BJ41)*(DD3:DD105=BJ40)*DC3:DC105)+SUMPRODUCT((DA3:DA105=BJ37)*(DD3:DD105=BJ40)*DC3:DC105)+SUMPRODUCT((DA3:DA105=BJ38)*(DD3:DD105=BJ40)*DC3:DC105)+SUMPRODUCT((DA3:DA105=BJ39)*(DD3:DD105=BJ40)*DC3:DC105)</f>
        <v>0</v>
      </c>
      <c r="BO40" s="3">
        <f>SUMPRODUCT((DA3:DA105=BJ40)*(DD3:DD105=BJ41)*DC3:DC105)+SUMPRODUCT((DA3:DA105=BJ40)*(DD3:DD105=BJ37)*DC3:DC105)+SUMPRODUCT((DA3:DA105=BJ40)*(DD3:DD105=BJ38)*DC3:DC105)+SUMPRODUCT((DA3:DA105=BJ40)*(DD3:DD105=BJ39)*DC3:DC105)+SUMPRODUCT((DA3:DA105=BJ41)*(DD3:DD105=BJ40)*DB3:DB105)+SUMPRODUCT((DA3:DA105=BJ37)*(DD3:DD105=BJ40)*DB3:DB105)+SUMPRODUCT((DA3:DA105=BJ38)*(DD3:DD105=BJ40)*DB3:DB105)+SUMPRODUCT((DA3:DA105=BJ39)*(DD3:DD105=BJ40)*DB3:DB105)</f>
        <v>0</v>
      </c>
      <c r="BP40" s="3">
        <f>BN40-BO40+1000</f>
        <v>1000</v>
      </c>
      <c r="BQ40" s="3" t="str">
        <f t="shared" si="140"/>
        <v/>
      </c>
      <c r="BR40" s="3" t="str">
        <f>IF(BJ40&lt;&gt;"",VLOOKUP(BJ40,C4:I52,7,FALSE),"")</f>
        <v/>
      </c>
      <c r="BS40" s="3" t="str">
        <f>IF(BJ40&lt;&gt;"",VLOOKUP(BJ40,C4:I52,5,FALSE),"")</f>
        <v/>
      </c>
      <c r="BT40" s="3" t="str">
        <f>IF(BJ40&lt;&gt;"",VLOOKUP(BJ40,C4:K52,9,FALSE),"")</f>
        <v/>
      </c>
      <c r="BU40" s="3" t="str">
        <f t="shared" si="141"/>
        <v/>
      </c>
      <c r="BV40" s="3" t="str">
        <f>IF(BJ40&lt;&gt;"",RANK(BU40,BU38:BU40),"")</f>
        <v/>
      </c>
      <c r="BW40" s="3" t="str">
        <f>IF(BJ40&lt;&gt;"",SUMPRODUCT((BU37:BU41=BU40)*(BP37:BP41&gt;BP40)),"")</f>
        <v/>
      </c>
      <c r="BX40" s="3" t="str">
        <f>IF(BJ40&lt;&gt;"",SUMPRODUCT((BU37:BU41=BU40)*(BP37:BP41=BP40)*(BN37:BN41&gt;BN40)),"")</f>
        <v/>
      </c>
      <c r="BY40" s="3" t="str">
        <f>IF(BJ40&lt;&gt;"",SUMPRODUCT((BU37:BU41=BU40)*(BP37:BP41=BP40)*(BN37:BN41=BN40)*(BR37:BR41&gt;BR40)),"")</f>
        <v/>
      </c>
      <c r="BZ40" s="3" t="str">
        <f>IF(BJ40&lt;&gt;"",SUMPRODUCT((BU37:BU41=BU40)*(BP37:BP41=BP40)*(BN37:BN41=BN40)*(BR37:BR41=BR40)*(BS37:BS41&gt;BS40)),"")</f>
        <v/>
      </c>
      <c r="CA40" s="3" t="str">
        <f>IF(BJ40&lt;&gt;"",SUMPRODUCT((BU37:BU41=BU40)*(BP37:BP41=BP40)*(BN37:BN41=BN40)*(BR37:BR41=BR40)*(BS37:BS41=BS40)*(BT37:BT41&gt;BT40)),"")</f>
        <v/>
      </c>
      <c r="CB40" s="3" t="str">
        <f>IF(BJ40&lt;&gt;"",SUM(BV40:CA40)+2,"")</f>
        <v/>
      </c>
      <c r="CC40" s="3" t="str">
        <f>IF(BJ40&lt;&gt;"",INDEX(BJ39:BJ41,MATCH(4,CB39:CB41,0),0),"")</f>
        <v/>
      </c>
      <c r="CD40" s="3" t="str">
        <f>IF(T37&lt;&gt;"",T37,"")</f>
        <v/>
      </c>
      <c r="CE40" s="3">
        <f>SUMPRODUCT((DA3:DA105=CD40)*(DD3:DD105=CD41)*(DE3:DE105="W"))+SUMPRODUCT((DA3:DA105=CD40)*(DD3:DD105=CD81)*(DE3:DE105="W"))+SUMPRODUCT((DA3:DA105=CD40)*(DD3:DD105=CD82)*(DE3:DE105="W"))+SUMPRODUCT((DA3:DA105=CD41)*(DD3:DD105=CD40)*(DF3:DF105="W"))+SUMPRODUCT((DA3:DA105=CD81)*(DD3:DD105=CD40)*(DF3:DF105="W"))+SUMPRODUCT((DA3:DA105=CD82)*(DD3:DD105=CD40)*(DF3:DF105="W"))</f>
        <v>0</v>
      </c>
      <c r="CF40" s="3">
        <f>SUMPRODUCT((DA3:DA105=CD40)*(DD3:DD105=CD41)*(DE3:DE105="D"))+SUMPRODUCT((DA3:DA105=CD40)*(DD3:DD105=CD81)*(DE3:DE105="D"))+SUMPRODUCT((DA3:DA105=CD40)*(DD3:DD105=CD82)*(DE3:DE105="D"))+SUMPRODUCT((DA3:DA105=CD41)*(DD3:DD105=CD40)*(DE3:DE105="D"))+SUMPRODUCT((DA3:DA105=CD81)*(DD3:DD105=CD40)*(DE3:DE105="D"))+SUMPRODUCT((DA3:DA105=CD82)*(DD3:DD105=CD40)*(DE3:DE105="D"))</f>
        <v>0</v>
      </c>
      <c r="CG40" s="3">
        <f>SUMPRODUCT((DA3:DA105=CD40)*(DD3:DD105=CD41)*(DE3:DE105="L"))+SUMPRODUCT((DA3:DA105=CD40)*(DD3:DD105=CD81)*(DE3:DE105="L"))+SUMPRODUCT((DA3:DA105=CD40)*(DD3:DD105=CD82)*(DE3:DE105="L"))+SUMPRODUCT((DA3:DA105=CD41)*(DD3:DD105=CD40)*(DF3:DF105="L"))+SUMPRODUCT((DA3:DA105=CD81)*(DD3:DD105=CD40)*(DF3:DF105="L"))+SUMPRODUCT((DA3:DA105=CD82)*(DD3:DD105=CD40)*(DF3:DF105="L"))</f>
        <v>0</v>
      </c>
      <c r="CH40" s="3">
        <f>SUMPRODUCT((DA3:DA105=CD40)*(DD3:DD105=CD41)*DB3:DB105)+SUMPRODUCT((DA3:DA105=CD40)*(DD3:DD105=CD37)*DB3:DB105)+SUMPRODUCT((DA3:DA105=CD40)*(DD3:DD105=CD38)*DB3:DB105)+SUMPRODUCT((DA3:DA105=CD40)*(DD3:DD105=CD39)*DB3:DB105)+SUMPRODUCT((DA3:DA105=CD41)*(DD3:DD105=CD40)*DC3:DC105)+SUMPRODUCT((DA3:DA105=CD37)*(DD3:DD105=CD40)*DC3:DC105)+SUMPRODUCT((DA3:DA105=CD38)*(DD3:DD105=CD40)*DC3:DC105)+SUMPRODUCT((DA3:DA105=CD39)*(DD3:DD105=CD40)*DC3:DC105)</f>
        <v>0</v>
      </c>
      <c r="CI40" s="3">
        <f>SUMPRODUCT((DA3:DA105=CD40)*(DD3:DD105=CD41)*DC3:DC105)+SUMPRODUCT((DA3:DA105=CD40)*(DD3:DD105=CD37)*DC3:DC105)+SUMPRODUCT((DA3:DA105=CD40)*(DD3:DD105=CD38)*DC3:DC105)+SUMPRODUCT((DA3:DA105=CD40)*(DD3:DD105=CD39)*DC3:DC105)+SUMPRODUCT((DA3:DA105=CD41)*(DD3:DD105=CD40)*DB3:DB105)+SUMPRODUCT((DA3:DA105=CD37)*(DD3:DD105=CD40)*DB3:DB105)+SUMPRODUCT((DA3:DA105=CD38)*(DD3:DD105=CD40)*DB3:DB105)+SUMPRODUCT((DA3:DA105=CD39)*(DD3:DD105=CD40)*DB3:DB105)</f>
        <v>0</v>
      </c>
      <c r="CJ40" s="3">
        <f>CH40-CI40+1000</f>
        <v>1000</v>
      </c>
      <c r="CK40" s="3" t="str">
        <f t="shared" ref="CK40" si="144">IF(CD40&lt;&gt;"",CE40*3+CF40*1,"")</f>
        <v/>
      </c>
      <c r="CL40" s="3" t="str">
        <f>IF(CD40&lt;&gt;"",VLOOKUP(CD40,C4:I52,7,FALSE),"")</f>
        <v/>
      </c>
      <c r="CM40" s="3" t="str">
        <f>IF(CD40&lt;&gt;"",VLOOKUP(CD40,C4:I52,5,FALSE),"")</f>
        <v/>
      </c>
      <c r="CN40" s="3" t="str">
        <f>IF(CD40&lt;&gt;"",VLOOKUP(CD40,C4:K52,9,FALSE),"")</f>
        <v/>
      </c>
      <c r="CO40" s="3" t="str">
        <f t="shared" ref="CO40" si="145">CK40</f>
        <v/>
      </c>
      <c r="CP40" s="3" t="str">
        <f>IF(CD40&lt;&gt;"",RANK(CO40,AG37:AG41),"")</f>
        <v/>
      </c>
      <c r="CQ40" s="3" t="str">
        <f>IF(CD40&lt;&gt;"",SUMPRODUCT((CO37:CO41=CO40)*(CJ37:CJ41&gt;CJ40)),"")</f>
        <v/>
      </c>
      <c r="CR40" s="3" t="str">
        <f>IF(CD40&lt;&gt;"",SUMPRODUCT((CO37:CO41=CO40)*(CJ37:CJ41=CJ40)*(CH37:CH41&gt;CH40)),"")</f>
        <v/>
      </c>
      <c r="CS40" s="3" t="str">
        <f>IF(CD40&lt;&gt;"",SUMPRODUCT((CO37:CO41=CO40)*(CJ37:CJ41=CJ40)*(CH37:CH41=CH40)*(CL37:CL41&gt;CL40)),"")</f>
        <v/>
      </c>
      <c r="CT40" s="3" t="str">
        <f>IF(CD40&lt;&gt;"",SUMPRODUCT((CO37:CO41=CO40)*(CJ37:CJ41=CJ40)*(CH37:CH41=CH40)*(CL37:CL41=CL40)*(CM37:CM41&gt;CM40)),"")</f>
        <v/>
      </c>
      <c r="CU40" s="3" t="str">
        <f>IF(CD40&lt;&gt;"",SUMPRODUCT((CO37:CO41=CO40)*(CJ37:CJ41=CJ40)*(CH37:CH41=CH40)*(CL37:CL41=CL40)*(CM37:CM41=CM40)*(CN37:CN41&gt;CN40)),"")</f>
        <v/>
      </c>
      <c r="CV40" s="3" t="str">
        <f>IF(CD40&lt;&gt;"",SUM(CP40:CU40)+3,"")</f>
        <v/>
      </c>
      <c r="CW40" s="3" t="str">
        <f>IF(CD40&lt;&gt;"",IF(CV40=4,CD40,CD41),"")</f>
        <v/>
      </c>
      <c r="CX40" s="3" t="str">
        <f>IF(CW40&lt;&gt;"",CW40,IF(CC40&lt;&gt;"",CC40,IF(BI40&lt;&gt;"",BI40,IF(AO40&lt;&gt;"",AO40,O40))))</f>
        <v>Tunesië</v>
      </c>
      <c r="CY40" s="3">
        <v>4</v>
      </c>
      <c r="DA40" s="7" t="str">
        <f>Voorspelling!F43</f>
        <v>Spanje</v>
      </c>
      <c r="DB40" s="7">
        <f>Voorspelling!G43</f>
        <v>0</v>
      </c>
      <c r="DC40" s="7">
        <f>Voorspelling!H43</f>
        <v>0</v>
      </c>
      <c r="DD40" s="7" t="str">
        <f>Voorspelling!I43</f>
        <v>Saoedi-Arabië</v>
      </c>
      <c r="DE40" s="7" t="str">
        <f>IF(AND(Voorspelling!G43&lt;&gt;"",Voorspelling!H43&lt;&gt;""),IF(DB40&gt;DC40,"W",IF(DB40=DC40,"D","L")),"")</f>
        <v/>
      </c>
      <c r="DF40" s="7" t="str">
        <f t="shared" si="0"/>
        <v/>
      </c>
      <c r="DI40" s="3" t="e">
        <f ca="1">VLOOKUP(DJ40,HE37:HF41,2,FALSE)</f>
        <v>#N/A</v>
      </c>
      <c r="DJ40" s="5" t="str">
        <f t="shared" si="136"/>
        <v>Tunesië</v>
      </c>
      <c r="DK40" s="3" t="e">
        <f ca="1">SUMPRODUCT((HH3:HH105=DJ40)*(HL3:HL105="W"))+SUMPRODUCT((HK3:HK105=DJ40)*(HM3:HM105="W"))</f>
        <v>#REF!</v>
      </c>
      <c r="DL40" s="3" t="e">
        <f ca="1">SUMPRODUCT((HH3:HH105=DJ40)*(HL3:HL105="D"))+SUMPRODUCT((HK3:HK105=DJ40)*(HM3:HM105="D"))</f>
        <v>#REF!</v>
      </c>
      <c r="DM40" s="3" t="e">
        <f ca="1">SUMPRODUCT((HH3:HH105=DJ40)*(HL3:HL105="L"))+SUMPRODUCT((HK3:HK105=DJ40)*(HM3:HM105="L"))</f>
        <v>#REF!</v>
      </c>
      <c r="DN40" s="3" t="e">
        <f ca="1">SUMIF(HH3:HH123,DJ40,HI3:HI123)+SUMIF(HK3:HK123,DJ40,HJ3:HJ123)</f>
        <v>#REF!</v>
      </c>
      <c r="DO40" s="3" t="e">
        <f ca="1">SUMIF(HK3:HK123,DJ40,HI3:HI123)+SUMIF(HH3:HH123,DJ40,HJ3:HJ123)</f>
        <v>#REF!</v>
      </c>
      <c r="DP40" s="3" t="e">
        <f t="shared" ca="1" si="128"/>
        <v>#REF!</v>
      </c>
      <c r="DQ40" s="3" t="e">
        <f t="shared" ca="1" si="129"/>
        <v>#REF!</v>
      </c>
      <c r="DR40" s="3">
        <f t="shared" si="130"/>
        <v>-147</v>
      </c>
      <c r="DS40" s="3" t="e">
        <f ca="1">IF(COUNTIF(DQ37:DQ41,4)&lt;&gt;4,RANK(DQ40,DQ37:DQ41),DQ119)</f>
        <v>#REF!</v>
      </c>
      <c r="DU40" s="3" t="e">
        <f ca="1">SUMPRODUCT((DS37:DS40=DS40)*(DR37:DR40&lt;DR40))+DS40</f>
        <v>#REF!</v>
      </c>
      <c r="DV40" s="5" t="e">
        <f ca="1">INDEX(DJ37:DJ41,MATCH(4,DU37:DU41,0),0)</f>
        <v>#N/A</v>
      </c>
      <c r="DW40" s="3" t="e">
        <f ca="1">INDEX(DS37:DS41,MATCH(DV40,DJ37:DJ41,0),0)</f>
        <v>#N/A</v>
      </c>
      <c r="DX40" s="3" t="e">
        <f ca="1">IF(AND(DX39&lt;&gt;"",DW40=1),DV40,"")</f>
        <v>#N/A</v>
      </c>
      <c r="DY40" s="3" t="e">
        <f ca="1">IF(AND(DY39&lt;&gt;"",DW41=2),DV41,"")</f>
        <v>#N/A</v>
      </c>
      <c r="EC40" s="3" t="e">
        <f t="shared" ca="1" si="137"/>
        <v>#N/A</v>
      </c>
      <c r="ED40" s="3" t="e">
        <f ca="1">SUMPRODUCT((HH3:HH105=EC40)*(HK3:HK105=EC41)*(HL3:HL105="W"))+SUMPRODUCT((HH3:HH105=EC40)*(HK3:HK105=EC37)*(HL3:HL105="W"))+SUMPRODUCT((HH3:HH105=EC40)*(HK3:HK105=EC38)*(HL3:HL105="W"))+SUMPRODUCT((HH3:HH105=EC40)*(HK3:HK105=EC39)*(HL3:HL105="W"))+SUMPRODUCT((HH3:HH105=EC41)*(HK3:HK105=EC40)*(HM3:HM105="W"))+SUMPRODUCT((HH3:HH105=EC37)*(HK3:HK105=EC40)*(HM3:HM105="W"))+SUMPRODUCT((HH3:HH105=EC38)*(HK3:HK105=EC40)*(HM3:HM105="W"))+SUMPRODUCT((HH3:HH105=EC39)*(HK3:HK105=EC40)*(HM3:HM105="W"))</f>
        <v>#N/A</v>
      </c>
      <c r="EE40" s="3" t="e">
        <f ca="1">SUMPRODUCT((HH3:HH105=EC40)*(HK3:HK105=EC41)*(HL3:HL105="D"))+SUMPRODUCT((HH3:HH105=EC40)*(HK3:HK105=EC37)*(HL3:HL105="D"))+SUMPRODUCT((HH3:HH105=EC40)*(HK3:HK105=EC38)*(HL3:HL105="D"))+SUMPRODUCT((HH3:HH105=EC40)*(HK3:HK105=EC39)*(HL3:HL105="D"))+SUMPRODUCT((HH3:HH105=EC41)*(HK3:HK105=EC40)*(HL3:HL105="D"))+SUMPRODUCT((HH3:HH105=EC37)*(HK3:HK105=EC40)*(HL3:HL105="D"))+SUMPRODUCT((HH3:HH105=EC38)*(HK3:HK105=EC40)*(HL3:HL105="D"))+SUMPRODUCT((HH3:HH105=EC39)*(HK3:HK105=EC40)*(HL3:HL105="D"))</f>
        <v>#N/A</v>
      </c>
      <c r="EF40" s="3" t="e">
        <f ca="1">SUMPRODUCT((HH3:HH105=EC40)*(HK3:HK105=EC41)*(HL3:HL105="L"))+SUMPRODUCT((HH3:HH105=EC40)*(HK3:HK105=EC37)*(HL3:HL105="L"))+SUMPRODUCT((HH3:HH105=EC40)*(HK3:HK105=EC38)*(HL3:HL105="L"))+SUMPRODUCT((HH3:HH105=EC40)*(HK3:HK105=EC39)*(HL3:HL105="L"))+SUMPRODUCT((HH3:HH105=EC41)*(HK3:HK105=EC40)*(HM3:HM105="L"))+SUMPRODUCT((HH3:HH105=EC37)*(HK3:HK105=EC40)*(HM3:HM105="L"))+SUMPRODUCT((HH3:HH105=EC38)*(HK3:HK105=EC40)*(HM3:HM105="L"))+SUMPRODUCT((HH3:HH105=EC39)*(HK3:HK105=EC40)*(HM3:HM105="L"))</f>
        <v>#N/A</v>
      </c>
      <c r="EG40" s="3" t="e">
        <f ca="1">SUMPRODUCT((HH3:HH105=EC40)*(HK3:HK105=EC41)*HI3:HI105)+SUMPRODUCT((HH3:HH105=EC40)*(HK3:HK105=EC37)*HI3:HI105)+SUMPRODUCT((HH3:HH105=EC40)*(HK3:HK105=EC38)*HI3:HI105)+SUMPRODUCT((HH3:HH105=EC40)*(HK3:HK105=EC39)*HI3:HI105)+SUMPRODUCT((HH3:HH105=EC41)*(HK3:HK105=EC40)*HJ3:HJ105)+SUMPRODUCT((HH3:HH105=EC37)*(HK3:HK105=EC40)*HJ3:HJ105)+SUMPRODUCT((HH3:HH105=EC38)*(HK3:HK105=EC40)*HJ3:HJ105)+SUMPRODUCT((HH3:HH105=EC39)*(HK3:HK105=EC40)*HJ3:HJ105)</f>
        <v>#N/A</v>
      </c>
      <c r="EH40" s="3" t="e">
        <f ca="1">SUMPRODUCT((HH3:HH105=EC40)*(HK3:HK105=EC41)*HJ3:HJ105)+SUMPRODUCT((HH3:HH105=EC40)*(HK3:HK105=EC37)*HJ3:HJ105)+SUMPRODUCT((HH3:HH105=EC40)*(HK3:HK105=EC38)*HJ3:HJ105)+SUMPRODUCT((HH3:HH105=EC40)*(HK3:HK105=EC39)*HJ3:HJ105)+SUMPRODUCT((HH3:HH105=EC41)*(HK3:HK105=EC40)*HI3:HI105)+SUMPRODUCT((HH3:HH105=EC37)*(HK3:HK105=EC40)*HI3:HI105)+SUMPRODUCT((HH3:HH105=EC38)*(HK3:HK105=EC40)*HI3:HI105)+SUMPRODUCT((HH3:HH105=EC39)*(HK3:HK105=EC40)*HI3:HI105)</f>
        <v>#N/A</v>
      </c>
      <c r="EI40" s="3" t="e">
        <f ca="1">EG40-EH40+1000</f>
        <v>#N/A</v>
      </c>
      <c r="EJ40" s="3" t="e">
        <f t="shared" ca="1" si="131"/>
        <v>#N/A</v>
      </c>
      <c r="EK40" s="3" t="e">
        <f ca="1">IF(EC40&lt;&gt;"",VLOOKUP(EC40,DJ4:DP52,7,FALSE),"")</f>
        <v>#N/A</v>
      </c>
      <c r="EL40" s="3" t="e">
        <f ca="1">IF(EC40&lt;&gt;"",VLOOKUP(EC40,DJ4:DP52,5,FALSE),"")</f>
        <v>#N/A</v>
      </c>
      <c r="EM40" s="3" t="e">
        <f ca="1">IF(EC40&lt;&gt;"",VLOOKUP(EC40,DJ4:DR52,9,FALSE),"")</f>
        <v>#N/A</v>
      </c>
      <c r="EN40" s="3" t="e">
        <f t="shared" ca="1" si="132"/>
        <v>#N/A</v>
      </c>
      <c r="EO40" s="3" t="e">
        <f ca="1">IF(EC40&lt;&gt;"",RANK(EN40,EN37:EN41),"")</f>
        <v>#N/A</v>
      </c>
      <c r="EP40" s="3" t="e">
        <f ca="1">IF(EC40&lt;&gt;"",SUMPRODUCT((EN37:EN41=EN40)*(EI37:EI41&gt;EI40)),"")</f>
        <v>#N/A</v>
      </c>
      <c r="EQ40" s="3" t="e">
        <f ca="1">IF(EC40&lt;&gt;"",SUMPRODUCT((EN37:EN41=EN40)*(EI37:EI41=EI40)*(EG37:EG41&gt;EG40)),"")</f>
        <v>#N/A</v>
      </c>
      <c r="ER40" s="3" t="e">
        <f ca="1">IF(EC40&lt;&gt;"",SUMPRODUCT((EN37:EN41=EN40)*(EI37:EI41=EI40)*(EG37:EG41=EG40)*(EK37:EK41&gt;EK40)),"")</f>
        <v>#N/A</v>
      </c>
      <c r="ES40" s="3" t="e">
        <f ca="1">IF(EC40&lt;&gt;"",SUMPRODUCT((EN37:EN41=EN40)*(EI37:EI41=EI40)*(EG37:EG41=EG40)*(EK37:EK41=EK40)*(EL37:EL41&gt;EL40)),"")</f>
        <v>#N/A</v>
      </c>
      <c r="ET40" s="3" t="e">
        <f ca="1">IF(EC40&lt;&gt;"",SUMPRODUCT((EN37:EN41=EN40)*(EI37:EI41=EI40)*(EG37:EG41=EG40)*(EK37:EK41=EK40)*(EL37:EL41=EL40)*(EM37:EM41&gt;EM40)),"")</f>
        <v>#N/A</v>
      </c>
      <c r="EU40" s="3" t="e">
        <f ca="1">IF(EC40&lt;&gt;"",IF(EU119&lt;&gt;"",IF(EB115=3,EU119,EU119+EB115),SUM(EO40:ET40)),"")</f>
        <v>#N/A</v>
      </c>
      <c r="EV40" s="3" t="e">
        <f ca="1">IF(EC40&lt;&gt;"",INDEX(EC37:EC41,MATCH(4,EU37:EU41,0),0),"")</f>
        <v>#N/A</v>
      </c>
      <c r="EW40" s="3" t="e">
        <f ca="1">IF(DY39&lt;&gt;"",DY39,"")</f>
        <v>#N/A</v>
      </c>
      <c r="EX40" s="3" t="e">
        <f ca="1">IF(EW40&lt;&gt;"",SUMPRODUCT((HH3:HH105=EW40)*(HK3:HK105=EW41)*(HL3:HL105="W"))+SUMPRODUCT((HH3:HH105=EW40)*(HK3:HK105=EW38)*(HL3:HL105="W"))+SUMPRODUCT((HH3:HH105=EW40)*(HK3:HK105=EW39)*(HL3:HL105="W"))+SUMPRODUCT((HH3:HH105=EW41)*(HK3:HK105=EW40)*(HM3:HM105="W"))+SUMPRODUCT((HH3:HH105=EW38)*(HK3:HK105=EW40)*(HM3:HM105="W"))+SUMPRODUCT((HH3:HH105=EW39)*(HK3:HK105=EW40)*(HM3:HM105="W")),"")</f>
        <v>#N/A</v>
      </c>
      <c r="EY40" s="3" t="e">
        <f ca="1">IF(EW40&lt;&gt;"",SUMPRODUCT((HH3:HH105=EW40)*(HK3:HK105=EW41)*(HL3:HL105="D"))+SUMPRODUCT((HH3:HH105=EW40)*(HK3:HK105=EW38)*(HL3:HL105="D"))+SUMPRODUCT((HH3:HH105=EW40)*(HK3:HK105=EW39)*(HL3:HL105="D"))+SUMPRODUCT((HH3:HH105=EW41)*(HK3:HK105=EW40)*(HL3:HL105="D"))+SUMPRODUCT((HH3:HH105=EW38)*(HK3:HK105=EW40)*(HL3:HL105="D"))+SUMPRODUCT((HH3:HH105=EW39)*(HK3:HK105=EW40)*(HL3:HL105="D")),"")</f>
        <v>#N/A</v>
      </c>
      <c r="EZ40" s="3" t="e">
        <f ca="1">IF(EW40&lt;&gt;"",SUMPRODUCT((HH3:HH105=EW40)*(HK3:HK105=EW41)*(HL3:HL105="L"))+SUMPRODUCT((HH3:HH105=EW40)*(HK3:HK105=EW38)*(HL3:HL105="L"))+SUMPRODUCT((HH3:HH105=EW40)*(HK3:HK105=EW39)*(HL3:HL105="L"))+SUMPRODUCT((HH3:HH105=EW41)*(HK3:HK105=EW40)*(HM3:HM105="L"))+SUMPRODUCT((HH3:HH105=EW38)*(HK3:HK105=EW40)*(HM3:HM105="L"))+SUMPRODUCT((HH3:HH105=EW39)*(HK3:HK105=EW40)*(HM3:HM105="L")),"")</f>
        <v>#N/A</v>
      </c>
      <c r="FA40" s="3" t="e">
        <f ca="1">SUMPRODUCT((HH3:HH105=EW40)*(HK3:HK105=EW41)*HI3:HI105)+SUMPRODUCT((HH3:HH105=EW40)*(HK3:HK105=EW37)*HI3:HI105)+SUMPRODUCT((HH3:HH105=EW40)*(HK3:HK105=EW38)*HI3:HI105)+SUMPRODUCT((HH3:HH105=EW40)*(HK3:HK105=EW39)*HI3:HI105)+SUMPRODUCT((HH3:HH105=EW41)*(HK3:HK105=EW40)*HJ3:HJ105)+SUMPRODUCT((HH3:HH105=EW37)*(HK3:HK105=EW40)*HJ3:HJ105)+SUMPRODUCT((HH3:HH105=EW38)*(HK3:HK105=EW40)*HJ3:HJ105)+SUMPRODUCT((HH3:HH105=EW39)*(HK3:HK105=EW40)*HJ3:HJ105)</f>
        <v>#N/A</v>
      </c>
      <c r="FB40" s="3" t="e">
        <f ca="1">SUMPRODUCT((HH3:HH105=EW40)*(HK3:HK105=EW41)*HJ3:HJ105)+SUMPRODUCT((HH3:HH105=EW40)*(HK3:HK105=EW37)*HJ3:HJ105)+SUMPRODUCT((HH3:HH105=EW40)*(HK3:HK105=EW38)*HJ3:HJ105)+SUMPRODUCT((HH3:HH105=EW40)*(HK3:HK105=EW39)*HJ3:HJ105)+SUMPRODUCT((HH3:HH105=EW41)*(HK3:HK105=EW40)*HI3:HI105)+SUMPRODUCT((HH3:HH105=EW37)*(HK3:HK105=EW40)*HI3:HI105)+SUMPRODUCT((HH3:HH105=EW38)*(HK3:HK105=EW40)*HI3:HI105)+SUMPRODUCT((HH3:HH105=EW39)*(HK3:HK105=EW40)*HI3:HI105)</f>
        <v>#N/A</v>
      </c>
      <c r="FC40" s="3" t="e">
        <f ca="1">FA40-FB40+1000</f>
        <v>#N/A</v>
      </c>
      <c r="FD40" s="3" t="e">
        <f t="shared" ca="1" si="138"/>
        <v>#N/A</v>
      </c>
      <c r="FE40" s="3" t="e">
        <f ca="1">IF(EW40&lt;&gt;"",VLOOKUP(EW40,DJ4:DP52,7,FALSE),"")</f>
        <v>#N/A</v>
      </c>
      <c r="FF40" s="3" t="e">
        <f ca="1">IF(EW40&lt;&gt;"",VLOOKUP(EW40,DJ4:DP52,5,FALSE),"")</f>
        <v>#N/A</v>
      </c>
      <c r="FG40" s="3" t="e">
        <f ca="1">IF(EW40&lt;&gt;"",VLOOKUP(EW40,DJ4:DR52,9,FALSE),"")</f>
        <v>#N/A</v>
      </c>
      <c r="FH40" s="3" t="e">
        <f t="shared" ca="1" si="139"/>
        <v>#N/A</v>
      </c>
      <c r="FI40" s="3" t="e">
        <f ca="1">IF(EW40&lt;&gt;"",RANK(FH40,FH37:FH40),"")</f>
        <v>#N/A</v>
      </c>
      <c r="FJ40" s="3" t="e">
        <f ca="1">IF(EW40&lt;&gt;"",SUMPRODUCT((FH37:FH41=FH40)*(FC37:FC41&gt;FC40)),"")</f>
        <v>#N/A</v>
      </c>
      <c r="FK40" s="3" t="e">
        <f ca="1">IF(EW40&lt;&gt;"",SUMPRODUCT((FH37:FH41=FH40)*(FC37:FC41=FC40)*(FA37:FA41&gt;FA40)),"")</f>
        <v>#N/A</v>
      </c>
      <c r="FL40" s="3" t="e">
        <f ca="1">IF(EW40&lt;&gt;"",SUMPRODUCT((FH37:FH41=FH40)*(FC37:FC41=FC40)*(FA37:FA41=FA40)*(FE37:FE41&gt;FE40)),"")</f>
        <v>#N/A</v>
      </c>
      <c r="FM40" s="3" t="e">
        <f ca="1">IF(EW40&lt;&gt;"",SUMPRODUCT((FH37:FH41=FH40)*(FC37:FC41=FC40)*(FA37:FA41=FA40)*(FE37:FE41=FE40)*(FF37:FF41&gt;FF40)),"")</f>
        <v>#N/A</v>
      </c>
      <c r="FN40" s="3" t="e">
        <f ca="1">IF(EW40&lt;&gt;"",SUMPRODUCT((FH37:FH41=FH40)*(FC37:FC41=FC40)*(FA37:FA41=FA40)*(FE37:FE41=FE40)*(FF37:FF41=FF40)*(FG37:FG41&gt;FG40)),"")</f>
        <v>#N/A</v>
      </c>
      <c r="FO40" s="3" t="e">
        <f ca="1">IF(EW40&lt;&gt;"",IF(FO119&lt;&gt;"",IF(EV115=3,FO119,FO119+EV115),SUM(FI40:FN40)+1),"")</f>
        <v>#N/A</v>
      </c>
      <c r="FP40" s="3" t="e">
        <f ca="1">IF(EW40&lt;&gt;"",INDEX(EW38:EW41,MATCH(4,FO38:FO41,0),0),"")</f>
        <v>#N/A</v>
      </c>
      <c r="FQ40" s="3" t="e">
        <f ca="1">IF(DZ38&lt;&gt;"",DZ38,"")</f>
        <v>#N/A</v>
      </c>
      <c r="FR40" s="3" t="e">
        <f ca="1">SUMPRODUCT((HH3:HH105=FQ40)*(HK3:HK105=FQ41)*(HL3:HL105="W"))+SUMPRODUCT((HH3:HH105=FQ40)*(HK3:HK105=FQ81)*(HL3:HL105="W"))+SUMPRODUCT((HH3:HH105=FQ40)*(HK3:HK105=FQ39)*(HL3:HL105="W"))+SUMPRODUCT((HH3:HH105=FQ41)*(HK3:HK105=FQ40)*(HM3:HM105="W"))+SUMPRODUCT((HH3:HH105=FQ81)*(HK3:HK105=FQ40)*(HM3:HM105="W"))+SUMPRODUCT((HH3:HH105=FQ39)*(HK3:HK105=FQ40)*(HM3:HM105="W"))</f>
        <v>#N/A</v>
      </c>
      <c r="FS40" s="3" t="e">
        <f ca="1">SUMPRODUCT((HH3:HH105=FQ40)*(HK3:HK105=FQ41)*(HL3:HL105="D"))+SUMPRODUCT((HH3:HH105=FQ40)*(HK3:HK105=FQ81)*(HL3:HL105="D"))+SUMPRODUCT((HH3:HH105=FQ40)*(HK3:HK105=FQ39)*(HL3:HL105="D"))+SUMPRODUCT((HH3:HH105=FQ41)*(HK3:HK105=FQ40)*(HL3:HL105="D"))+SUMPRODUCT((HH3:HH105=FQ81)*(HK3:HK105=FQ40)*(HL3:HL105="D"))+SUMPRODUCT((HH3:HH105=FQ39)*(HK3:HK105=FQ40)*(HL3:HL105="D"))</f>
        <v>#N/A</v>
      </c>
      <c r="FT40" s="3" t="e">
        <f ca="1">SUMPRODUCT((HH3:HH105=FQ40)*(HK3:HK105=FQ41)*(HL3:HL105="L"))+SUMPRODUCT((HH3:HH105=FQ40)*(HK3:HK105=FQ81)*(HL3:HL105="L"))+SUMPRODUCT((HH3:HH105=FQ40)*(HK3:HK105=FQ39)*(HL3:HL105="L"))+SUMPRODUCT((HH3:HH105=FQ41)*(HK3:HK105=FQ40)*(HM3:HM105="L"))+SUMPRODUCT((HH3:HH105=FQ81)*(HK3:HK105=FQ40)*(HM3:HM105="L"))+SUMPRODUCT((HH3:HH105=FQ39)*(HK3:HK105=FQ40)*(HM3:HM105="L"))</f>
        <v>#N/A</v>
      </c>
      <c r="FU40" s="3" t="e">
        <f ca="1">SUMPRODUCT((HH3:HH105=FQ40)*(HK3:HK105=FQ41)*HI3:HI105)+SUMPRODUCT((HH3:HH105=FQ40)*(HK3:HK105=FQ37)*HI3:HI105)+SUMPRODUCT((HH3:HH105=FQ40)*(HK3:HK105=FQ38)*HI3:HI105)+SUMPRODUCT((HH3:HH105=FQ40)*(HK3:HK105=FQ39)*HI3:HI105)+SUMPRODUCT((HH3:HH105=FQ41)*(HK3:HK105=FQ40)*HJ3:HJ105)+SUMPRODUCT((HH3:HH105=FQ37)*(HK3:HK105=FQ40)*HJ3:HJ105)+SUMPRODUCT((HH3:HH105=FQ38)*(HK3:HK105=FQ40)*HJ3:HJ105)+SUMPRODUCT((HH3:HH105=FQ39)*(HK3:HK105=FQ40)*HJ3:HJ105)</f>
        <v>#N/A</v>
      </c>
      <c r="FV40" s="3" t="e">
        <f ca="1">SUMPRODUCT((HH3:HH105=FQ40)*(HK3:HK105=FQ41)*HJ3:HJ105)+SUMPRODUCT((HH3:HH105=FQ40)*(HK3:HK105=FQ37)*HJ3:HJ105)+SUMPRODUCT((HH3:HH105=FQ40)*(HK3:HK105=FQ38)*HJ3:HJ105)+SUMPRODUCT((HH3:HH105=FQ40)*(HK3:HK105=FQ39)*HJ3:HJ105)+SUMPRODUCT((HH3:HH105=FQ41)*(HK3:HK105=FQ40)*HI3:HI105)+SUMPRODUCT((HH3:HH105=FQ37)*(HK3:HK105=FQ40)*HI3:HI105)+SUMPRODUCT((HH3:HH105=FQ38)*(HK3:HK105=FQ40)*HI3:HI105)+SUMPRODUCT((HH3:HH105=FQ39)*(HK3:HK105=FQ40)*HI3:HI105)</f>
        <v>#N/A</v>
      </c>
      <c r="FW40" s="3" t="e">
        <f ca="1">FU40-FV40+1000</f>
        <v>#N/A</v>
      </c>
      <c r="FX40" s="3" t="e">
        <f t="shared" ca="1" si="142"/>
        <v>#N/A</v>
      </c>
      <c r="FY40" s="3" t="e">
        <f ca="1">IF(FQ40&lt;&gt;"",VLOOKUP(FQ40,DJ4:DP52,7,FALSE),"")</f>
        <v>#N/A</v>
      </c>
      <c r="FZ40" s="3" t="e">
        <f ca="1">IF(FQ40&lt;&gt;"",VLOOKUP(FQ40,DJ4:DP52,5,FALSE),"")</f>
        <v>#N/A</v>
      </c>
      <c r="GA40" s="3" t="e">
        <f ca="1">IF(FQ40&lt;&gt;"",VLOOKUP(FQ40,DJ4:DR52,9,FALSE),"")</f>
        <v>#N/A</v>
      </c>
      <c r="GB40" s="3" t="e">
        <f t="shared" ca="1" si="143"/>
        <v>#N/A</v>
      </c>
      <c r="GC40" s="3" t="e">
        <f ca="1">IF(FQ40&lt;&gt;"",RANK(GB40,GB38:GB40),"")</f>
        <v>#N/A</v>
      </c>
      <c r="GD40" s="3" t="e">
        <f ca="1">IF(FQ40&lt;&gt;"",SUMPRODUCT((GB37:GB41=GB40)*(FW37:FW41&gt;FW40)),"")</f>
        <v>#N/A</v>
      </c>
      <c r="GE40" s="3" t="e">
        <f ca="1">IF(FQ40&lt;&gt;"",SUMPRODUCT((GB37:GB41=GB40)*(FW37:FW41=FW40)*(FU37:FU41&gt;FU40)),"")</f>
        <v>#N/A</v>
      </c>
      <c r="GF40" s="3" t="e">
        <f ca="1">IF(FQ40&lt;&gt;"",SUMPRODUCT((GB37:GB41=GB40)*(FW37:FW41=FW40)*(FU37:FU41=FU40)*(FY37:FY41&gt;FY40)),"")</f>
        <v>#N/A</v>
      </c>
      <c r="GG40" s="3" t="e">
        <f ca="1">IF(FQ40&lt;&gt;"",SUMPRODUCT((GB37:GB41=GB40)*(FW37:FW41=FW40)*(FU37:FU41=FU40)*(FY37:FY41=FY40)*(FZ37:FZ41&gt;FZ40)),"")</f>
        <v>#N/A</v>
      </c>
      <c r="GH40" s="3" t="e">
        <f ca="1">IF(FQ40&lt;&gt;"",SUMPRODUCT((GB37:GB41=GB40)*(FW37:FW41=FW40)*(FU37:FU41=FU40)*(FY37:FY41=FY40)*(FZ37:FZ41=FZ40)*(GA37:GA41&gt;GA40)),"")</f>
        <v>#N/A</v>
      </c>
      <c r="GI40" s="3" t="e">
        <f ca="1">IF(FQ40&lt;&gt;"",SUM(GC40:GH40)+2,"")</f>
        <v>#N/A</v>
      </c>
      <c r="GJ40" s="3" t="e">
        <f ca="1">IF(FQ40&lt;&gt;"",INDEX(FQ39:FQ41,MATCH(4,GI39:GI41,0),0),"")</f>
        <v>#N/A</v>
      </c>
      <c r="GK40" s="3" t="str">
        <f>IF(EA37&lt;&gt;"",EA37,"")</f>
        <v/>
      </c>
      <c r="GL40" s="3" t="e">
        <f ca="1">SUMPRODUCT((HH3:HH105=GK40)*(HK3:HK105=GK41)*(HL3:HL105="W"))+SUMPRODUCT((HH3:HH105=GK40)*(HK3:HK105=GK81)*(HL3:HL105="W"))+SUMPRODUCT((HH3:HH105=GK40)*(HK3:HK105=GK82)*(HL3:HL105="W"))+SUMPRODUCT((HH3:HH105=GK41)*(HK3:HK105=GK40)*(HM3:HM105="W"))+SUMPRODUCT((HH3:HH105=GK81)*(HK3:HK105=GK40)*(HM3:HM105="W"))+SUMPRODUCT((HH3:HH105=GK82)*(HK3:HK105=GK40)*(HM3:HM105="W"))</f>
        <v>#REF!</v>
      </c>
      <c r="GM40" s="3" t="e">
        <f ca="1">SUMPRODUCT((HH3:HH105=GK40)*(HK3:HK105=GK41)*(HL3:HL105="D"))+SUMPRODUCT((HH3:HH105=GK40)*(HK3:HK105=GK81)*(HL3:HL105="D"))+SUMPRODUCT((HH3:HH105=GK40)*(HK3:HK105=GK82)*(HL3:HL105="D"))+SUMPRODUCT((HH3:HH105=GK41)*(HK3:HK105=GK40)*(HL3:HL105="D"))+SUMPRODUCT((HH3:HH105=GK81)*(HK3:HK105=GK40)*(HL3:HL105="D"))+SUMPRODUCT((HH3:HH105=GK82)*(HK3:HK105=GK40)*(HL3:HL105="D"))</f>
        <v>#REF!</v>
      </c>
      <c r="GN40" s="3" t="e">
        <f ca="1">SUMPRODUCT((HH3:HH105=GK40)*(HK3:HK105=GK41)*(HL3:HL105="L"))+SUMPRODUCT((HH3:HH105=GK40)*(HK3:HK105=GK81)*(HL3:HL105="L"))+SUMPRODUCT((HH3:HH105=GK40)*(HK3:HK105=GK82)*(HL3:HL105="L"))+SUMPRODUCT((HH3:HH105=GK41)*(HK3:HK105=GK40)*(HM3:HM105="L"))+SUMPRODUCT((HH3:HH105=GK81)*(HK3:HK105=GK40)*(HM3:HM105="L"))+SUMPRODUCT((HH3:HH105=GK82)*(HK3:HK105=GK40)*(HM3:HM105="L"))</f>
        <v>#REF!</v>
      </c>
      <c r="GO40" s="3" t="e">
        <f ca="1">SUMPRODUCT((HH3:HH105=GK40)*(HK3:HK105=GK41)*HI3:HI105)+SUMPRODUCT((HH3:HH105=GK40)*(HK3:HK105=GK37)*HI3:HI105)+SUMPRODUCT((HH3:HH105=GK40)*(HK3:HK105=GK38)*HI3:HI105)+SUMPRODUCT((HH3:HH105=GK40)*(HK3:HK105=GK39)*HI3:HI105)+SUMPRODUCT((HH3:HH105=GK41)*(HK3:HK105=GK40)*HJ3:HJ105)+SUMPRODUCT((HH3:HH105=GK37)*(HK3:HK105=GK40)*HJ3:HJ105)+SUMPRODUCT((HH3:HH105=GK38)*(HK3:HK105=GK40)*HJ3:HJ105)+SUMPRODUCT((HH3:HH105=GK39)*(HK3:HK105=GK40)*HJ3:HJ105)</f>
        <v>#REF!</v>
      </c>
      <c r="GP40" s="3" t="e">
        <f ca="1">SUMPRODUCT((HH3:HH105=GK40)*(HK3:HK105=GK41)*HJ3:HJ105)+SUMPRODUCT((HH3:HH105=GK40)*(HK3:HK105=GK37)*HJ3:HJ105)+SUMPRODUCT((HH3:HH105=GK40)*(HK3:HK105=GK38)*HJ3:HJ105)+SUMPRODUCT((HH3:HH105=GK40)*(HK3:HK105=GK39)*HJ3:HJ105)+SUMPRODUCT((HH3:HH105=GK41)*(HK3:HK105=GK40)*HI3:HI105)+SUMPRODUCT((HH3:HH105=GK37)*(HK3:HK105=GK40)*HI3:HI105)+SUMPRODUCT((HH3:HH105=GK38)*(HK3:HK105=GK40)*HI3:HI105)+SUMPRODUCT((HH3:HH105=GK39)*(HK3:HK105=GK40)*HI3:HI105)</f>
        <v>#REF!</v>
      </c>
      <c r="GQ40" s="3" t="e">
        <f ca="1">GO40-GP40+1000</f>
        <v>#REF!</v>
      </c>
      <c r="GR40" s="3" t="str">
        <f t="shared" ref="GR40" si="146">IF(GK40&lt;&gt;"",GL40*3+GM40*1,"")</f>
        <v/>
      </c>
      <c r="GS40" s="3" t="str">
        <f>IF(GK40&lt;&gt;"",VLOOKUP(GK40,DJ4:DP52,7,FALSE),"")</f>
        <v/>
      </c>
      <c r="GT40" s="3" t="str">
        <f>IF(GK40&lt;&gt;"",VLOOKUP(GK40,DJ4:DP52,5,FALSE),"")</f>
        <v/>
      </c>
      <c r="GU40" s="3" t="str">
        <f>IF(GK40&lt;&gt;"",VLOOKUP(GK40,DJ4:DR52,9,FALSE),"")</f>
        <v/>
      </c>
      <c r="GV40" s="3" t="str">
        <f t="shared" ref="GV40" si="147">GR40</f>
        <v/>
      </c>
      <c r="GW40" s="3" t="str">
        <f>IF(GK40&lt;&gt;"",RANK(GV40,EN37:EN41),"")</f>
        <v/>
      </c>
      <c r="GX40" s="3" t="str">
        <f>IF(GK40&lt;&gt;"",SUMPRODUCT((GV37:GV41=GV40)*(GQ37:GQ41&gt;GQ40)),"")</f>
        <v/>
      </c>
      <c r="GY40" s="3" t="str">
        <f>IF(GK40&lt;&gt;"",SUMPRODUCT((GV37:GV41=GV40)*(GQ37:GQ41=GQ40)*(GO37:GO41&gt;GO40)),"")</f>
        <v/>
      </c>
      <c r="GZ40" s="3" t="str">
        <f>IF(GK40&lt;&gt;"",SUMPRODUCT((GV37:GV41=GV40)*(GQ37:GQ41=GQ40)*(GO37:GO41=GO40)*(GS37:GS41&gt;GS40)),"")</f>
        <v/>
      </c>
      <c r="HA40" s="3" t="str">
        <f>IF(GK40&lt;&gt;"",SUMPRODUCT((GV37:GV41=GV40)*(GQ37:GQ41=GQ40)*(GO37:GO41=GO40)*(GS37:GS41=GS40)*(GT37:GT41&gt;GT40)),"")</f>
        <v/>
      </c>
      <c r="HB40" s="3" t="str">
        <f>IF(GK40&lt;&gt;"",SUMPRODUCT((GV37:GV41=GV40)*(GQ37:GQ41=GQ40)*(GO37:GO41=GO40)*(GS37:GS41=GS40)*(GT37:GT41=GT40)*(GU37:GU41&gt;GU40)),"")</f>
        <v/>
      </c>
      <c r="HC40" s="3" t="str">
        <f>IF(GK40&lt;&gt;"",SUM(GW40:HB40)+3,"")</f>
        <v/>
      </c>
      <c r="HD40" s="3" t="str">
        <f>IF(GK40&lt;&gt;"",IF(HC40=4,GK40,GK41),"")</f>
        <v/>
      </c>
      <c r="HE40" s="3" t="e">
        <f ca="1">IF(HD40&lt;&gt;"",HD40,IF(GJ40&lt;&gt;"",GJ40,IF(FP40&lt;&gt;"",FP40,IF(EV40&lt;&gt;"",EV40,DV40))))</f>
        <v>#N/A</v>
      </c>
      <c r="HF40" s="3">
        <v>4</v>
      </c>
      <c r="HH40" s="7" t="str">
        <f t="shared" si="1"/>
        <v>Spanje</v>
      </c>
      <c r="HI40" s="7" t="e">
        <f ca="1">IF(OFFSET(Voorspelling!#REF!,0,HI1)&lt;&gt;"",OFFSET(Voorspelling!#REF!,0,HI1),0)</f>
        <v>#REF!</v>
      </c>
      <c r="HJ40" s="7" t="e">
        <f ca="1">IF(OFFSET(Voorspelling!#REF!,0,HI1)&lt;&gt;"",OFFSET(Voorspelling!#REF!,0,HI1),0)</f>
        <v>#REF!</v>
      </c>
      <c r="HK40" s="7" t="str">
        <f t="shared" si="2"/>
        <v>Saoedi-Arabië</v>
      </c>
      <c r="HL40" s="7" t="e">
        <f ca="1">IF(AND(OFFSET(Voorspelling!#REF!,0,HI1)&lt;&gt;"",OFFSET(Voorspelling!#REF!,0,HI1)&lt;&gt;""),IF(HI40&gt;HJ40,"W",IF(HI40=HJ40,"D","L")),"")</f>
        <v>#REF!</v>
      </c>
      <c r="HM40" s="7" t="e">
        <f t="shared" ca="1" si="3"/>
        <v>#REF!</v>
      </c>
      <c r="LO40" s="7"/>
      <c r="LP40" s="7"/>
      <c r="LQ40" s="7"/>
      <c r="LR40" s="7"/>
      <c r="LS40" s="7"/>
      <c r="LT40" s="7"/>
      <c r="PV40" s="7"/>
      <c r="PW40" s="7"/>
      <c r="PX40" s="7"/>
      <c r="PY40" s="7"/>
      <c r="PZ40" s="7"/>
      <c r="QA40" s="7"/>
      <c r="UC40" s="7"/>
      <c r="UD40" s="7"/>
      <c r="UE40" s="7"/>
      <c r="UF40" s="7"/>
      <c r="UG40" s="7"/>
      <c r="UH40" s="7"/>
      <c r="YJ40" s="7"/>
      <c r="YK40" s="7"/>
      <c r="YL40" s="7"/>
      <c r="YM40" s="7"/>
      <c r="YN40" s="7"/>
      <c r="YO40" s="7"/>
      <c r="ACQ40" s="7"/>
      <c r="ACR40" s="7"/>
      <c r="ACS40" s="7"/>
      <c r="ACT40" s="7"/>
      <c r="ACU40" s="7"/>
      <c r="ACV40" s="7"/>
      <c r="AGX40" s="7"/>
      <c r="AGY40" s="7"/>
      <c r="AGZ40" s="7"/>
      <c r="AHA40" s="7"/>
      <c r="AHB40" s="7"/>
      <c r="AHC40" s="7"/>
      <c r="ALE40" s="7"/>
      <c r="ALF40" s="7"/>
      <c r="ALG40" s="7"/>
      <c r="ALH40" s="7"/>
      <c r="ALI40" s="7"/>
      <c r="ALJ40" s="7"/>
      <c r="APL40" s="7"/>
      <c r="APM40" s="7"/>
      <c r="APN40" s="7"/>
      <c r="APO40" s="7"/>
      <c r="APP40" s="7"/>
      <c r="APQ40" s="7"/>
      <c r="ATS40" s="7"/>
      <c r="ATT40" s="7"/>
      <c r="ATU40" s="7"/>
      <c r="ATV40" s="7"/>
      <c r="ATW40" s="7"/>
      <c r="ATX40" s="7"/>
      <c r="AXZ40" s="7"/>
      <c r="AYA40" s="7"/>
      <c r="AYB40" s="7"/>
      <c r="AYC40" s="7"/>
      <c r="AYD40" s="7"/>
      <c r="AYE40" s="7"/>
      <c r="BCG40" s="7"/>
      <c r="BCH40" s="7"/>
      <c r="BCI40" s="7"/>
      <c r="BCJ40" s="7"/>
      <c r="BCK40" s="7"/>
      <c r="BCL40" s="7"/>
      <c r="BGN40" s="7"/>
      <c r="BGO40" s="7"/>
      <c r="BGP40" s="7"/>
      <c r="BGQ40" s="7"/>
      <c r="BGR40" s="7"/>
      <c r="BGS40" s="7"/>
      <c r="BKU40" s="7"/>
      <c r="BKV40" s="7"/>
      <c r="BKW40" s="7"/>
      <c r="BKX40" s="7"/>
      <c r="BKY40" s="7"/>
      <c r="BKZ40" s="7"/>
      <c r="BPB40" s="7"/>
      <c r="BPC40" s="7"/>
      <c r="BPD40" s="7"/>
      <c r="BPE40" s="7"/>
      <c r="BPF40" s="7"/>
      <c r="BPG40" s="7"/>
      <c r="BTI40" s="7"/>
      <c r="BTJ40" s="7"/>
      <c r="BTK40" s="7"/>
      <c r="BTL40" s="7"/>
      <c r="BTM40" s="7"/>
      <c r="BTN40" s="7"/>
      <c r="BXP40" s="7"/>
      <c r="BXQ40" s="7"/>
      <c r="BXR40" s="7"/>
      <c r="BXS40" s="7"/>
      <c r="BXT40" s="7"/>
      <c r="BXU40" s="7"/>
      <c r="CBW40" s="7"/>
      <c r="CBX40" s="7"/>
      <c r="CBY40" s="7"/>
      <c r="CBZ40" s="7"/>
      <c r="CCA40" s="7"/>
      <c r="CCB40" s="7"/>
      <c r="CGD40" s="7"/>
      <c r="CGE40" s="7"/>
      <c r="CGF40" s="7"/>
      <c r="CGG40" s="7"/>
      <c r="CGH40" s="7"/>
      <c r="CGI40" s="7"/>
      <c r="CKK40" s="7"/>
      <c r="CKL40" s="7"/>
      <c r="CKM40" s="7"/>
      <c r="CKN40" s="7"/>
      <c r="CKO40" s="7"/>
      <c r="CKP40" s="7"/>
      <c r="COR40" s="7"/>
      <c r="COS40" s="7"/>
      <c r="COT40" s="7"/>
      <c r="COU40" s="7"/>
      <c r="COV40" s="7"/>
      <c r="COW40" s="7"/>
      <c r="CSY40" s="7"/>
      <c r="CSZ40" s="7"/>
      <c r="CTA40" s="7"/>
      <c r="CTB40" s="7"/>
      <c r="CTC40" s="7"/>
      <c r="CTD40" s="7"/>
      <c r="CXF40" s="7"/>
      <c r="CXG40" s="7"/>
      <c r="CXH40" s="7"/>
      <c r="CXI40" s="7"/>
      <c r="CXJ40" s="7"/>
      <c r="CXK40" s="7"/>
      <c r="DBM40" s="7"/>
      <c r="DBN40" s="7"/>
      <c r="DBO40" s="7"/>
      <c r="DBP40" s="7"/>
      <c r="DBQ40" s="7"/>
      <c r="DBR40" s="7"/>
      <c r="DFT40" s="7"/>
      <c r="DFU40" s="7"/>
      <c r="DFV40" s="7"/>
      <c r="DFW40" s="7"/>
      <c r="DFX40" s="7"/>
      <c r="DFY40" s="7"/>
      <c r="DKA40" s="7"/>
      <c r="DKB40" s="7"/>
      <c r="DKC40" s="7"/>
      <c r="DKD40" s="7"/>
      <c r="DKE40" s="7"/>
      <c r="DKF40" s="7"/>
      <c r="DOH40" s="7"/>
      <c r="DOI40" s="7"/>
      <c r="DOJ40" s="7"/>
      <c r="DOK40" s="7"/>
      <c r="DOL40" s="7"/>
      <c r="DOM40" s="7"/>
      <c r="DSO40" s="7"/>
      <c r="DSP40" s="7"/>
      <c r="DSQ40" s="7"/>
      <c r="DSR40" s="7"/>
      <c r="DSS40" s="7"/>
      <c r="DST40" s="7"/>
      <c r="DWV40" s="7"/>
      <c r="DWW40" s="7"/>
      <c r="DWX40" s="7"/>
      <c r="DWY40" s="7"/>
      <c r="DWZ40" s="7"/>
      <c r="DXA40" s="7"/>
      <c r="EBC40" s="7"/>
      <c r="EBD40" s="7"/>
      <c r="EBE40" s="7"/>
      <c r="EBF40" s="7"/>
      <c r="EBG40" s="7"/>
      <c r="EBH40" s="7"/>
      <c r="EFJ40" s="7"/>
      <c r="EFK40" s="7"/>
      <c r="EFL40" s="7"/>
      <c r="EFM40" s="7"/>
      <c r="EFN40" s="7"/>
      <c r="EFO40" s="7"/>
      <c r="EJQ40" s="7"/>
      <c r="EJR40" s="7"/>
      <c r="EJS40" s="7"/>
      <c r="EJT40" s="7"/>
      <c r="EJU40" s="7"/>
      <c r="EJV40" s="7"/>
      <c r="ENX40" s="7"/>
      <c r="ENY40" s="7"/>
      <c r="ENZ40" s="7"/>
      <c r="EOA40" s="7"/>
      <c r="EOB40" s="7"/>
      <c r="EOC40" s="7"/>
      <c r="ESE40" s="7"/>
      <c r="ESF40" s="7"/>
      <c r="ESG40" s="7"/>
      <c r="ESH40" s="7"/>
      <c r="ESI40" s="7"/>
      <c r="ESJ40" s="7"/>
      <c r="EWL40" s="7"/>
      <c r="EWM40" s="7"/>
      <c r="EWN40" s="7"/>
      <c r="EWO40" s="7"/>
      <c r="EWP40" s="7"/>
      <c r="EWQ40" s="7"/>
      <c r="FAS40" s="7"/>
      <c r="FAT40" s="7"/>
      <c r="FAU40" s="7"/>
      <c r="FAV40" s="7"/>
      <c r="FAW40" s="7"/>
      <c r="FAX40" s="7"/>
      <c r="FEZ40" s="7"/>
      <c r="FFA40" s="7"/>
      <c r="FFB40" s="7"/>
      <c r="FFC40" s="7"/>
      <c r="FFD40" s="7"/>
      <c r="FFE40" s="7"/>
      <c r="FJG40" s="7"/>
      <c r="FJH40" s="7"/>
      <c r="FJI40" s="7"/>
      <c r="FJJ40" s="7"/>
      <c r="FJK40" s="7"/>
      <c r="FJL40" s="7"/>
      <c r="FNN40" s="7"/>
      <c r="FNO40" s="7"/>
      <c r="FNP40" s="7"/>
      <c r="FNQ40" s="7"/>
      <c r="FNR40" s="7"/>
      <c r="FNS40" s="7"/>
      <c r="FRU40" s="7"/>
      <c r="FRV40" s="7"/>
      <c r="FRW40" s="7"/>
      <c r="FRX40" s="7"/>
      <c r="FRY40" s="7"/>
      <c r="FRZ40" s="7"/>
      <c r="FWB40" s="7"/>
      <c r="FWC40" s="7"/>
      <c r="FWD40" s="7"/>
      <c r="FWE40" s="7"/>
      <c r="FWF40" s="7"/>
      <c r="FWG40" s="7"/>
      <c r="GAI40" s="7"/>
      <c r="GAJ40" s="7"/>
      <c r="GAK40" s="7"/>
      <c r="GAL40" s="7"/>
      <c r="GAM40" s="7"/>
      <c r="GAN40" s="7"/>
      <c r="GEP40" s="7"/>
      <c r="GEQ40" s="7"/>
      <c r="GER40" s="7"/>
      <c r="GES40" s="7"/>
      <c r="GET40" s="7"/>
      <c r="GEU40" s="7"/>
      <c r="GIW40" s="7"/>
      <c r="GIX40" s="7"/>
      <c r="GIY40" s="7"/>
      <c r="GIZ40" s="7"/>
      <c r="GJA40" s="7"/>
      <c r="GJB40" s="7"/>
      <c r="GND40" s="7"/>
      <c r="GNE40" s="7"/>
      <c r="GNF40" s="7"/>
      <c r="GNG40" s="7"/>
      <c r="GNH40" s="7"/>
      <c r="GNI40" s="7"/>
      <c r="GRK40" s="7"/>
      <c r="GRL40" s="7"/>
      <c r="GRM40" s="7"/>
      <c r="GRN40" s="7"/>
      <c r="GRO40" s="7"/>
      <c r="GRP40" s="7"/>
      <c r="GVR40" s="7"/>
      <c r="GVS40" s="7"/>
      <c r="GVT40" s="7"/>
      <c r="GVU40" s="7"/>
      <c r="GVV40" s="7"/>
      <c r="GVW40" s="7"/>
      <c r="GZY40" s="7"/>
      <c r="GZZ40" s="7"/>
      <c r="HAA40" s="7"/>
      <c r="HAB40" s="7"/>
      <c r="HAC40" s="7"/>
      <c r="HAD40" s="7"/>
      <c r="HEF40" s="7"/>
      <c r="HEG40" s="7"/>
      <c r="HEH40" s="7"/>
      <c r="HEI40" s="7"/>
      <c r="HEJ40" s="7"/>
      <c r="HEK40" s="7"/>
      <c r="HIM40" s="7"/>
      <c r="HIN40" s="7"/>
      <c r="HIO40" s="7"/>
      <c r="HIP40" s="7"/>
      <c r="HIQ40" s="7"/>
      <c r="HIR40" s="7"/>
      <c r="HMT40" s="7"/>
      <c r="HMU40" s="7"/>
      <c r="HMV40" s="7"/>
      <c r="HMW40" s="7"/>
      <c r="HMX40" s="7"/>
      <c r="HMY40" s="7"/>
      <c r="HRA40" s="7"/>
      <c r="HRB40" s="7"/>
      <c r="HRC40" s="7"/>
      <c r="HRD40" s="7"/>
      <c r="HRE40" s="7"/>
      <c r="HRF40" s="7"/>
      <c r="HVH40" s="7"/>
      <c r="HVI40" s="7"/>
      <c r="HVJ40" s="7"/>
      <c r="HVK40" s="7"/>
      <c r="HVL40" s="7"/>
      <c r="HVM40" s="7"/>
      <c r="HZO40" s="7"/>
      <c r="HZP40" s="7"/>
      <c r="HZQ40" s="7"/>
      <c r="HZR40" s="7"/>
      <c r="HZS40" s="7"/>
      <c r="HZT40" s="7"/>
      <c r="IDV40" s="7"/>
      <c r="IDW40" s="7"/>
      <c r="IDX40" s="7"/>
      <c r="IDY40" s="7"/>
      <c r="IDZ40" s="7"/>
      <c r="IEA40" s="7"/>
      <c r="IIC40" s="7"/>
      <c r="IID40" s="7"/>
      <c r="IIE40" s="7"/>
      <c r="IIF40" s="7"/>
      <c r="IIG40" s="7"/>
      <c r="IIH40" s="7"/>
      <c r="IMJ40" s="7"/>
      <c r="IMK40" s="7"/>
      <c r="IML40" s="7"/>
      <c r="IMM40" s="7"/>
      <c r="IMN40" s="7"/>
      <c r="IMO40" s="7"/>
      <c r="IQQ40" s="7"/>
      <c r="IQR40" s="7"/>
      <c r="IQS40" s="7"/>
      <c r="IQT40" s="7"/>
      <c r="IQU40" s="7"/>
      <c r="IQV40" s="7"/>
      <c r="IUX40" s="7"/>
      <c r="IUY40" s="7"/>
      <c r="IUZ40" s="7"/>
      <c r="IVA40" s="7"/>
      <c r="IVB40" s="7"/>
      <c r="IVC40" s="7"/>
      <c r="IZE40" s="7"/>
      <c r="IZF40" s="7"/>
      <c r="IZG40" s="7"/>
      <c r="IZH40" s="7"/>
      <c r="IZI40" s="7"/>
      <c r="IZJ40" s="7"/>
      <c r="JDL40" s="7"/>
      <c r="JDM40" s="7"/>
      <c r="JDN40" s="7"/>
      <c r="JDO40" s="7"/>
      <c r="JDP40" s="7"/>
      <c r="JDQ40" s="7"/>
      <c r="JHS40" s="7"/>
      <c r="JHT40" s="7"/>
      <c r="JHU40" s="7"/>
      <c r="JHV40" s="7"/>
      <c r="JHW40" s="7"/>
      <c r="JHX40" s="7"/>
      <c r="JLZ40" s="7"/>
      <c r="JMA40" s="7"/>
      <c r="JMB40" s="7"/>
      <c r="JMC40" s="7"/>
      <c r="JMD40" s="7"/>
      <c r="JME40" s="7"/>
      <c r="JQG40" s="7"/>
      <c r="JQH40" s="7"/>
      <c r="JQI40" s="7"/>
      <c r="JQJ40" s="7"/>
      <c r="JQK40" s="7"/>
      <c r="JQL40" s="7"/>
      <c r="JUN40" s="7"/>
      <c r="JUO40" s="7"/>
      <c r="JUP40" s="7"/>
      <c r="JUQ40" s="7"/>
      <c r="JUR40" s="7"/>
      <c r="JUS40" s="7"/>
      <c r="JYU40" s="7"/>
      <c r="JYV40" s="7"/>
      <c r="JYW40" s="7"/>
      <c r="JYX40" s="7"/>
      <c r="JYY40" s="7"/>
      <c r="JYZ40" s="7"/>
      <c r="KDB40" s="7"/>
      <c r="KDC40" s="7"/>
      <c r="KDD40" s="7"/>
      <c r="KDE40" s="7"/>
      <c r="KDF40" s="7"/>
      <c r="KDG40" s="7"/>
      <c r="KHI40" s="7"/>
      <c r="KHJ40" s="7"/>
      <c r="KHK40" s="7"/>
      <c r="KHL40" s="7"/>
      <c r="KHM40" s="7"/>
      <c r="KHN40" s="7"/>
      <c r="KLP40" s="7"/>
      <c r="KLQ40" s="7"/>
      <c r="KLR40" s="7"/>
      <c r="KLS40" s="7"/>
      <c r="KLT40" s="7"/>
      <c r="KLU40" s="7"/>
      <c r="KPW40" s="7"/>
      <c r="KPX40" s="7"/>
      <c r="KPY40" s="7"/>
      <c r="KPZ40" s="7"/>
      <c r="KQA40" s="7"/>
      <c r="KQB40" s="7"/>
      <c r="KUD40" s="7"/>
      <c r="KUE40" s="7"/>
      <c r="KUF40" s="7"/>
      <c r="KUG40" s="7"/>
      <c r="KUH40" s="7"/>
      <c r="KUI40" s="7"/>
      <c r="KYK40" s="7"/>
      <c r="KYL40" s="7"/>
      <c r="KYM40" s="7"/>
      <c r="KYN40" s="7"/>
      <c r="KYO40" s="7"/>
      <c r="KYP40" s="7"/>
      <c r="LCR40" s="7"/>
      <c r="LCS40" s="7"/>
      <c r="LCT40" s="7"/>
      <c r="LCU40" s="7"/>
      <c r="LCV40" s="7"/>
      <c r="LCW40" s="7"/>
      <c r="LGY40" s="7"/>
      <c r="LGZ40" s="7"/>
      <c r="LHA40" s="7"/>
      <c r="LHB40" s="7"/>
      <c r="LHC40" s="7"/>
      <c r="LHD40" s="7"/>
      <c r="LLF40" s="7"/>
      <c r="LLG40" s="7"/>
      <c r="LLH40" s="7"/>
      <c r="LLI40" s="7"/>
      <c r="LLJ40" s="7"/>
      <c r="LLK40" s="7"/>
      <c r="LPM40" s="7"/>
      <c r="LPN40" s="7"/>
      <c r="LPO40" s="7"/>
      <c r="LPP40" s="7"/>
      <c r="LPQ40" s="7"/>
      <c r="LPR40" s="7"/>
      <c r="LTT40" s="7"/>
      <c r="LTU40" s="7"/>
      <c r="LTV40" s="7"/>
      <c r="LTW40" s="7"/>
      <c r="LTX40" s="7"/>
      <c r="LTY40" s="7"/>
      <c r="LYA40" s="7"/>
      <c r="LYB40" s="7"/>
      <c r="LYC40" s="7"/>
      <c r="LYD40" s="7"/>
      <c r="LYE40" s="7"/>
      <c r="LYF40" s="7"/>
      <c r="MCH40" s="7"/>
      <c r="MCI40" s="7"/>
      <c r="MCJ40" s="7"/>
      <c r="MCK40" s="7"/>
      <c r="MCL40" s="7"/>
      <c r="MCM40" s="7"/>
      <c r="MGO40" s="7"/>
      <c r="MGP40" s="7"/>
      <c r="MGQ40" s="7"/>
      <c r="MGR40" s="7"/>
      <c r="MGS40" s="7"/>
      <c r="MGT40" s="7"/>
      <c r="MKV40" s="7"/>
      <c r="MKW40" s="7"/>
      <c r="MKX40" s="7"/>
      <c r="MKY40" s="7"/>
      <c r="MKZ40" s="7"/>
      <c r="MLA40" s="7"/>
      <c r="MPC40" s="7"/>
      <c r="MPD40" s="7"/>
      <c r="MPE40" s="7"/>
      <c r="MPF40" s="7"/>
      <c r="MPG40" s="7"/>
      <c r="MPH40" s="7"/>
      <c r="MTJ40" s="7"/>
      <c r="MTK40" s="7"/>
      <c r="MTL40" s="7"/>
      <c r="MTM40" s="7"/>
      <c r="MTN40" s="7"/>
      <c r="MTO40" s="7"/>
      <c r="MXQ40" s="7"/>
      <c r="MXR40" s="7"/>
      <c r="MXS40" s="7"/>
      <c r="MXT40" s="7"/>
      <c r="MXU40" s="7"/>
      <c r="MXV40" s="7"/>
      <c r="NBX40" s="7"/>
      <c r="NBY40" s="7"/>
      <c r="NBZ40" s="7"/>
      <c r="NCA40" s="7"/>
      <c r="NCB40" s="7"/>
      <c r="NCC40" s="7"/>
      <c r="NGE40" s="7"/>
      <c r="NGF40" s="7"/>
      <c r="NGG40" s="7"/>
      <c r="NGH40" s="7"/>
      <c r="NGI40" s="7"/>
      <c r="NGJ40" s="7"/>
      <c r="NKL40" s="7"/>
      <c r="NKM40" s="7"/>
      <c r="NKN40" s="7"/>
      <c r="NKO40" s="7"/>
      <c r="NKP40" s="7"/>
      <c r="NKQ40" s="7"/>
      <c r="NOS40" s="7"/>
      <c r="NOT40" s="7"/>
      <c r="NOU40" s="7"/>
      <c r="NOV40" s="7"/>
      <c r="NOW40" s="7"/>
      <c r="NOX40" s="7"/>
      <c r="NSZ40" s="7"/>
      <c r="NTA40" s="7"/>
      <c r="NTB40" s="7"/>
      <c r="NTC40" s="7"/>
      <c r="NTD40" s="7"/>
      <c r="NTE40" s="7"/>
      <c r="NXG40" s="7"/>
      <c r="NXH40" s="7"/>
      <c r="NXI40" s="7"/>
      <c r="NXJ40" s="7"/>
      <c r="NXK40" s="7"/>
      <c r="NXL40" s="7"/>
      <c r="OBN40" s="7"/>
      <c r="OBO40" s="7"/>
      <c r="OBP40" s="7"/>
      <c r="OBQ40" s="7"/>
      <c r="OBR40" s="7"/>
      <c r="OBS40" s="7"/>
      <c r="OFU40" s="7"/>
      <c r="OFV40" s="7"/>
      <c r="OFW40" s="7"/>
      <c r="OFX40" s="7"/>
      <c r="OFY40" s="7"/>
      <c r="OFZ40" s="7"/>
      <c r="OKB40" s="7"/>
      <c r="OKC40" s="7"/>
      <c r="OKD40" s="7"/>
      <c r="OKE40" s="7"/>
      <c r="OKF40" s="7"/>
      <c r="OKG40" s="7"/>
      <c r="OOI40" s="7"/>
      <c r="OOJ40" s="7"/>
      <c r="OOK40" s="7"/>
      <c r="OOL40" s="7"/>
      <c r="OOM40" s="7"/>
      <c r="OON40" s="7"/>
      <c r="OSP40" s="7"/>
      <c r="OSQ40" s="7"/>
      <c r="OSR40" s="7"/>
      <c r="OSS40" s="7"/>
      <c r="OST40" s="7"/>
      <c r="OSU40" s="7"/>
      <c r="OWW40" s="7"/>
      <c r="OWX40" s="7"/>
      <c r="OWY40" s="7"/>
      <c r="OWZ40" s="7"/>
      <c r="OXA40" s="7"/>
      <c r="OXB40" s="7"/>
      <c r="PBD40" s="7"/>
      <c r="PBE40" s="7"/>
      <c r="PBF40" s="7"/>
      <c r="PBG40" s="7"/>
      <c r="PBH40" s="7"/>
      <c r="PBI40" s="7"/>
      <c r="PFK40" s="7"/>
      <c r="PFL40" s="7"/>
      <c r="PFM40" s="7"/>
      <c r="PFN40" s="7"/>
      <c r="PFO40" s="7"/>
      <c r="PFP40" s="7"/>
      <c r="PJR40" s="7"/>
      <c r="PJS40" s="7"/>
      <c r="PJT40" s="7"/>
      <c r="PJU40" s="7"/>
      <c r="PJV40" s="7"/>
      <c r="PJW40" s="7"/>
      <c r="PNY40" s="7"/>
      <c r="PNZ40" s="7"/>
      <c r="POA40" s="7"/>
      <c r="POB40" s="7"/>
      <c r="POC40" s="7"/>
      <c r="POD40" s="7"/>
      <c r="PSF40" s="7"/>
      <c r="PSG40" s="7"/>
      <c r="PSH40" s="7"/>
      <c r="PSI40" s="7"/>
      <c r="PSJ40" s="7"/>
      <c r="PSK40" s="7"/>
    </row>
    <row r="41" spans="1:998 1104:1997 2103:2996 3102:3995 4101:5105 5211:6104 6210:7103 7209:8102 8208:9212 9318:10211 10317:11210 11316:11321" x14ac:dyDescent="0.25">
      <c r="DA41" s="7" t="str">
        <f>Voorspelling!F44</f>
        <v>België</v>
      </c>
      <c r="DB41" s="7">
        <f>Voorspelling!G44</f>
        <v>0</v>
      </c>
      <c r="DC41" s="7">
        <f>Voorspelling!H44</f>
        <v>0</v>
      </c>
      <c r="DD41" s="7" t="str">
        <f>Voorspelling!I44</f>
        <v>Iran</v>
      </c>
      <c r="DE41" s="7" t="str">
        <f>IF(AND(Voorspelling!G44&lt;&gt;"",Voorspelling!H44&lt;&gt;""),IF(DB41&gt;DC41,"W",IF(DB41=DC41,"D","L")),"")</f>
        <v/>
      </c>
      <c r="DF41" s="7" t="str">
        <f t="shared" si="0"/>
        <v/>
      </c>
      <c r="HH41" s="7" t="str">
        <f t="shared" si="1"/>
        <v>België</v>
      </c>
      <c r="HI41" s="7" t="e">
        <f ca="1">IF(OFFSET(Voorspelling!#REF!,0,HI1)&lt;&gt;"",OFFSET(Voorspelling!#REF!,0,HI1),0)</f>
        <v>#REF!</v>
      </c>
      <c r="HJ41" s="7" t="e">
        <f ca="1">IF(OFFSET(Voorspelling!#REF!,0,HI1)&lt;&gt;"",OFFSET(Voorspelling!#REF!,0,HI1),0)</f>
        <v>#REF!</v>
      </c>
      <c r="HK41" s="7" t="str">
        <f t="shared" si="2"/>
        <v>Iran</v>
      </c>
      <c r="HL41" s="7" t="e">
        <f ca="1">IF(AND(OFFSET(Voorspelling!#REF!,0,HI1)&lt;&gt;"",OFFSET(Voorspelling!#REF!,0,HI1)&lt;&gt;""),IF(HI41&gt;HJ41,"W",IF(HI41=HJ41,"D","L")),"")</f>
        <v>#REF!</v>
      </c>
      <c r="HM41" s="7" t="e">
        <f t="shared" ca="1" si="3"/>
        <v>#REF!</v>
      </c>
      <c r="LO41" s="7"/>
      <c r="LP41" s="7"/>
      <c r="LQ41" s="7"/>
      <c r="LR41" s="7"/>
      <c r="LS41" s="7"/>
      <c r="LT41" s="7"/>
      <c r="PV41" s="7"/>
      <c r="PW41" s="7"/>
      <c r="PX41" s="7"/>
      <c r="PY41" s="7"/>
      <c r="PZ41" s="7"/>
      <c r="QA41" s="7"/>
      <c r="UC41" s="7"/>
      <c r="UD41" s="7"/>
      <c r="UE41" s="7"/>
      <c r="UF41" s="7"/>
      <c r="UG41" s="7"/>
      <c r="UH41" s="7"/>
      <c r="YJ41" s="7"/>
      <c r="YK41" s="7"/>
      <c r="YL41" s="7"/>
      <c r="YM41" s="7"/>
      <c r="YN41" s="7"/>
      <c r="YO41" s="7"/>
      <c r="ACQ41" s="7"/>
      <c r="ACR41" s="7"/>
      <c r="ACS41" s="7"/>
      <c r="ACT41" s="7"/>
      <c r="ACU41" s="7"/>
      <c r="ACV41" s="7"/>
      <c r="AGX41" s="7"/>
      <c r="AGY41" s="7"/>
      <c r="AGZ41" s="7"/>
      <c r="AHA41" s="7"/>
      <c r="AHB41" s="7"/>
      <c r="AHC41" s="7"/>
      <c r="ALE41" s="7"/>
      <c r="ALF41" s="7"/>
      <c r="ALG41" s="7"/>
      <c r="ALH41" s="7"/>
      <c r="ALI41" s="7"/>
      <c r="ALJ41" s="7"/>
      <c r="APL41" s="7"/>
      <c r="APM41" s="7"/>
      <c r="APN41" s="7"/>
      <c r="APO41" s="7"/>
      <c r="APP41" s="7"/>
      <c r="APQ41" s="7"/>
      <c r="ATS41" s="7"/>
      <c r="ATT41" s="7"/>
      <c r="ATU41" s="7"/>
      <c r="ATV41" s="7"/>
      <c r="ATW41" s="7"/>
      <c r="ATX41" s="7"/>
      <c r="AXZ41" s="7"/>
      <c r="AYA41" s="7"/>
      <c r="AYB41" s="7"/>
      <c r="AYC41" s="7"/>
      <c r="AYD41" s="7"/>
      <c r="AYE41" s="7"/>
      <c r="BCG41" s="7"/>
      <c r="BCH41" s="7"/>
      <c r="BCI41" s="7"/>
      <c r="BCJ41" s="7"/>
      <c r="BCK41" s="7"/>
      <c r="BCL41" s="7"/>
      <c r="BGN41" s="7"/>
      <c r="BGO41" s="7"/>
      <c r="BGP41" s="7"/>
      <c r="BGQ41" s="7"/>
      <c r="BGR41" s="7"/>
      <c r="BGS41" s="7"/>
      <c r="BKU41" s="7"/>
      <c r="BKV41" s="7"/>
      <c r="BKW41" s="7"/>
      <c r="BKX41" s="7"/>
      <c r="BKY41" s="7"/>
      <c r="BKZ41" s="7"/>
      <c r="BPB41" s="7"/>
      <c r="BPC41" s="7"/>
      <c r="BPD41" s="7"/>
      <c r="BPE41" s="7"/>
      <c r="BPF41" s="7"/>
      <c r="BPG41" s="7"/>
      <c r="BTI41" s="7"/>
      <c r="BTJ41" s="7"/>
      <c r="BTK41" s="7"/>
      <c r="BTL41" s="7"/>
      <c r="BTM41" s="7"/>
      <c r="BTN41" s="7"/>
      <c r="BXP41" s="7"/>
      <c r="BXQ41" s="7"/>
      <c r="BXR41" s="7"/>
      <c r="BXS41" s="7"/>
      <c r="BXT41" s="7"/>
      <c r="BXU41" s="7"/>
      <c r="CBW41" s="7"/>
      <c r="CBX41" s="7"/>
      <c r="CBY41" s="7"/>
      <c r="CBZ41" s="7"/>
      <c r="CCA41" s="7"/>
      <c r="CCB41" s="7"/>
      <c r="CGD41" s="7"/>
      <c r="CGE41" s="7"/>
      <c r="CGF41" s="7"/>
      <c r="CGG41" s="7"/>
      <c r="CGH41" s="7"/>
      <c r="CGI41" s="7"/>
      <c r="CKK41" s="7"/>
      <c r="CKL41" s="7"/>
      <c r="CKM41" s="7"/>
      <c r="CKN41" s="7"/>
      <c r="CKO41" s="7"/>
      <c r="CKP41" s="7"/>
      <c r="COR41" s="7"/>
      <c r="COS41" s="7"/>
      <c r="COT41" s="7"/>
      <c r="COU41" s="7"/>
      <c r="COV41" s="7"/>
      <c r="COW41" s="7"/>
      <c r="CSY41" s="7"/>
      <c r="CSZ41" s="7"/>
      <c r="CTA41" s="7"/>
      <c r="CTB41" s="7"/>
      <c r="CTC41" s="7"/>
      <c r="CTD41" s="7"/>
      <c r="CXF41" s="7"/>
      <c r="CXG41" s="7"/>
      <c r="CXH41" s="7"/>
      <c r="CXI41" s="7"/>
      <c r="CXJ41" s="7"/>
      <c r="CXK41" s="7"/>
      <c r="DBM41" s="7"/>
      <c r="DBN41" s="7"/>
      <c r="DBO41" s="7"/>
      <c r="DBP41" s="7"/>
      <c r="DBQ41" s="7"/>
      <c r="DBR41" s="7"/>
      <c r="DFT41" s="7"/>
      <c r="DFU41" s="7"/>
      <c r="DFV41" s="7"/>
      <c r="DFW41" s="7"/>
      <c r="DFX41" s="7"/>
      <c r="DFY41" s="7"/>
      <c r="DKA41" s="7"/>
      <c r="DKB41" s="7"/>
      <c r="DKC41" s="7"/>
      <c r="DKD41" s="7"/>
      <c r="DKE41" s="7"/>
      <c r="DKF41" s="7"/>
      <c r="DOH41" s="7"/>
      <c r="DOI41" s="7"/>
      <c r="DOJ41" s="7"/>
      <c r="DOK41" s="7"/>
      <c r="DOL41" s="7"/>
      <c r="DOM41" s="7"/>
      <c r="DSO41" s="7"/>
      <c r="DSP41" s="7"/>
      <c r="DSQ41" s="7"/>
      <c r="DSR41" s="7"/>
      <c r="DSS41" s="7"/>
      <c r="DST41" s="7"/>
      <c r="DWV41" s="7"/>
      <c r="DWW41" s="7"/>
      <c r="DWX41" s="7"/>
      <c r="DWY41" s="7"/>
      <c r="DWZ41" s="7"/>
      <c r="DXA41" s="7"/>
      <c r="EBC41" s="7"/>
      <c r="EBD41" s="7"/>
      <c r="EBE41" s="7"/>
      <c r="EBF41" s="7"/>
      <c r="EBG41" s="7"/>
      <c r="EBH41" s="7"/>
      <c r="EFJ41" s="7"/>
      <c r="EFK41" s="7"/>
      <c r="EFL41" s="7"/>
      <c r="EFM41" s="7"/>
      <c r="EFN41" s="7"/>
      <c r="EFO41" s="7"/>
      <c r="EJQ41" s="7"/>
      <c r="EJR41" s="7"/>
      <c r="EJS41" s="7"/>
      <c r="EJT41" s="7"/>
      <c r="EJU41" s="7"/>
      <c r="EJV41" s="7"/>
      <c r="ENX41" s="7"/>
      <c r="ENY41" s="7"/>
      <c r="ENZ41" s="7"/>
      <c r="EOA41" s="7"/>
      <c r="EOB41" s="7"/>
      <c r="EOC41" s="7"/>
      <c r="ESE41" s="7"/>
      <c r="ESF41" s="7"/>
      <c r="ESG41" s="7"/>
      <c r="ESH41" s="7"/>
      <c r="ESI41" s="7"/>
      <c r="ESJ41" s="7"/>
      <c r="EWL41" s="7"/>
      <c r="EWM41" s="7"/>
      <c r="EWN41" s="7"/>
      <c r="EWO41" s="7"/>
      <c r="EWP41" s="7"/>
      <c r="EWQ41" s="7"/>
      <c r="FAS41" s="7"/>
      <c r="FAT41" s="7"/>
      <c r="FAU41" s="7"/>
      <c r="FAV41" s="7"/>
      <c r="FAW41" s="7"/>
      <c r="FAX41" s="7"/>
      <c r="FEZ41" s="7"/>
      <c r="FFA41" s="7"/>
      <c r="FFB41" s="7"/>
      <c r="FFC41" s="7"/>
      <c r="FFD41" s="7"/>
      <c r="FFE41" s="7"/>
      <c r="FJG41" s="7"/>
      <c r="FJH41" s="7"/>
      <c r="FJI41" s="7"/>
      <c r="FJJ41" s="7"/>
      <c r="FJK41" s="7"/>
      <c r="FJL41" s="7"/>
      <c r="FNN41" s="7"/>
      <c r="FNO41" s="7"/>
      <c r="FNP41" s="7"/>
      <c r="FNQ41" s="7"/>
      <c r="FNR41" s="7"/>
      <c r="FNS41" s="7"/>
      <c r="FRU41" s="7"/>
      <c r="FRV41" s="7"/>
      <c r="FRW41" s="7"/>
      <c r="FRX41" s="7"/>
      <c r="FRY41" s="7"/>
      <c r="FRZ41" s="7"/>
      <c r="FWB41" s="7"/>
      <c r="FWC41" s="7"/>
      <c r="FWD41" s="7"/>
      <c r="FWE41" s="7"/>
      <c r="FWF41" s="7"/>
      <c r="FWG41" s="7"/>
      <c r="GAI41" s="7"/>
      <c r="GAJ41" s="7"/>
      <c r="GAK41" s="7"/>
      <c r="GAL41" s="7"/>
      <c r="GAM41" s="7"/>
      <c r="GAN41" s="7"/>
      <c r="GEP41" s="7"/>
      <c r="GEQ41" s="7"/>
      <c r="GER41" s="7"/>
      <c r="GES41" s="7"/>
      <c r="GET41" s="7"/>
      <c r="GEU41" s="7"/>
      <c r="GIW41" s="7"/>
      <c r="GIX41" s="7"/>
      <c r="GIY41" s="7"/>
      <c r="GIZ41" s="7"/>
      <c r="GJA41" s="7"/>
      <c r="GJB41" s="7"/>
      <c r="GND41" s="7"/>
      <c r="GNE41" s="7"/>
      <c r="GNF41" s="7"/>
      <c r="GNG41" s="7"/>
      <c r="GNH41" s="7"/>
      <c r="GNI41" s="7"/>
      <c r="GRK41" s="7"/>
      <c r="GRL41" s="7"/>
      <c r="GRM41" s="7"/>
      <c r="GRN41" s="7"/>
      <c r="GRO41" s="7"/>
      <c r="GRP41" s="7"/>
      <c r="GVR41" s="7"/>
      <c r="GVS41" s="7"/>
      <c r="GVT41" s="7"/>
      <c r="GVU41" s="7"/>
      <c r="GVV41" s="7"/>
      <c r="GVW41" s="7"/>
      <c r="GZY41" s="7"/>
      <c r="GZZ41" s="7"/>
      <c r="HAA41" s="7"/>
      <c r="HAB41" s="7"/>
      <c r="HAC41" s="7"/>
      <c r="HAD41" s="7"/>
      <c r="HEF41" s="7"/>
      <c r="HEG41" s="7"/>
      <c r="HEH41" s="7"/>
      <c r="HEI41" s="7"/>
      <c r="HEJ41" s="7"/>
      <c r="HEK41" s="7"/>
      <c r="HIM41" s="7"/>
      <c r="HIN41" s="7"/>
      <c r="HIO41" s="7"/>
      <c r="HIP41" s="7"/>
      <c r="HIQ41" s="7"/>
      <c r="HIR41" s="7"/>
      <c r="HMT41" s="7"/>
      <c r="HMU41" s="7"/>
      <c r="HMV41" s="7"/>
      <c r="HMW41" s="7"/>
      <c r="HMX41" s="7"/>
      <c r="HMY41" s="7"/>
      <c r="HRA41" s="7"/>
      <c r="HRB41" s="7"/>
      <c r="HRC41" s="7"/>
      <c r="HRD41" s="7"/>
      <c r="HRE41" s="7"/>
      <c r="HRF41" s="7"/>
      <c r="HVH41" s="7"/>
      <c r="HVI41" s="7"/>
      <c r="HVJ41" s="7"/>
      <c r="HVK41" s="7"/>
      <c r="HVL41" s="7"/>
      <c r="HVM41" s="7"/>
      <c r="HZO41" s="7"/>
      <c r="HZP41" s="7"/>
      <c r="HZQ41" s="7"/>
      <c r="HZR41" s="7"/>
      <c r="HZS41" s="7"/>
      <c r="HZT41" s="7"/>
      <c r="IDV41" s="7"/>
      <c r="IDW41" s="7"/>
      <c r="IDX41" s="7"/>
      <c r="IDY41" s="7"/>
      <c r="IDZ41" s="7"/>
      <c r="IEA41" s="7"/>
      <c r="IIC41" s="7"/>
      <c r="IID41" s="7"/>
      <c r="IIE41" s="7"/>
      <c r="IIF41" s="7"/>
      <c r="IIG41" s="7"/>
      <c r="IIH41" s="7"/>
      <c r="IMJ41" s="7"/>
      <c r="IMK41" s="7"/>
      <c r="IML41" s="7"/>
      <c r="IMM41" s="7"/>
      <c r="IMN41" s="7"/>
      <c r="IMO41" s="7"/>
      <c r="IQQ41" s="7"/>
      <c r="IQR41" s="7"/>
      <c r="IQS41" s="7"/>
      <c r="IQT41" s="7"/>
      <c r="IQU41" s="7"/>
      <c r="IQV41" s="7"/>
      <c r="IUX41" s="7"/>
      <c r="IUY41" s="7"/>
      <c r="IUZ41" s="7"/>
      <c r="IVA41" s="7"/>
      <c r="IVB41" s="7"/>
      <c r="IVC41" s="7"/>
      <c r="IZE41" s="7"/>
      <c r="IZF41" s="7"/>
      <c r="IZG41" s="7"/>
      <c r="IZH41" s="7"/>
      <c r="IZI41" s="7"/>
      <c r="IZJ41" s="7"/>
      <c r="JDL41" s="7"/>
      <c r="JDM41" s="7"/>
      <c r="JDN41" s="7"/>
      <c r="JDO41" s="7"/>
      <c r="JDP41" s="7"/>
      <c r="JDQ41" s="7"/>
      <c r="JHS41" s="7"/>
      <c r="JHT41" s="7"/>
      <c r="JHU41" s="7"/>
      <c r="JHV41" s="7"/>
      <c r="JHW41" s="7"/>
      <c r="JHX41" s="7"/>
      <c r="JLZ41" s="7"/>
      <c r="JMA41" s="7"/>
      <c r="JMB41" s="7"/>
      <c r="JMC41" s="7"/>
      <c r="JMD41" s="7"/>
      <c r="JME41" s="7"/>
      <c r="JQG41" s="7"/>
      <c r="JQH41" s="7"/>
      <c r="JQI41" s="7"/>
      <c r="JQJ41" s="7"/>
      <c r="JQK41" s="7"/>
      <c r="JQL41" s="7"/>
      <c r="JUN41" s="7"/>
      <c r="JUO41" s="7"/>
      <c r="JUP41" s="7"/>
      <c r="JUQ41" s="7"/>
      <c r="JUR41" s="7"/>
      <c r="JUS41" s="7"/>
      <c r="JYU41" s="7"/>
      <c r="JYV41" s="7"/>
      <c r="JYW41" s="7"/>
      <c r="JYX41" s="7"/>
      <c r="JYY41" s="7"/>
      <c r="JYZ41" s="7"/>
      <c r="KDB41" s="7"/>
      <c r="KDC41" s="7"/>
      <c r="KDD41" s="7"/>
      <c r="KDE41" s="7"/>
      <c r="KDF41" s="7"/>
      <c r="KDG41" s="7"/>
      <c r="KHI41" s="7"/>
      <c r="KHJ41" s="7"/>
      <c r="KHK41" s="7"/>
      <c r="KHL41" s="7"/>
      <c r="KHM41" s="7"/>
      <c r="KHN41" s="7"/>
      <c r="KLP41" s="7"/>
      <c r="KLQ41" s="7"/>
      <c r="KLR41" s="7"/>
      <c r="KLS41" s="7"/>
      <c r="KLT41" s="7"/>
      <c r="KLU41" s="7"/>
      <c r="KPW41" s="7"/>
      <c r="KPX41" s="7"/>
      <c r="KPY41" s="7"/>
      <c r="KPZ41" s="7"/>
      <c r="KQA41" s="7"/>
      <c r="KQB41" s="7"/>
      <c r="KUD41" s="7"/>
      <c r="KUE41" s="7"/>
      <c r="KUF41" s="7"/>
      <c r="KUG41" s="7"/>
      <c r="KUH41" s="7"/>
      <c r="KUI41" s="7"/>
      <c r="KYK41" s="7"/>
      <c r="KYL41" s="7"/>
      <c r="KYM41" s="7"/>
      <c r="KYN41" s="7"/>
      <c r="KYO41" s="7"/>
      <c r="KYP41" s="7"/>
      <c r="LCR41" s="7"/>
      <c r="LCS41" s="7"/>
      <c r="LCT41" s="7"/>
      <c r="LCU41" s="7"/>
      <c r="LCV41" s="7"/>
      <c r="LCW41" s="7"/>
      <c r="LGY41" s="7"/>
      <c r="LGZ41" s="7"/>
      <c r="LHA41" s="7"/>
      <c r="LHB41" s="7"/>
      <c r="LHC41" s="7"/>
      <c r="LHD41" s="7"/>
      <c r="LLF41" s="7"/>
      <c r="LLG41" s="7"/>
      <c r="LLH41" s="7"/>
      <c r="LLI41" s="7"/>
      <c r="LLJ41" s="7"/>
      <c r="LLK41" s="7"/>
      <c r="LPM41" s="7"/>
      <c r="LPN41" s="7"/>
      <c r="LPO41" s="7"/>
      <c r="LPP41" s="7"/>
      <c r="LPQ41" s="7"/>
      <c r="LPR41" s="7"/>
      <c r="LTT41" s="7"/>
      <c r="LTU41" s="7"/>
      <c r="LTV41" s="7"/>
      <c r="LTW41" s="7"/>
      <c r="LTX41" s="7"/>
      <c r="LTY41" s="7"/>
      <c r="LYA41" s="7"/>
      <c r="LYB41" s="7"/>
      <c r="LYC41" s="7"/>
      <c r="LYD41" s="7"/>
      <c r="LYE41" s="7"/>
      <c r="LYF41" s="7"/>
      <c r="MCH41" s="7"/>
      <c r="MCI41" s="7"/>
      <c r="MCJ41" s="7"/>
      <c r="MCK41" s="7"/>
      <c r="MCL41" s="7"/>
      <c r="MCM41" s="7"/>
      <c r="MGO41" s="7"/>
      <c r="MGP41" s="7"/>
      <c r="MGQ41" s="7"/>
      <c r="MGR41" s="7"/>
      <c r="MGS41" s="7"/>
      <c r="MGT41" s="7"/>
      <c r="MKV41" s="7"/>
      <c r="MKW41" s="7"/>
      <c r="MKX41" s="7"/>
      <c r="MKY41" s="7"/>
      <c r="MKZ41" s="7"/>
      <c r="MLA41" s="7"/>
      <c r="MPC41" s="7"/>
      <c r="MPD41" s="7"/>
      <c r="MPE41" s="7"/>
      <c r="MPF41" s="7"/>
      <c r="MPG41" s="7"/>
      <c r="MPH41" s="7"/>
      <c r="MTJ41" s="7"/>
      <c r="MTK41" s="7"/>
      <c r="MTL41" s="7"/>
      <c r="MTM41" s="7"/>
      <c r="MTN41" s="7"/>
      <c r="MTO41" s="7"/>
      <c r="MXQ41" s="7"/>
      <c r="MXR41" s="7"/>
      <c r="MXS41" s="7"/>
      <c r="MXT41" s="7"/>
      <c r="MXU41" s="7"/>
      <c r="MXV41" s="7"/>
      <c r="NBX41" s="7"/>
      <c r="NBY41" s="7"/>
      <c r="NBZ41" s="7"/>
      <c r="NCA41" s="7"/>
      <c r="NCB41" s="7"/>
      <c r="NCC41" s="7"/>
      <c r="NGE41" s="7"/>
      <c r="NGF41" s="7"/>
      <c r="NGG41" s="7"/>
      <c r="NGH41" s="7"/>
      <c r="NGI41" s="7"/>
      <c r="NGJ41" s="7"/>
      <c r="NKL41" s="7"/>
      <c r="NKM41" s="7"/>
      <c r="NKN41" s="7"/>
      <c r="NKO41" s="7"/>
      <c r="NKP41" s="7"/>
      <c r="NKQ41" s="7"/>
      <c r="NOS41" s="7"/>
      <c r="NOT41" s="7"/>
      <c r="NOU41" s="7"/>
      <c r="NOV41" s="7"/>
      <c r="NOW41" s="7"/>
      <c r="NOX41" s="7"/>
      <c r="NSZ41" s="7"/>
      <c r="NTA41" s="7"/>
      <c r="NTB41" s="7"/>
      <c r="NTC41" s="7"/>
      <c r="NTD41" s="7"/>
      <c r="NTE41" s="7"/>
      <c r="NXG41" s="7"/>
      <c r="NXH41" s="7"/>
      <c r="NXI41" s="7"/>
      <c r="NXJ41" s="7"/>
      <c r="NXK41" s="7"/>
      <c r="NXL41" s="7"/>
      <c r="OBN41" s="7"/>
      <c r="OBO41" s="7"/>
      <c r="OBP41" s="7"/>
      <c r="OBQ41" s="7"/>
      <c r="OBR41" s="7"/>
      <c r="OBS41" s="7"/>
      <c r="OFU41" s="7"/>
      <c r="OFV41" s="7"/>
      <c r="OFW41" s="7"/>
      <c r="OFX41" s="7"/>
      <c r="OFY41" s="7"/>
      <c r="OFZ41" s="7"/>
      <c r="OKB41" s="7"/>
      <c r="OKC41" s="7"/>
      <c r="OKD41" s="7"/>
      <c r="OKE41" s="7"/>
      <c r="OKF41" s="7"/>
      <c r="OKG41" s="7"/>
      <c r="OOI41" s="7"/>
      <c r="OOJ41" s="7"/>
      <c r="OOK41" s="7"/>
      <c r="OOL41" s="7"/>
      <c r="OOM41" s="7"/>
      <c r="OON41" s="7"/>
      <c r="OSP41" s="7"/>
      <c r="OSQ41" s="7"/>
      <c r="OSR41" s="7"/>
      <c r="OSS41" s="7"/>
      <c r="OST41" s="7"/>
      <c r="OSU41" s="7"/>
      <c r="OWW41" s="7"/>
      <c r="OWX41" s="7"/>
      <c r="OWY41" s="7"/>
      <c r="OWZ41" s="7"/>
      <c r="OXA41" s="7"/>
      <c r="OXB41" s="7"/>
      <c r="PBD41" s="7"/>
      <c r="PBE41" s="7"/>
      <c r="PBF41" s="7"/>
      <c r="PBG41" s="7"/>
      <c r="PBH41" s="7"/>
      <c r="PBI41" s="7"/>
      <c r="PFK41" s="7"/>
      <c r="PFL41" s="7"/>
      <c r="PFM41" s="7"/>
      <c r="PFN41" s="7"/>
      <c r="PFO41" s="7"/>
      <c r="PFP41" s="7"/>
      <c r="PJR41" s="7"/>
      <c r="PJS41" s="7"/>
      <c r="PJT41" s="7"/>
      <c r="PJU41" s="7"/>
      <c r="PJV41" s="7"/>
      <c r="PJW41" s="7"/>
      <c r="PNY41" s="7"/>
      <c r="PNZ41" s="7"/>
      <c r="POA41" s="7"/>
      <c r="POB41" s="7"/>
      <c r="POC41" s="7"/>
      <c r="POD41" s="7"/>
      <c r="PSF41" s="7"/>
      <c r="PSG41" s="7"/>
      <c r="PSH41" s="7"/>
      <c r="PSI41" s="7"/>
      <c r="PSJ41" s="7"/>
      <c r="PSK41" s="7"/>
    </row>
    <row r="42" spans="1:998 1104:1997 2103:2996 3102:3995 4101:5105 5211:6104 6210:7103 7209:8102 8208:9212 9318:10211 10317:11210 11316:11321" x14ac:dyDescent="0.25">
      <c r="DA42" s="7" t="str">
        <f>Voorspelling!F45</f>
        <v>Nieuw-Zeeland</v>
      </c>
      <c r="DB42" s="7">
        <f>Voorspelling!G45</f>
        <v>0</v>
      </c>
      <c r="DC42" s="7">
        <f>Voorspelling!H45</f>
        <v>0</v>
      </c>
      <c r="DD42" s="7" t="str">
        <f>Voorspelling!I45</f>
        <v>Egypte</v>
      </c>
      <c r="DE42" s="7" t="str">
        <f>IF(AND(Voorspelling!G45&lt;&gt;"",Voorspelling!H45&lt;&gt;""),IF(DB42&gt;DC42,"W",IF(DB42=DC42,"D","L")),"")</f>
        <v/>
      </c>
      <c r="DF42" s="7" t="str">
        <f t="shared" si="0"/>
        <v/>
      </c>
      <c r="HH42" s="7" t="str">
        <f t="shared" si="1"/>
        <v>Nieuw-Zeeland</v>
      </c>
      <c r="HI42" s="7" t="e">
        <f ca="1">IF(OFFSET(Voorspelling!#REF!,0,HI1)&lt;&gt;"",OFFSET(Voorspelling!#REF!,0,HI1),0)</f>
        <v>#REF!</v>
      </c>
      <c r="HJ42" s="7" t="e">
        <f ca="1">IF(OFFSET(Voorspelling!#REF!,0,HI1)&lt;&gt;"",OFFSET(Voorspelling!#REF!,0,HI1),0)</f>
        <v>#REF!</v>
      </c>
      <c r="HK42" s="7" t="str">
        <f t="shared" si="2"/>
        <v>Egypte</v>
      </c>
      <c r="HL42" s="7" t="e">
        <f ca="1">IF(AND(OFFSET(Voorspelling!#REF!,0,HI1)&lt;&gt;"",OFFSET(Voorspelling!#REF!,0,HI1)&lt;&gt;""),IF(HI42&gt;HJ42,"W",IF(HI42=HJ42,"D","L")),"")</f>
        <v>#REF!</v>
      </c>
      <c r="HM42" s="7" t="e">
        <f t="shared" ca="1" si="3"/>
        <v>#REF!</v>
      </c>
      <c r="LO42" s="7"/>
      <c r="LP42" s="7"/>
      <c r="LQ42" s="7"/>
      <c r="LR42" s="7"/>
      <c r="LS42" s="7"/>
      <c r="LT42" s="7"/>
      <c r="PV42" s="7"/>
      <c r="PW42" s="7"/>
      <c r="PX42" s="7"/>
      <c r="PY42" s="7"/>
      <c r="PZ42" s="7"/>
      <c r="QA42" s="7"/>
      <c r="UC42" s="7"/>
      <c r="UD42" s="7"/>
      <c r="UE42" s="7"/>
      <c r="UF42" s="7"/>
      <c r="UG42" s="7"/>
      <c r="UH42" s="7"/>
      <c r="YJ42" s="7"/>
      <c r="YK42" s="7"/>
      <c r="YL42" s="7"/>
      <c r="YM42" s="7"/>
      <c r="YN42" s="7"/>
      <c r="YO42" s="7"/>
      <c r="ACQ42" s="7"/>
      <c r="ACR42" s="7"/>
      <c r="ACS42" s="7"/>
      <c r="ACT42" s="7"/>
      <c r="ACU42" s="7"/>
      <c r="ACV42" s="7"/>
      <c r="AGX42" s="7"/>
      <c r="AGY42" s="7"/>
      <c r="AGZ42" s="7"/>
      <c r="AHA42" s="7"/>
      <c r="AHB42" s="7"/>
      <c r="AHC42" s="7"/>
      <c r="ALE42" s="7"/>
      <c r="ALF42" s="7"/>
      <c r="ALG42" s="7"/>
      <c r="ALH42" s="7"/>
      <c r="ALI42" s="7"/>
      <c r="ALJ42" s="7"/>
      <c r="APL42" s="7"/>
      <c r="APM42" s="7"/>
      <c r="APN42" s="7"/>
      <c r="APO42" s="7"/>
      <c r="APP42" s="7"/>
      <c r="APQ42" s="7"/>
      <c r="ATS42" s="7"/>
      <c r="ATT42" s="7"/>
      <c r="ATU42" s="7"/>
      <c r="ATV42" s="7"/>
      <c r="ATW42" s="7"/>
      <c r="ATX42" s="7"/>
      <c r="AXZ42" s="7"/>
      <c r="AYA42" s="7"/>
      <c r="AYB42" s="7"/>
      <c r="AYC42" s="7"/>
      <c r="AYD42" s="7"/>
      <c r="AYE42" s="7"/>
      <c r="BCG42" s="7"/>
      <c r="BCH42" s="7"/>
      <c r="BCI42" s="7"/>
      <c r="BCJ42" s="7"/>
      <c r="BCK42" s="7"/>
      <c r="BCL42" s="7"/>
      <c r="BGN42" s="7"/>
      <c r="BGO42" s="7"/>
      <c r="BGP42" s="7"/>
      <c r="BGQ42" s="7"/>
      <c r="BGR42" s="7"/>
      <c r="BGS42" s="7"/>
      <c r="BKU42" s="7"/>
      <c r="BKV42" s="7"/>
      <c r="BKW42" s="7"/>
      <c r="BKX42" s="7"/>
      <c r="BKY42" s="7"/>
      <c r="BKZ42" s="7"/>
      <c r="BPB42" s="7"/>
      <c r="BPC42" s="7"/>
      <c r="BPD42" s="7"/>
      <c r="BPE42" s="7"/>
      <c r="BPF42" s="7"/>
      <c r="BPG42" s="7"/>
      <c r="BTI42" s="7"/>
      <c r="BTJ42" s="7"/>
      <c r="BTK42" s="7"/>
      <c r="BTL42" s="7"/>
      <c r="BTM42" s="7"/>
      <c r="BTN42" s="7"/>
      <c r="BXP42" s="7"/>
      <c r="BXQ42" s="7"/>
      <c r="BXR42" s="7"/>
      <c r="BXS42" s="7"/>
      <c r="BXT42" s="7"/>
      <c r="BXU42" s="7"/>
      <c r="CBW42" s="7"/>
      <c r="CBX42" s="7"/>
      <c r="CBY42" s="7"/>
      <c r="CBZ42" s="7"/>
      <c r="CCA42" s="7"/>
      <c r="CCB42" s="7"/>
      <c r="CGD42" s="7"/>
      <c r="CGE42" s="7"/>
      <c r="CGF42" s="7"/>
      <c r="CGG42" s="7"/>
      <c r="CGH42" s="7"/>
      <c r="CGI42" s="7"/>
      <c r="CKK42" s="7"/>
      <c r="CKL42" s="7"/>
      <c r="CKM42" s="7"/>
      <c r="CKN42" s="7"/>
      <c r="CKO42" s="7"/>
      <c r="CKP42" s="7"/>
      <c r="COR42" s="7"/>
      <c r="COS42" s="7"/>
      <c r="COT42" s="7"/>
      <c r="COU42" s="7"/>
      <c r="COV42" s="7"/>
      <c r="COW42" s="7"/>
      <c r="CSY42" s="7"/>
      <c r="CSZ42" s="7"/>
      <c r="CTA42" s="7"/>
      <c r="CTB42" s="7"/>
      <c r="CTC42" s="7"/>
      <c r="CTD42" s="7"/>
      <c r="CXF42" s="7"/>
      <c r="CXG42" s="7"/>
      <c r="CXH42" s="7"/>
      <c r="CXI42" s="7"/>
      <c r="CXJ42" s="7"/>
      <c r="CXK42" s="7"/>
      <c r="DBM42" s="7"/>
      <c r="DBN42" s="7"/>
      <c r="DBO42" s="7"/>
      <c r="DBP42" s="7"/>
      <c r="DBQ42" s="7"/>
      <c r="DBR42" s="7"/>
      <c r="DFT42" s="7"/>
      <c r="DFU42" s="7"/>
      <c r="DFV42" s="7"/>
      <c r="DFW42" s="7"/>
      <c r="DFX42" s="7"/>
      <c r="DFY42" s="7"/>
      <c r="DKA42" s="7"/>
      <c r="DKB42" s="7"/>
      <c r="DKC42" s="7"/>
      <c r="DKD42" s="7"/>
      <c r="DKE42" s="7"/>
      <c r="DKF42" s="7"/>
      <c r="DOH42" s="7"/>
      <c r="DOI42" s="7"/>
      <c r="DOJ42" s="7"/>
      <c r="DOK42" s="7"/>
      <c r="DOL42" s="7"/>
      <c r="DOM42" s="7"/>
      <c r="DSO42" s="7"/>
      <c r="DSP42" s="7"/>
      <c r="DSQ42" s="7"/>
      <c r="DSR42" s="7"/>
      <c r="DSS42" s="7"/>
      <c r="DST42" s="7"/>
      <c r="DWV42" s="7"/>
      <c r="DWW42" s="7"/>
      <c r="DWX42" s="7"/>
      <c r="DWY42" s="7"/>
      <c r="DWZ42" s="7"/>
      <c r="DXA42" s="7"/>
      <c r="EBC42" s="7"/>
      <c r="EBD42" s="7"/>
      <c r="EBE42" s="7"/>
      <c r="EBF42" s="7"/>
      <c r="EBG42" s="7"/>
      <c r="EBH42" s="7"/>
      <c r="EFJ42" s="7"/>
      <c r="EFK42" s="7"/>
      <c r="EFL42" s="7"/>
      <c r="EFM42" s="7"/>
      <c r="EFN42" s="7"/>
      <c r="EFO42" s="7"/>
      <c r="EJQ42" s="7"/>
      <c r="EJR42" s="7"/>
      <c r="EJS42" s="7"/>
      <c r="EJT42" s="7"/>
      <c r="EJU42" s="7"/>
      <c r="EJV42" s="7"/>
      <c r="ENX42" s="7"/>
      <c r="ENY42" s="7"/>
      <c r="ENZ42" s="7"/>
      <c r="EOA42" s="7"/>
      <c r="EOB42" s="7"/>
      <c r="EOC42" s="7"/>
      <c r="ESE42" s="7"/>
      <c r="ESF42" s="7"/>
      <c r="ESG42" s="7"/>
      <c r="ESH42" s="7"/>
      <c r="ESI42" s="7"/>
      <c r="ESJ42" s="7"/>
      <c r="EWL42" s="7"/>
      <c r="EWM42" s="7"/>
      <c r="EWN42" s="7"/>
      <c r="EWO42" s="7"/>
      <c r="EWP42" s="7"/>
      <c r="EWQ42" s="7"/>
      <c r="FAS42" s="7"/>
      <c r="FAT42" s="7"/>
      <c r="FAU42" s="7"/>
      <c r="FAV42" s="7"/>
      <c r="FAW42" s="7"/>
      <c r="FAX42" s="7"/>
      <c r="FEZ42" s="7"/>
      <c r="FFA42" s="7"/>
      <c r="FFB42" s="7"/>
      <c r="FFC42" s="7"/>
      <c r="FFD42" s="7"/>
      <c r="FFE42" s="7"/>
      <c r="FJG42" s="7"/>
      <c r="FJH42" s="7"/>
      <c r="FJI42" s="7"/>
      <c r="FJJ42" s="7"/>
      <c r="FJK42" s="7"/>
      <c r="FJL42" s="7"/>
      <c r="FNN42" s="7"/>
      <c r="FNO42" s="7"/>
      <c r="FNP42" s="7"/>
      <c r="FNQ42" s="7"/>
      <c r="FNR42" s="7"/>
      <c r="FNS42" s="7"/>
      <c r="FRU42" s="7"/>
      <c r="FRV42" s="7"/>
      <c r="FRW42" s="7"/>
      <c r="FRX42" s="7"/>
      <c r="FRY42" s="7"/>
      <c r="FRZ42" s="7"/>
      <c r="FWB42" s="7"/>
      <c r="FWC42" s="7"/>
      <c r="FWD42" s="7"/>
      <c r="FWE42" s="7"/>
      <c r="FWF42" s="7"/>
      <c r="FWG42" s="7"/>
      <c r="GAI42" s="7"/>
      <c r="GAJ42" s="7"/>
      <c r="GAK42" s="7"/>
      <c r="GAL42" s="7"/>
      <c r="GAM42" s="7"/>
      <c r="GAN42" s="7"/>
      <c r="GEP42" s="7"/>
      <c r="GEQ42" s="7"/>
      <c r="GER42" s="7"/>
      <c r="GES42" s="7"/>
      <c r="GET42" s="7"/>
      <c r="GEU42" s="7"/>
      <c r="GIW42" s="7"/>
      <c r="GIX42" s="7"/>
      <c r="GIY42" s="7"/>
      <c r="GIZ42" s="7"/>
      <c r="GJA42" s="7"/>
      <c r="GJB42" s="7"/>
      <c r="GND42" s="7"/>
      <c r="GNE42" s="7"/>
      <c r="GNF42" s="7"/>
      <c r="GNG42" s="7"/>
      <c r="GNH42" s="7"/>
      <c r="GNI42" s="7"/>
      <c r="GRK42" s="7"/>
      <c r="GRL42" s="7"/>
      <c r="GRM42" s="7"/>
      <c r="GRN42" s="7"/>
      <c r="GRO42" s="7"/>
      <c r="GRP42" s="7"/>
      <c r="GVR42" s="7"/>
      <c r="GVS42" s="7"/>
      <c r="GVT42" s="7"/>
      <c r="GVU42" s="7"/>
      <c r="GVV42" s="7"/>
      <c r="GVW42" s="7"/>
      <c r="GZY42" s="7"/>
      <c r="GZZ42" s="7"/>
      <c r="HAA42" s="7"/>
      <c r="HAB42" s="7"/>
      <c r="HAC42" s="7"/>
      <c r="HAD42" s="7"/>
      <c r="HEF42" s="7"/>
      <c r="HEG42" s="7"/>
      <c r="HEH42" s="7"/>
      <c r="HEI42" s="7"/>
      <c r="HEJ42" s="7"/>
      <c r="HEK42" s="7"/>
      <c r="HIM42" s="7"/>
      <c r="HIN42" s="7"/>
      <c r="HIO42" s="7"/>
      <c r="HIP42" s="7"/>
      <c r="HIQ42" s="7"/>
      <c r="HIR42" s="7"/>
      <c r="HMT42" s="7"/>
      <c r="HMU42" s="7"/>
      <c r="HMV42" s="7"/>
      <c r="HMW42" s="7"/>
      <c r="HMX42" s="7"/>
      <c r="HMY42" s="7"/>
      <c r="HRA42" s="7"/>
      <c r="HRB42" s="7"/>
      <c r="HRC42" s="7"/>
      <c r="HRD42" s="7"/>
      <c r="HRE42" s="7"/>
      <c r="HRF42" s="7"/>
      <c r="HVH42" s="7"/>
      <c r="HVI42" s="7"/>
      <c r="HVJ42" s="7"/>
      <c r="HVK42" s="7"/>
      <c r="HVL42" s="7"/>
      <c r="HVM42" s="7"/>
      <c r="HZO42" s="7"/>
      <c r="HZP42" s="7"/>
      <c r="HZQ42" s="7"/>
      <c r="HZR42" s="7"/>
      <c r="HZS42" s="7"/>
      <c r="HZT42" s="7"/>
      <c r="IDV42" s="7"/>
      <c r="IDW42" s="7"/>
      <c r="IDX42" s="7"/>
      <c r="IDY42" s="7"/>
      <c r="IDZ42" s="7"/>
      <c r="IEA42" s="7"/>
      <c r="IIC42" s="7"/>
      <c r="IID42" s="7"/>
      <c r="IIE42" s="7"/>
      <c r="IIF42" s="7"/>
      <c r="IIG42" s="7"/>
      <c r="IIH42" s="7"/>
      <c r="IMJ42" s="7"/>
      <c r="IMK42" s="7"/>
      <c r="IML42" s="7"/>
      <c r="IMM42" s="7"/>
      <c r="IMN42" s="7"/>
      <c r="IMO42" s="7"/>
      <c r="IQQ42" s="7"/>
      <c r="IQR42" s="7"/>
      <c r="IQS42" s="7"/>
      <c r="IQT42" s="7"/>
      <c r="IQU42" s="7"/>
      <c r="IQV42" s="7"/>
      <c r="IUX42" s="7"/>
      <c r="IUY42" s="7"/>
      <c r="IUZ42" s="7"/>
      <c r="IVA42" s="7"/>
      <c r="IVB42" s="7"/>
      <c r="IVC42" s="7"/>
      <c r="IZE42" s="7"/>
      <c r="IZF42" s="7"/>
      <c r="IZG42" s="7"/>
      <c r="IZH42" s="7"/>
      <c r="IZI42" s="7"/>
      <c r="IZJ42" s="7"/>
      <c r="JDL42" s="7"/>
      <c r="JDM42" s="7"/>
      <c r="JDN42" s="7"/>
      <c r="JDO42" s="7"/>
      <c r="JDP42" s="7"/>
      <c r="JDQ42" s="7"/>
      <c r="JHS42" s="7"/>
      <c r="JHT42" s="7"/>
      <c r="JHU42" s="7"/>
      <c r="JHV42" s="7"/>
      <c r="JHW42" s="7"/>
      <c r="JHX42" s="7"/>
      <c r="JLZ42" s="7"/>
      <c r="JMA42" s="7"/>
      <c r="JMB42" s="7"/>
      <c r="JMC42" s="7"/>
      <c r="JMD42" s="7"/>
      <c r="JME42" s="7"/>
      <c r="JQG42" s="7"/>
      <c r="JQH42" s="7"/>
      <c r="JQI42" s="7"/>
      <c r="JQJ42" s="7"/>
      <c r="JQK42" s="7"/>
      <c r="JQL42" s="7"/>
      <c r="JUN42" s="7"/>
      <c r="JUO42" s="7"/>
      <c r="JUP42" s="7"/>
      <c r="JUQ42" s="7"/>
      <c r="JUR42" s="7"/>
      <c r="JUS42" s="7"/>
      <c r="JYU42" s="7"/>
      <c r="JYV42" s="7"/>
      <c r="JYW42" s="7"/>
      <c r="JYX42" s="7"/>
      <c r="JYY42" s="7"/>
      <c r="JYZ42" s="7"/>
      <c r="KDB42" s="7"/>
      <c r="KDC42" s="7"/>
      <c r="KDD42" s="7"/>
      <c r="KDE42" s="7"/>
      <c r="KDF42" s="7"/>
      <c r="KDG42" s="7"/>
      <c r="KHI42" s="7"/>
      <c r="KHJ42" s="7"/>
      <c r="KHK42" s="7"/>
      <c r="KHL42" s="7"/>
      <c r="KHM42" s="7"/>
      <c r="KHN42" s="7"/>
      <c r="KLP42" s="7"/>
      <c r="KLQ42" s="7"/>
      <c r="KLR42" s="7"/>
      <c r="KLS42" s="7"/>
      <c r="KLT42" s="7"/>
      <c r="KLU42" s="7"/>
      <c r="KPW42" s="7"/>
      <c r="KPX42" s="7"/>
      <c r="KPY42" s="7"/>
      <c r="KPZ42" s="7"/>
      <c r="KQA42" s="7"/>
      <c r="KQB42" s="7"/>
      <c r="KUD42" s="7"/>
      <c r="KUE42" s="7"/>
      <c r="KUF42" s="7"/>
      <c r="KUG42" s="7"/>
      <c r="KUH42" s="7"/>
      <c r="KUI42" s="7"/>
      <c r="KYK42" s="7"/>
      <c r="KYL42" s="7"/>
      <c r="KYM42" s="7"/>
      <c r="KYN42" s="7"/>
      <c r="KYO42" s="7"/>
      <c r="KYP42" s="7"/>
      <c r="LCR42" s="7"/>
      <c r="LCS42" s="7"/>
      <c r="LCT42" s="7"/>
      <c r="LCU42" s="7"/>
      <c r="LCV42" s="7"/>
      <c r="LCW42" s="7"/>
      <c r="LGY42" s="7"/>
      <c r="LGZ42" s="7"/>
      <c r="LHA42" s="7"/>
      <c r="LHB42" s="7"/>
      <c r="LHC42" s="7"/>
      <c r="LHD42" s="7"/>
      <c r="LLF42" s="7"/>
      <c r="LLG42" s="7"/>
      <c r="LLH42" s="7"/>
      <c r="LLI42" s="7"/>
      <c r="LLJ42" s="7"/>
      <c r="LLK42" s="7"/>
      <c r="LPM42" s="7"/>
      <c r="LPN42" s="7"/>
      <c r="LPO42" s="7"/>
      <c r="LPP42" s="7"/>
      <c r="LPQ42" s="7"/>
      <c r="LPR42" s="7"/>
      <c r="LTT42" s="7"/>
      <c r="LTU42" s="7"/>
      <c r="LTV42" s="7"/>
      <c r="LTW42" s="7"/>
      <c r="LTX42" s="7"/>
      <c r="LTY42" s="7"/>
      <c r="LYA42" s="7"/>
      <c r="LYB42" s="7"/>
      <c r="LYC42" s="7"/>
      <c r="LYD42" s="7"/>
      <c r="LYE42" s="7"/>
      <c r="LYF42" s="7"/>
      <c r="MCH42" s="7"/>
      <c r="MCI42" s="7"/>
      <c r="MCJ42" s="7"/>
      <c r="MCK42" s="7"/>
      <c r="MCL42" s="7"/>
      <c r="MCM42" s="7"/>
      <c r="MGO42" s="7"/>
      <c r="MGP42" s="7"/>
      <c r="MGQ42" s="7"/>
      <c r="MGR42" s="7"/>
      <c r="MGS42" s="7"/>
      <c r="MGT42" s="7"/>
      <c r="MKV42" s="7"/>
      <c r="MKW42" s="7"/>
      <c r="MKX42" s="7"/>
      <c r="MKY42" s="7"/>
      <c r="MKZ42" s="7"/>
      <c r="MLA42" s="7"/>
      <c r="MPC42" s="7"/>
      <c r="MPD42" s="7"/>
      <c r="MPE42" s="7"/>
      <c r="MPF42" s="7"/>
      <c r="MPG42" s="7"/>
      <c r="MPH42" s="7"/>
      <c r="MTJ42" s="7"/>
      <c r="MTK42" s="7"/>
      <c r="MTL42" s="7"/>
      <c r="MTM42" s="7"/>
      <c r="MTN42" s="7"/>
      <c r="MTO42" s="7"/>
      <c r="MXQ42" s="7"/>
      <c r="MXR42" s="7"/>
      <c r="MXS42" s="7"/>
      <c r="MXT42" s="7"/>
      <c r="MXU42" s="7"/>
      <c r="MXV42" s="7"/>
      <c r="NBX42" s="7"/>
      <c r="NBY42" s="7"/>
      <c r="NBZ42" s="7"/>
      <c r="NCA42" s="7"/>
      <c r="NCB42" s="7"/>
      <c r="NCC42" s="7"/>
      <c r="NGE42" s="7"/>
      <c r="NGF42" s="7"/>
      <c r="NGG42" s="7"/>
      <c r="NGH42" s="7"/>
      <c r="NGI42" s="7"/>
      <c r="NGJ42" s="7"/>
      <c r="NKL42" s="7"/>
      <c r="NKM42" s="7"/>
      <c r="NKN42" s="7"/>
      <c r="NKO42" s="7"/>
      <c r="NKP42" s="7"/>
      <c r="NKQ42" s="7"/>
      <c r="NOS42" s="7"/>
      <c r="NOT42" s="7"/>
      <c r="NOU42" s="7"/>
      <c r="NOV42" s="7"/>
      <c r="NOW42" s="7"/>
      <c r="NOX42" s="7"/>
      <c r="NSZ42" s="7"/>
      <c r="NTA42" s="7"/>
      <c r="NTB42" s="7"/>
      <c r="NTC42" s="7"/>
      <c r="NTD42" s="7"/>
      <c r="NTE42" s="7"/>
      <c r="NXG42" s="7"/>
      <c r="NXH42" s="7"/>
      <c r="NXI42" s="7"/>
      <c r="NXJ42" s="7"/>
      <c r="NXK42" s="7"/>
      <c r="NXL42" s="7"/>
      <c r="OBN42" s="7"/>
      <c r="OBO42" s="7"/>
      <c r="OBP42" s="7"/>
      <c r="OBQ42" s="7"/>
      <c r="OBR42" s="7"/>
      <c r="OBS42" s="7"/>
      <c r="OFU42" s="7"/>
      <c r="OFV42" s="7"/>
      <c r="OFW42" s="7"/>
      <c r="OFX42" s="7"/>
      <c r="OFY42" s="7"/>
      <c r="OFZ42" s="7"/>
      <c r="OKB42" s="7"/>
      <c r="OKC42" s="7"/>
      <c r="OKD42" s="7"/>
      <c r="OKE42" s="7"/>
      <c r="OKF42" s="7"/>
      <c r="OKG42" s="7"/>
      <c r="OOI42" s="7"/>
      <c r="OOJ42" s="7"/>
      <c r="OOK42" s="7"/>
      <c r="OOL42" s="7"/>
      <c r="OOM42" s="7"/>
      <c r="OON42" s="7"/>
      <c r="OSP42" s="7"/>
      <c r="OSQ42" s="7"/>
      <c r="OSR42" s="7"/>
      <c r="OSS42" s="7"/>
      <c r="OST42" s="7"/>
      <c r="OSU42" s="7"/>
      <c r="OWW42" s="7"/>
      <c r="OWX42" s="7"/>
      <c r="OWY42" s="7"/>
      <c r="OWZ42" s="7"/>
      <c r="OXA42" s="7"/>
      <c r="OXB42" s="7"/>
      <c r="PBD42" s="7"/>
      <c r="PBE42" s="7"/>
      <c r="PBF42" s="7"/>
      <c r="PBG42" s="7"/>
      <c r="PBH42" s="7"/>
      <c r="PBI42" s="7"/>
      <c r="PFK42" s="7"/>
      <c r="PFL42" s="7"/>
      <c r="PFM42" s="7"/>
      <c r="PFN42" s="7"/>
      <c r="PFO42" s="7"/>
      <c r="PFP42" s="7"/>
      <c r="PJR42" s="7"/>
      <c r="PJS42" s="7"/>
      <c r="PJT42" s="7"/>
      <c r="PJU42" s="7"/>
      <c r="PJV42" s="7"/>
      <c r="PJW42" s="7"/>
      <c r="PNY42" s="7"/>
      <c r="PNZ42" s="7"/>
      <c r="POA42" s="7"/>
      <c r="POB42" s="7"/>
      <c r="POC42" s="7"/>
      <c r="POD42" s="7"/>
      <c r="PSF42" s="7"/>
      <c r="PSG42" s="7"/>
      <c r="PSH42" s="7"/>
      <c r="PSI42" s="7"/>
      <c r="PSJ42" s="7"/>
      <c r="PSK42" s="7"/>
    </row>
    <row r="43" spans="1:998 1104:1997 2103:2996 3102:3995 4101:5105 5211:6104 6210:7103 7209:8102 8208:9212 9318:10211 10317:11210 11316:11321" x14ac:dyDescent="0.25">
      <c r="A43" s="9">
        <f>Landen!E30+100</f>
        <v>109</v>
      </c>
      <c r="B43" s="3">
        <f>VLOOKUP(C43,CX43:CY46,2,FALSE)</f>
        <v>1</v>
      </c>
      <c r="C43" s="5" t="str">
        <f>Landen!D30</f>
        <v>België</v>
      </c>
      <c r="D43" s="3">
        <f>SUMPRODUCT((DA3:DA105=C43)*(DE3:DE105="W"))+SUMPRODUCT((DD3:DD105=C43)*(DF3:DF105="W"))</f>
        <v>0</v>
      </c>
      <c r="E43" s="3">
        <f>SUMPRODUCT((DA3:DA105=C43)*(DE3:DE105="D"))+SUMPRODUCT((DD3:DD105=C43)*(DF3:DF105="D"))</f>
        <v>0</v>
      </c>
      <c r="F43" s="3">
        <f>SUMPRODUCT((DA3:DA105=C43)*(DE3:DE105="L"))+SUMPRODUCT((DD3:DD105=C43)*(DF3:DF105="L"))</f>
        <v>0</v>
      </c>
      <c r="G43" s="3">
        <f>SUMIF(DA3:DA123,C43,DB3:DB123)+SUMIF(DD3:DD123,C43,DC3:DC123)</f>
        <v>0</v>
      </c>
      <c r="H43" s="3">
        <f>SUMIF(DD3:DD123,C43,DB3:DB123)+SUMIF(DA3:DA123,C43,DC3:DC123)</f>
        <v>0</v>
      </c>
      <c r="I43" s="3">
        <f t="shared" ref="I43:I46" si="148">G43-H43+1000</f>
        <v>1000</v>
      </c>
      <c r="J43" s="3">
        <f t="shared" ref="J43:J46" si="149">D43*3+E43*1</f>
        <v>0</v>
      </c>
      <c r="K43" s="3">
        <f>IF(Landen!F30&lt;&gt;"",Landen!F30,-A43)</f>
        <v>-109</v>
      </c>
      <c r="L43" s="3">
        <f>IF(COUNTIF(J43:J46,4)&lt;&gt;4,RANK(J43,J43:J46),J122)</f>
        <v>1</v>
      </c>
      <c r="N43" s="3">
        <f>SUMPRODUCT((L43:L46=L43)*(K43:K46&lt;K43))+L43</f>
        <v>4</v>
      </c>
      <c r="O43" s="5" t="str">
        <f>INDEX(C43:C47,MATCH(1,N43:N47,0),0)</f>
        <v>Nieuw-Zeeland</v>
      </c>
      <c r="P43" s="3">
        <f>INDEX(L43:L47,MATCH(O43,C43:C47,0),0)</f>
        <v>1</v>
      </c>
      <c r="Q43" s="3" t="str">
        <f>IF(P44=1,O43,"")</f>
        <v>Nieuw-Zeeland</v>
      </c>
      <c r="R43" s="3" t="str">
        <f>IF(P45=2,O44,"")</f>
        <v/>
      </c>
      <c r="S43" s="3" t="str">
        <f>IF(P46=3,O45,"")</f>
        <v/>
      </c>
      <c r="T43" s="3" t="str">
        <f>IF(P47=4,O46,"")</f>
        <v/>
      </c>
      <c r="V43" s="3" t="str">
        <f>IF(Q43&lt;&gt;"",Q43,"")</f>
        <v>Nieuw-Zeeland</v>
      </c>
      <c r="W43" s="3">
        <f>SUMPRODUCT((DA3:DA105=V43)*(DD3:DD105=V44)*(DE3:DE105="W"))+SUMPRODUCT((DA3:DA105=V43)*(DD3:DD105=V45)*(DE3:DE105="W"))+SUMPRODUCT((DA3:DA105=V43)*(DD3:DD105=V46)*(DE3:DE105="W"))+SUMPRODUCT((DA3:DA105=V43)*(DD3:DD105=V47)*(DE3:DE105="W"))+SUMPRODUCT((DA3:DA105=V44)*(DD3:DD105=V43)*(DF3:DF105="W"))+SUMPRODUCT((DA3:DA105=V45)*(DD3:DD105=V43)*(DF3:DF105="W"))+SUMPRODUCT((DA3:DA105=V46)*(DD3:DD105=V43)*(DF3:DF105="W"))+SUMPRODUCT((DA3:DA105=V47)*(DD3:DD105=V43)*(DF3:DF105="W"))</f>
        <v>0</v>
      </c>
      <c r="X43" s="3">
        <f>SUMPRODUCT((DA3:DA105=V43)*(DD3:DD105=V44)*(DE3:DE105="D"))+SUMPRODUCT((DA3:DA105=V43)*(DD3:DD105=V45)*(DE3:DE105="D"))+SUMPRODUCT((DA3:DA105=V43)*(DD3:DD105=V46)*(DE3:DE105="D"))+SUMPRODUCT((DA3:DA105=V43)*(DD3:DD105=V47)*(DE3:DE105="D"))+SUMPRODUCT((DA3:DA105=V44)*(DD3:DD105=V43)*(DE3:DE105="D"))+SUMPRODUCT((DA3:DA105=V45)*(DD3:DD105=V43)*(DE3:DE105="D"))+SUMPRODUCT((DA3:DA105=V46)*(DD3:DD105=V43)*(DE3:DE105="D"))+SUMPRODUCT((DA3:DA105=V47)*(DD3:DD105=V43)*(DE3:DE105="D"))</f>
        <v>0</v>
      </c>
      <c r="Y43" s="3">
        <f>SUMPRODUCT((DA3:DA105=V43)*(DD3:DD105=V44)*(DE3:DE105="L"))+SUMPRODUCT((DA3:DA105=V43)*(DD3:DD105=V45)*(DE3:DE105="L"))+SUMPRODUCT((DA3:DA105=V43)*(DD3:DD105=V46)*(DE3:DE105="L"))+SUMPRODUCT((DA3:DA105=V43)*(DD3:DD105=V47)*(DE3:DE105="L"))+SUMPRODUCT((DA3:DA105=V44)*(DD3:DD105=V43)*(DF3:DF105="L"))+SUMPRODUCT((DA3:DA105=V45)*(DD3:DD105=V43)*(DF3:DF105="L"))+SUMPRODUCT((DA3:DA105=V46)*(DD3:DD105=V43)*(DF3:DF105="L"))+SUMPRODUCT((DA3:DA105=V47)*(DD3:DD105=V43)*(DF3:DF105="L"))</f>
        <v>0</v>
      </c>
      <c r="Z43" s="3">
        <f>SUMPRODUCT((DA3:DA105=V43)*(DD3:DD105=V44)*DB3:DB105)+SUMPRODUCT((DA3:DA105=V43)*(DD3:DD105=V45)*DB3:DB105)+SUMPRODUCT((DA3:DA105=V43)*(DD3:DD105=V46)*DB3:DB105)+SUMPRODUCT((DA3:DA105=V43)*(DD3:DD105=V47)*DB3:DB105)+SUMPRODUCT((DA3:DA105=V44)*(DD3:DD105=V43)*DC3:DC105)+SUMPRODUCT((DA3:DA105=V45)*(DD3:DD105=V43)*DC3:DC105)+SUMPRODUCT((DA3:DA105=V46)*(DD3:DD105=V43)*DC3:DC105)+SUMPRODUCT((DA3:DA105=V47)*(DD3:DD105=V43)*DC3:DC105)</f>
        <v>0</v>
      </c>
      <c r="AA43" s="3">
        <f>SUMPRODUCT((DA3:DA105=V43)*(DD3:DD105=V44)*DC3:DC105)+SUMPRODUCT((DA3:DA105=V43)*(DD3:DD105=V45)*DC3:DC105)+SUMPRODUCT((DA3:DA105=V43)*(DD3:DD105=V46)*DC3:DC105)+SUMPRODUCT((DA3:DA105=V43)*(DD3:DD105=V47)*DC3:DC105)+SUMPRODUCT((DA3:DA105=V44)*(DD3:DD105=V43)*DB3:DB105)+SUMPRODUCT((DA3:DA105=V45)*(DD3:DD105=V43)*DB3:DB105)+SUMPRODUCT((DA3:DA105=V46)*(DD3:DD105=V43)*DB3:DB105)+SUMPRODUCT((DA3:DA105=V47)*(DD3:DD105=V43)*DB3:DB105)</f>
        <v>0</v>
      </c>
      <c r="AB43" s="3">
        <f>Z43-AA43+1000</f>
        <v>1000</v>
      </c>
      <c r="AC43" s="3">
        <f t="shared" ref="AC43:AC46" si="150">IF(V43&lt;&gt;"",W43*3+X43*1,"")</f>
        <v>0</v>
      </c>
      <c r="AD43" s="3">
        <f>IF(V43&lt;&gt;"",VLOOKUP(V43,C4:I52,7,FALSE),"")</f>
        <v>1000</v>
      </c>
      <c r="AE43" s="3">
        <f>IF(V43&lt;&gt;"",VLOOKUP(V43,C4:I52,5,FALSE),"")</f>
        <v>0</v>
      </c>
      <c r="AF43" s="3">
        <f>IF(V43&lt;&gt;"",VLOOKUP(V43,C4:K52,9,FALSE),"")</f>
        <v>-185</v>
      </c>
      <c r="AG43" s="3">
        <f t="shared" ref="AG43:AG46" si="151">AC43</f>
        <v>0</v>
      </c>
      <c r="AH43" s="3">
        <f>IF(V43&lt;&gt;"",RANK(AG43,AG43:AG47),"")</f>
        <v>1</v>
      </c>
      <c r="AI43" s="3">
        <f>IF(V43&lt;&gt;"",SUMPRODUCT((AG43:AG47=AG43)*(AB43:AB47&gt;AB43)),"")</f>
        <v>0</v>
      </c>
      <c r="AJ43" s="3">
        <f>IF(V43&lt;&gt;"",SUMPRODUCT((AG43:AG47=AG43)*(AB43:AB47=AB43)*(Z43:Z47&gt;Z43)),"")</f>
        <v>0</v>
      </c>
      <c r="AK43" s="3">
        <f>IF(V43&lt;&gt;"",SUMPRODUCT((AG43:AG47=AG43)*(AB43:AB47=AB43)*(Z43:Z47=Z43)*(AD43:AD47&gt;AD43)),"")</f>
        <v>0</v>
      </c>
      <c r="AL43" s="3">
        <f>IF(V43&lt;&gt;"",SUMPRODUCT((AG43:AG47=AG43)*(AB43:AB47=AB43)*(Z43:Z47=Z43)*(AD43:AD47=AD43)*(AE43:AE47&gt;AE43)),"")</f>
        <v>0</v>
      </c>
      <c r="AM43" s="3">
        <f>IF(V43&lt;&gt;"",SUMPRODUCT((AG43:AG47=AG43)*(AB43:AB47=AB43)*(Z43:Z47=Z43)*(AD43:AD47=AD43)*(AE43:AE47=AE43)*(AF43:AF47&gt;AF43)),"")</f>
        <v>3</v>
      </c>
      <c r="AN43" s="3">
        <f>IF(V43&lt;&gt;"",IF(AN122&lt;&gt;"",IF(U121=3,AN122,AN122+U121),SUM(AH43:AM43)),"")</f>
        <v>4</v>
      </c>
      <c r="AO43" s="3" t="str">
        <f>IF(V43&lt;&gt;"",INDEX(V43:V47,MATCH(1,AN43:AN47,0),0),"")</f>
        <v>België</v>
      </c>
      <c r="CX43" s="3" t="str">
        <f>IF(AO43&lt;&gt;"",AO43,O43)</f>
        <v>België</v>
      </c>
      <c r="CY43" s="3">
        <v>1</v>
      </c>
      <c r="DA43" s="7" t="str">
        <f>Voorspelling!F46</f>
        <v>Noorwegen</v>
      </c>
      <c r="DB43" s="7">
        <f>Voorspelling!G46</f>
        <v>0</v>
      </c>
      <c r="DC43" s="7">
        <f>Voorspelling!H46</f>
        <v>0</v>
      </c>
      <c r="DD43" s="7" t="str">
        <f>Voorspelling!I46</f>
        <v>Senegal</v>
      </c>
      <c r="DE43" s="7" t="str">
        <f>IF(AND(Voorspelling!G46&lt;&gt;"",Voorspelling!H46&lt;&gt;""),IF(DB43&gt;DC43,"W",IF(DB43=DC43,"D","L")),"")</f>
        <v/>
      </c>
      <c r="DF43" s="7" t="str">
        <f t="shared" si="0"/>
        <v/>
      </c>
      <c r="DI43" s="3" t="e">
        <f ca="1">VLOOKUP(DJ43,HE43:HF46,2,FALSE)</f>
        <v>#N/A</v>
      </c>
      <c r="DJ43" s="5" t="str">
        <f>C43</f>
        <v>België</v>
      </c>
      <c r="DK43" s="3" t="e">
        <f ca="1">SUMPRODUCT((HH3:HH105=DJ43)*(HL3:HL105="W"))+SUMPRODUCT((HK3:HK105=DJ43)*(HM3:HM105="W"))</f>
        <v>#REF!</v>
      </c>
      <c r="DL43" s="3" t="e">
        <f ca="1">SUMPRODUCT((HH3:HH105=DJ43)*(HL3:HL105="D"))+SUMPRODUCT((HK3:HK105=DJ43)*(HM3:HM105="D"))</f>
        <v>#REF!</v>
      </c>
      <c r="DM43" s="3" t="e">
        <f ca="1">SUMPRODUCT((HH3:HH105=DJ43)*(HL3:HL105="L"))+SUMPRODUCT((HK3:HK105=DJ43)*(HM3:HM105="L"))</f>
        <v>#REF!</v>
      </c>
      <c r="DN43" s="3" t="e">
        <f ca="1">SUMIF(HH3:HH123,DJ43,HI3:HI123)+SUMIF(HK3:HK123,DJ43,HJ3:HJ123)</f>
        <v>#REF!</v>
      </c>
      <c r="DO43" s="3" t="e">
        <f ca="1">SUMIF(HK3:HK123,DJ43,HI3:HI123)+SUMIF(HH3:HH123,DJ43,HJ3:HJ123)</f>
        <v>#REF!</v>
      </c>
      <c r="DP43" s="3" t="e">
        <f t="shared" ref="DP43:DP46" ca="1" si="152">DN43-DO43+1000</f>
        <v>#REF!</v>
      </c>
      <c r="DQ43" s="3" t="e">
        <f t="shared" ref="DQ43:DQ46" ca="1" si="153">DK43*3+DL43*1</f>
        <v>#REF!</v>
      </c>
      <c r="DR43" s="3">
        <f t="shared" ref="DR43:DR46" si="154">K43</f>
        <v>-109</v>
      </c>
      <c r="DS43" s="3" t="e">
        <f ca="1">IF(COUNTIF(DQ43:DQ46,4)&lt;&gt;4,RANK(DQ43,DQ43:DQ46),DQ122)</f>
        <v>#REF!</v>
      </c>
      <c r="DU43" s="3" t="e">
        <f ca="1">SUMPRODUCT((DS43:DS46=DS43)*(DR43:DR46&lt;DR43))+DS43</f>
        <v>#REF!</v>
      </c>
      <c r="DV43" s="5" t="e">
        <f ca="1">INDEX(DJ43:DJ47,MATCH(1,DU43:DU47,0),0)</f>
        <v>#N/A</v>
      </c>
      <c r="DW43" s="3" t="e">
        <f ca="1">INDEX(DS43:DS47,MATCH(DV43,DJ43:DJ47,0),0)</f>
        <v>#N/A</v>
      </c>
      <c r="DX43" s="3" t="e">
        <f ca="1">IF(DW44=1,DV43,"")</f>
        <v>#N/A</v>
      </c>
      <c r="DY43" s="3" t="e">
        <f ca="1">IF(DW45=2,DV44,"")</f>
        <v>#N/A</v>
      </c>
      <c r="DZ43" s="3" t="e">
        <f ca="1">IF(DW46=3,DV45,"")</f>
        <v>#N/A</v>
      </c>
      <c r="EA43" s="3" t="str">
        <f>IF(DW47=4,DV46,"")</f>
        <v/>
      </c>
      <c r="EC43" s="3" t="e">
        <f ca="1">IF(DX43&lt;&gt;"",DX43,"")</f>
        <v>#N/A</v>
      </c>
      <c r="ED43" s="3" t="e">
        <f ca="1">SUMPRODUCT((HH3:HH105=EC43)*(HK3:HK105=EC44)*(HL3:HL105="W"))+SUMPRODUCT((HH3:HH105=EC43)*(HK3:HK105=EC45)*(HL3:HL105="W"))+SUMPRODUCT((HH3:HH105=EC43)*(HK3:HK105=EC46)*(HL3:HL105="W"))+SUMPRODUCT((HH3:HH105=EC43)*(HK3:HK105=EC47)*(HL3:HL105="W"))+SUMPRODUCT((HH3:HH105=EC44)*(HK3:HK105=EC43)*(HM3:HM105="W"))+SUMPRODUCT((HH3:HH105=EC45)*(HK3:HK105=EC43)*(HM3:HM105="W"))+SUMPRODUCT((HH3:HH105=EC46)*(HK3:HK105=EC43)*(HM3:HM105="W"))+SUMPRODUCT((HH3:HH105=EC47)*(HK3:HK105=EC43)*(HM3:HM105="W"))</f>
        <v>#N/A</v>
      </c>
      <c r="EE43" s="3" t="e">
        <f ca="1">SUMPRODUCT((HH3:HH105=EC43)*(HK3:HK105=EC44)*(HL3:HL105="D"))+SUMPRODUCT((HH3:HH105=EC43)*(HK3:HK105=EC45)*(HL3:HL105="D"))+SUMPRODUCT((HH3:HH105=EC43)*(HK3:HK105=EC46)*(HL3:HL105="D"))+SUMPRODUCT((HH3:HH105=EC43)*(HK3:HK105=EC47)*(HL3:HL105="D"))+SUMPRODUCT((HH3:HH105=EC44)*(HK3:HK105=EC43)*(HL3:HL105="D"))+SUMPRODUCT((HH3:HH105=EC45)*(HK3:HK105=EC43)*(HL3:HL105="D"))+SUMPRODUCT((HH3:HH105=EC46)*(HK3:HK105=EC43)*(HL3:HL105="D"))+SUMPRODUCT((HH3:HH105=EC47)*(HK3:HK105=EC43)*(HL3:HL105="D"))</f>
        <v>#N/A</v>
      </c>
      <c r="EF43" s="3" t="e">
        <f ca="1">SUMPRODUCT((HH3:HH105=EC43)*(HK3:HK105=EC44)*(HL3:HL105="L"))+SUMPRODUCT((HH3:HH105=EC43)*(HK3:HK105=EC45)*(HL3:HL105="L"))+SUMPRODUCT((HH3:HH105=EC43)*(HK3:HK105=EC46)*(HL3:HL105="L"))+SUMPRODUCT((HH3:HH105=EC43)*(HK3:HK105=EC47)*(HL3:HL105="L"))+SUMPRODUCT((HH3:HH105=EC44)*(HK3:HK105=EC43)*(HM3:HM105="L"))+SUMPRODUCT((HH3:HH105=EC45)*(HK3:HK105=EC43)*(HM3:HM105="L"))+SUMPRODUCT((HH3:HH105=EC46)*(HK3:HK105=EC43)*(HM3:HM105="L"))+SUMPRODUCT((HH3:HH105=EC47)*(HK3:HK105=EC43)*(HM3:HM105="L"))</f>
        <v>#N/A</v>
      </c>
      <c r="EG43" s="3" t="e">
        <f ca="1">SUMPRODUCT((HH3:HH105=EC43)*(HK3:HK105=EC44)*HI3:HI105)+SUMPRODUCT((HH3:HH105=EC43)*(HK3:HK105=EC45)*HI3:HI105)+SUMPRODUCT((HH3:HH105=EC43)*(HK3:HK105=EC46)*HI3:HI105)+SUMPRODUCT((HH3:HH105=EC43)*(HK3:HK105=EC47)*HI3:HI105)+SUMPRODUCT((HH3:HH105=EC44)*(HK3:HK105=EC43)*HJ3:HJ105)+SUMPRODUCT((HH3:HH105=EC45)*(HK3:HK105=EC43)*HJ3:HJ105)+SUMPRODUCT((HH3:HH105=EC46)*(HK3:HK105=EC43)*HJ3:HJ105)+SUMPRODUCT((HH3:HH105=EC47)*(HK3:HK105=EC43)*HJ3:HJ105)</f>
        <v>#N/A</v>
      </c>
      <c r="EH43" s="3" t="e">
        <f ca="1">SUMPRODUCT((HH3:HH105=EC43)*(HK3:HK105=EC44)*HJ3:HJ105)+SUMPRODUCT((HH3:HH105=EC43)*(HK3:HK105=EC45)*HJ3:HJ105)+SUMPRODUCT((HH3:HH105=EC43)*(HK3:HK105=EC46)*HJ3:HJ105)+SUMPRODUCT((HH3:HH105=EC43)*(HK3:HK105=EC47)*HJ3:HJ105)+SUMPRODUCT((HH3:HH105=EC44)*(HK3:HK105=EC43)*HI3:HI105)+SUMPRODUCT((HH3:HH105=EC45)*(HK3:HK105=EC43)*HI3:HI105)+SUMPRODUCT((HH3:HH105=EC46)*(HK3:HK105=EC43)*HI3:HI105)+SUMPRODUCT((HH3:HH105=EC47)*(HK3:HK105=EC43)*HI3:HI105)</f>
        <v>#N/A</v>
      </c>
      <c r="EI43" s="3" t="e">
        <f ca="1">EG43-EH43+1000</f>
        <v>#N/A</v>
      </c>
      <c r="EJ43" s="3" t="e">
        <f t="shared" ref="EJ43:EJ46" ca="1" si="155">IF(EC43&lt;&gt;"",ED43*3+EE43*1,"")</f>
        <v>#N/A</v>
      </c>
      <c r="EK43" s="3" t="e">
        <f ca="1">IF(EC43&lt;&gt;"",VLOOKUP(EC43,DJ4:DP52,7,FALSE),"")</f>
        <v>#N/A</v>
      </c>
      <c r="EL43" s="3" t="e">
        <f ca="1">IF(EC43&lt;&gt;"",VLOOKUP(EC43,DJ4:DP52,5,FALSE),"")</f>
        <v>#N/A</v>
      </c>
      <c r="EM43" s="3" t="e">
        <f ca="1">IF(EC43&lt;&gt;"",VLOOKUP(EC43,DJ4:DR52,9,FALSE),"")</f>
        <v>#N/A</v>
      </c>
      <c r="EN43" s="3" t="e">
        <f t="shared" ref="EN43:EN46" ca="1" si="156">EJ43</f>
        <v>#N/A</v>
      </c>
      <c r="EO43" s="3" t="e">
        <f ca="1">IF(EC43&lt;&gt;"",RANK(EN43,EN43:EN47),"")</f>
        <v>#N/A</v>
      </c>
      <c r="EP43" s="3" t="e">
        <f ca="1">IF(EC43&lt;&gt;"",SUMPRODUCT((EN43:EN47=EN43)*(EI43:EI47&gt;EI43)),"")</f>
        <v>#N/A</v>
      </c>
      <c r="EQ43" s="3" t="e">
        <f ca="1">IF(EC43&lt;&gt;"",SUMPRODUCT((EN43:EN47=EN43)*(EI43:EI47=EI43)*(EG43:EG47&gt;EG43)),"")</f>
        <v>#N/A</v>
      </c>
      <c r="ER43" s="3" t="e">
        <f ca="1">IF(EC43&lt;&gt;"",SUMPRODUCT((EN43:EN47=EN43)*(EI43:EI47=EI43)*(EG43:EG47=EG43)*(EK43:EK47&gt;EK43)),"")</f>
        <v>#N/A</v>
      </c>
      <c r="ES43" s="3" t="e">
        <f ca="1">IF(EC43&lt;&gt;"",SUMPRODUCT((EN43:EN47=EN43)*(EI43:EI47=EI43)*(EG43:EG47=EG43)*(EK43:EK47=EK43)*(EL43:EL47&gt;EL43)),"")</f>
        <v>#N/A</v>
      </c>
      <c r="ET43" s="3" t="e">
        <f ca="1">IF(EC43&lt;&gt;"",SUMPRODUCT((EN43:EN47=EN43)*(EI43:EI47=EI43)*(EG43:EG47=EG43)*(EK43:EK47=EK43)*(EL43:EL47=EL43)*(EM43:EM47&gt;EM43)),"")</f>
        <v>#N/A</v>
      </c>
      <c r="EU43" s="3" t="e">
        <f ca="1">IF(EC43&lt;&gt;"",IF(EU122&lt;&gt;"",IF(EB121=3,EU122,EU122+EB121),SUM(EO43:ET43)),"")</f>
        <v>#N/A</v>
      </c>
      <c r="EV43" s="3" t="e">
        <f ca="1">IF(EC43&lt;&gt;"",INDEX(EC43:EC47,MATCH(1,EU43:EU47,0),0),"")</f>
        <v>#N/A</v>
      </c>
      <c r="HE43" s="3" t="e">
        <f ca="1">IF(EV43&lt;&gt;"",EV43,DV43)</f>
        <v>#N/A</v>
      </c>
      <c r="HF43" s="3">
        <v>1</v>
      </c>
      <c r="HH43" s="7" t="str">
        <f t="shared" si="1"/>
        <v>Noorwegen</v>
      </c>
      <c r="HI43" s="7" t="e">
        <f ca="1">IF(OFFSET(Voorspelling!#REF!,0,HI1)&lt;&gt;"",OFFSET(Voorspelling!#REF!,0,HI1),0)</f>
        <v>#REF!</v>
      </c>
      <c r="HJ43" s="7" t="e">
        <f ca="1">IF(OFFSET(Voorspelling!#REF!,0,HI1)&lt;&gt;"",OFFSET(Voorspelling!#REF!,0,HI1),0)</f>
        <v>#REF!</v>
      </c>
      <c r="HK43" s="7" t="str">
        <f t="shared" si="2"/>
        <v>Senegal</v>
      </c>
      <c r="HL43" s="7" t="e">
        <f ca="1">IF(AND(OFFSET(Voorspelling!#REF!,0,HI1)&lt;&gt;"",OFFSET(Voorspelling!#REF!,0,HI1)&lt;&gt;""),IF(HI43&gt;HJ43,"W",IF(HI43=HJ43,"D","L")),"")</f>
        <v>#REF!</v>
      </c>
      <c r="HM43" s="7" t="e">
        <f t="shared" ca="1" si="3"/>
        <v>#REF!</v>
      </c>
      <c r="LO43" s="7"/>
      <c r="LP43" s="7"/>
      <c r="LQ43" s="7"/>
      <c r="LR43" s="7"/>
      <c r="LS43" s="7"/>
      <c r="LT43" s="7"/>
      <c r="PV43" s="7"/>
      <c r="PW43" s="7"/>
      <c r="PX43" s="7"/>
      <c r="PY43" s="7"/>
      <c r="PZ43" s="7"/>
      <c r="QA43" s="7"/>
      <c r="UC43" s="7"/>
      <c r="UD43" s="7"/>
      <c r="UE43" s="7"/>
      <c r="UF43" s="7"/>
      <c r="UG43" s="7"/>
      <c r="UH43" s="7"/>
      <c r="YJ43" s="7"/>
      <c r="YK43" s="7"/>
      <c r="YL43" s="7"/>
      <c r="YM43" s="7"/>
      <c r="YN43" s="7"/>
      <c r="YO43" s="7"/>
      <c r="ACQ43" s="7"/>
      <c r="ACR43" s="7"/>
      <c r="ACS43" s="7"/>
      <c r="ACT43" s="7"/>
      <c r="ACU43" s="7"/>
      <c r="ACV43" s="7"/>
      <c r="AGX43" s="7"/>
      <c r="AGY43" s="7"/>
      <c r="AGZ43" s="7"/>
      <c r="AHA43" s="7"/>
      <c r="AHB43" s="7"/>
      <c r="AHC43" s="7"/>
      <c r="ALE43" s="7"/>
      <c r="ALF43" s="7"/>
      <c r="ALG43" s="7"/>
      <c r="ALH43" s="7"/>
      <c r="ALI43" s="7"/>
      <c r="ALJ43" s="7"/>
      <c r="APL43" s="7"/>
      <c r="APM43" s="7"/>
      <c r="APN43" s="7"/>
      <c r="APO43" s="7"/>
      <c r="APP43" s="7"/>
      <c r="APQ43" s="7"/>
      <c r="ATS43" s="7"/>
      <c r="ATT43" s="7"/>
      <c r="ATU43" s="7"/>
      <c r="ATV43" s="7"/>
      <c r="ATW43" s="7"/>
      <c r="ATX43" s="7"/>
      <c r="AXZ43" s="7"/>
      <c r="AYA43" s="7"/>
      <c r="AYB43" s="7"/>
      <c r="AYC43" s="7"/>
      <c r="AYD43" s="7"/>
      <c r="AYE43" s="7"/>
      <c r="BCG43" s="7"/>
      <c r="BCH43" s="7"/>
      <c r="BCI43" s="7"/>
      <c r="BCJ43" s="7"/>
      <c r="BCK43" s="7"/>
      <c r="BCL43" s="7"/>
      <c r="BGN43" s="7"/>
      <c r="BGO43" s="7"/>
      <c r="BGP43" s="7"/>
      <c r="BGQ43" s="7"/>
      <c r="BGR43" s="7"/>
      <c r="BGS43" s="7"/>
      <c r="BKU43" s="7"/>
      <c r="BKV43" s="7"/>
      <c r="BKW43" s="7"/>
      <c r="BKX43" s="7"/>
      <c r="BKY43" s="7"/>
      <c r="BKZ43" s="7"/>
      <c r="BPB43" s="7"/>
      <c r="BPC43" s="7"/>
      <c r="BPD43" s="7"/>
      <c r="BPE43" s="7"/>
      <c r="BPF43" s="7"/>
      <c r="BPG43" s="7"/>
      <c r="BTI43" s="7"/>
      <c r="BTJ43" s="7"/>
      <c r="BTK43" s="7"/>
      <c r="BTL43" s="7"/>
      <c r="BTM43" s="7"/>
      <c r="BTN43" s="7"/>
      <c r="BXP43" s="7"/>
      <c r="BXQ43" s="7"/>
      <c r="BXR43" s="7"/>
      <c r="BXS43" s="7"/>
      <c r="BXT43" s="7"/>
      <c r="BXU43" s="7"/>
      <c r="CBW43" s="7"/>
      <c r="CBX43" s="7"/>
      <c r="CBY43" s="7"/>
      <c r="CBZ43" s="7"/>
      <c r="CCA43" s="7"/>
      <c r="CCB43" s="7"/>
      <c r="CGD43" s="7"/>
      <c r="CGE43" s="7"/>
      <c r="CGF43" s="7"/>
      <c r="CGG43" s="7"/>
      <c r="CGH43" s="7"/>
      <c r="CGI43" s="7"/>
      <c r="CKK43" s="7"/>
      <c r="CKL43" s="7"/>
      <c r="CKM43" s="7"/>
      <c r="CKN43" s="7"/>
      <c r="CKO43" s="7"/>
      <c r="CKP43" s="7"/>
      <c r="COR43" s="7"/>
      <c r="COS43" s="7"/>
      <c r="COT43" s="7"/>
      <c r="COU43" s="7"/>
      <c r="COV43" s="7"/>
      <c r="COW43" s="7"/>
      <c r="CSY43" s="7"/>
      <c r="CSZ43" s="7"/>
      <c r="CTA43" s="7"/>
      <c r="CTB43" s="7"/>
      <c r="CTC43" s="7"/>
      <c r="CTD43" s="7"/>
      <c r="CXF43" s="7"/>
      <c r="CXG43" s="7"/>
      <c r="CXH43" s="7"/>
      <c r="CXI43" s="7"/>
      <c r="CXJ43" s="7"/>
      <c r="CXK43" s="7"/>
      <c r="DBM43" s="7"/>
      <c r="DBN43" s="7"/>
      <c r="DBO43" s="7"/>
      <c r="DBP43" s="7"/>
      <c r="DBQ43" s="7"/>
      <c r="DBR43" s="7"/>
      <c r="DFT43" s="7"/>
      <c r="DFU43" s="7"/>
      <c r="DFV43" s="7"/>
      <c r="DFW43" s="7"/>
      <c r="DFX43" s="7"/>
      <c r="DFY43" s="7"/>
      <c r="DKA43" s="7"/>
      <c r="DKB43" s="7"/>
      <c r="DKC43" s="7"/>
      <c r="DKD43" s="7"/>
      <c r="DKE43" s="7"/>
      <c r="DKF43" s="7"/>
      <c r="DOH43" s="7"/>
      <c r="DOI43" s="7"/>
      <c r="DOJ43" s="7"/>
      <c r="DOK43" s="7"/>
      <c r="DOL43" s="7"/>
      <c r="DOM43" s="7"/>
      <c r="DSO43" s="7"/>
      <c r="DSP43" s="7"/>
      <c r="DSQ43" s="7"/>
      <c r="DSR43" s="7"/>
      <c r="DSS43" s="7"/>
      <c r="DST43" s="7"/>
      <c r="DWV43" s="7"/>
      <c r="DWW43" s="7"/>
      <c r="DWX43" s="7"/>
      <c r="DWY43" s="7"/>
      <c r="DWZ43" s="7"/>
      <c r="DXA43" s="7"/>
      <c r="EBC43" s="7"/>
      <c r="EBD43" s="7"/>
      <c r="EBE43" s="7"/>
      <c r="EBF43" s="7"/>
      <c r="EBG43" s="7"/>
      <c r="EBH43" s="7"/>
      <c r="EFJ43" s="7"/>
      <c r="EFK43" s="7"/>
      <c r="EFL43" s="7"/>
      <c r="EFM43" s="7"/>
      <c r="EFN43" s="7"/>
      <c r="EFO43" s="7"/>
      <c r="EJQ43" s="7"/>
      <c r="EJR43" s="7"/>
      <c r="EJS43" s="7"/>
      <c r="EJT43" s="7"/>
      <c r="EJU43" s="7"/>
      <c r="EJV43" s="7"/>
      <c r="ENX43" s="7"/>
      <c r="ENY43" s="7"/>
      <c r="ENZ43" s="7"/>
      <c r="EOA43" s="7"/>
      <c r="EOB43" s="7"/>
      <c r="EOC43" s="7"/>
      <c r="ESE43" s="7"/>
      <c r="ESF43" s="7"/>
      <c r="ESG43" s="7"/>
      <c r="ESH43" s="7"/>
      <c r="ESI43" s="7"/>
      <c r="ESJ43" s="7"/>
      <c r="EWL43" s="7"/>
      <c r="EWM43" s="7"/>
      <c r="EWN43" s="7"/>
      <c r="EWO43" s="7"/>
      <c r="EWP43" s="7"/>
      <c r="EWQ43" s="7"/>
      <c r="FAS43" s="7"/>
      <c r="FAT43" s="7"/>
      <c r="FAU43" s="7"/>
      <c r="FAV43" s="7"/>
      <c r="FAW43" s="7"/>
      <c r="FAX43" s="7"/>
      <c r="FEZ43" s="7"/>
      <c r="FFA43" s="7"/>
      <c r="FFB43" s="7"/>
      <c r="FFC43" s="7"/>
      <c r="FFD43" s="7"/>
      <c r="FFE43" s="7"/>
      <c r="FJG43" s="7"/>
      <c r="FJH43" s="7"/>
      <c r="FJI43" s="7"/>
      <c r="FJJ43" s="7"/>
      <c r="FJK43" s="7"/>
      <c r="FJL43" s="7"/>
      <c r="FNN43" s="7"/>
      <c r="FNO43" s="7"/>
      <c r="FNP43" s="7"/>
      <c r="FNQ43" s="7"/>
      <c r="FNR43" s="7"/>
      <c r="FNS43" s="7"/>
      <c r="FRU43" s="7"/>
      <c r="FRV43" s="7"/>
      <c r="FRW43" s="7"/>
      <c r="FRX43" s="7"/>
      <c r="FRY43" s="7"/>
      <c r="FRZ43" s="7"/>
      <c r="FWB43" s="7"/>
      <c r="FWC43" s="7"/>
      <c r="FWD43" s="7"/>
      <c r="FWE43" s="7"/>
      <c r="FWF43" s="7"/>
      <c r="FWG43" s="7"/>
      <c r="GAI43" s="7"/>
      <c r="GAJ43" s="7"/>
      <c r="GAK43" s="7"/>
      <c r="GAL43" s="7"/>
      <c r="GAM43" s="7"/>
      <c r="GAN43" s="7"/>
      <c r="GEP43" s="7"/>
      <c r="GEQ43" s="7"/>
      <c r="GER43" s="7"/>
      <c r="GES43" s="7"/>
      <c r="GET43" s="7"/>
      <c r="GEU43" s="7"/>
      <c r="GIW43" s="7"/>
      <c r="GIX43" s="7"/>
      <c r="GIY43" s="7"/>
      <c r="GIZ43" s="7"/>
      <c r="GJA43" s="7"/>
      <c r="GJB43" s="7"/>
      <c r="GND43" s="7"/>
      <c r="GNE43" s="7"/>
      <c r="GNF43" s="7"/>
      <c r="GNG43" s="7"/>
      <c r="GNH43" s="7"/>
      <c r="GNI43" s="7"/>
      <c r="GRK43" s="7"/>
      <c r="GRL43" s="7"/>
      <c r="GRM43" s="7"/>
      <c r="GRN43" s="7"/>
      <c r="GRO43" s="7"/>
      <c r="GRP43" s="7"/>
      <c r="GVR43" s="7"/>
      <c r="GVS43" s="7"/>
      <c r="GVT43" s="7"/>
      <c r="GVU43" s="7"/>
      <c r="GVV43" s="7"/>
      <c r="GVW43" s="7"/>
      <c r="GZY43" s="7"/>
      <c r="GZZ43" s="7"/>
      <c r="HAA43" s="7"/>
      <c r="HAB43" s="7"/>
      <c r="HAC43" s="7"/>
      <c r="HAD43" s="7"/>
      <c r="HEF43" s="7"/>
      <c r="HEG43" s="7"/>
      <c r="HEH43" s="7"/>
      <c r="HEI43" s="7"/>
      <c r="HEJ43" s="7"/>
      <c r="HEK43" s="7"/>
      <c r="HIM43" s="7"/>
      <c r="HIN43" s="7"/>
      <c r="HIO43" s="7"/>
      <c r="HIP43" s="7"/>
      <c r="HIQ43" s="7"/>
      <c r="HIR43" s="7"/>
      <c r="HMT43" s="7"/>
      <c r="HMU43" s="7"/>
      <c r="HMV43" s="7"/>
      <c r="HMW43" s="7"/>
      <c r="HMX43" s="7"/>
      <c r="HMY43" s="7"/>
      <c r="HRA43" s="7"/>
      <c r="HRB43" s="7"/>
      <c r="HRC43" s="7"/>
      <c r="HRD43" s="7"/>
      <c r="HRE43" s="7"/>
      <c r="HRF43" s="7"/>
      <c r="HVH43" s="7"/>
      <c r="HVI43" s="7"/>
      <c r="HVJ43" s="7"/>
      <c r="HVK43" s="7"/>
      <c r="HVL43" s="7"/>
      <c r="HVM43" s="7"/>
      <c r="HZO43" s="7"/>
      <c r="HZP43" s="7"/>
      <c r="HZQ43" s="7"/>
      <c r="HZR43" s="7"/>
      <c r="HZS43" s="7"/>
      <c r="HZT43" s="7"/>
      <c r="IDV43" s="7"/>
      <c r="IDW43" s="7"/>
      <c r="IDX43" s="7"/>
      <c r="IDY43" s="7"/>
      <c r="IDZ43" s="7"/>
      <c r="IEA43" s="7"/>
      <c r="IIC43" s="7"/>
      <c r="IID43" s="7"/>
      <c r="IIE43" s="7"/>
      <c r="IIF43" s="7"/>
      <c r="IIG43" s="7"/>
      <c r="IIH43" s="7"/>
      <c r="IMJ43" s="7"/>
      <c r="IMK43" s="7"/>
      <c r="IML43" s="7"/>
      <c r="IMM43" s="7"/>
      <c r="IMN43" s="7"/>
      <c r="IMO43" s="7"/>
      <c r="IQQ43" s="7"/>
      <c r="IQR43" s="7"/>
      <c r="IQS43" s="7"/>
      <c r="IQT43" s="7"/>
      <c r="IQU43" s="7"/>
      <c r="IQV43" s="7"/>
      <c r="IUX43" s="7"/>
      <c r="IUY43" s="7"/>
      <c r="IUZ43" s="7"/>
      <c r="IVA43" s="7"/>
      <c r="IVB43" s="7"/>
      <c r="IVC43" s="7"/>
      <c r="IZE43" s="7"/>
      <c r="IZF43" s="7"/>
      <c r="IZG43" s="7"/>
      <c r="IZH43" s="7"/>
      <c r="IZI43" s="7"/>
      <c r="IZJ43" s="7"/>
      <c r="JDL43" s="7"/>
      <c r="JDM43" s="7"/>
      <c r="JDN43" s="7"/>
      <c r="JDO43" s="7"/>
      <c r="JDP43" s="7"/>
      <c r="JDQ43" s="7"/>
      <c r="JHS43" s="7"/>
      <c r="JHT43" s="7"/>
      <c r="JHU43" s="7"/>
      <c r="JHV43" s="7"/>
      <c r="JHW43" s="7"/>
      <c r="JHX43" s="7"/>
      <c r="JLZ43" s="7"/>
      <c r="JMA43" s="7"/>
      <c r="JMB43" s="7"/>
      <c r="JMC43" s="7"/>
      <c r="JMD43" s="7"/>
      <c r="JME43" s="7"/>
      <c r="JQG43" s="7"/>
      <c r="JQH43" s="7"/>
      <c r="JQI43" s="7"/>
      <c r="JQJ43" s="7"/>
      <c r="JQK43" s="7"/>
      <c r="JQL43" s="7"/>
      <c r="JUN43" s="7"/>
      <c r="JUO43" s="7"/>
      <c r="JUP43" s="7"/>
      <c r="JUQ43" s="7"/>
      <c r="JUR43" s="7"/>
      <c r="JUS43" s="7"/>
      <c r="JYU43" s="7"/>
      <c r="JYV43" s="7"/>
      <c r="JYW43" s="7"/>
      <c r="JYX43" s="7"/>
      <c r="JYY43" s="7"/>
      <c r="JYZ43" s="7"/>
      <c r="KDB43" s="7"/>
      <c r="KDC43" s="7"/>
      <c r="KDD43" s="7"/>
      <c r="KDE43" s="7"/>
      <c r="KDF43" s="7"/>
      <c r="KDG43" s="7"/>
      <c r="KHI43" s="7"/>
      <c r="KHJ43" s="7"/>
      <c r="KHK43" s="7"/>
      <c r="KHL43" s="7"/>
      <c r="KHM43" s="7"/>
      <c r="KHN43" s="7"/>
      <c r="KLP43" s="7"/>
      <c r="KLQ43" s="7"/>
      <c r="KLR43" s="7"/>
      <c r="KLS43" s="7"/>
      <c r="KLT43" s="7"/>
      <c r="KLU43" s="7"/>
      <c r="KPW43" s="7"/>
      <c r="KPX43" s="7"/>
      <c r="KPY43" s="7"/>
      <c r="KPZ43" s="7"/>
      <c r="KQA43" s="7"/>
      <c r="KQB43" s="7"/>
      <c r="KUD43" s="7"/>
      <c r="KUE43" s="7"/>
      <c r="KUF43" s="7"/>
      <c r="KUG43" s="7"/>
      <c r="KUH43" s="7"/>
      <c r="KUI43" s="7"/>
      <c r="KYK43" s="7"/>
      <c r="KYL43" s="7"/>
      <c r="KYM43" s="7"/>
      <c r="KYN43" s="7"/>
      <c r="KYO43" s="7"/>
      <c r="KYP43" s="7"/>
      <c r="LCR43" s="7"/>
      <c r="LCS43" s="7"/>
      <c r="LCT43" s="7"/>
      <c r="LCU43" s="7"/>
      <c r="LCV43" s="7"/>
      <c r="LCW43" s="7"/>
      <c r="LGY43" s="7"/>
      <c r="LGZ43" s="7"/>
      <c r="LHA43" s="7"/>
      <c r="LHB43" s="7"/>
      <c r="LHC43" s="7"/>
      <c r="LHD43" s="7"/>
      <c r="LLF43" s="7"/>
      <c r="LLG43" s="7"/>
      <c r="LLH43" s="7"/>
      <c r="LLI43" s="7"/>
      <c r="LLJ43" s="7"/>
      <c r="LLK43" s="7"/>
      <c r="LPM43" s="7"/>
      <c r="LPN43" s="7"/>
      <c r="LPO43" s="7"/>
      <c r="LPP43" s="7"/>
      <c r="LPQ43" s="7"/>
      <c r="LPR43" s="7"/>
      <c r="LTT43" s="7"/>
      <c r="LTU43" s="7"/>
      <c r="LTV43" s="7"/>
      <c r="LTW43" s="7"/>
      <c r="LTX43" s="7"/>
      <c r="LTY43" s="7"/>
      <c r="LYA43" s="7"/>
      <c r="LYB43" s="7"/>
      <c r="LYC43" s="7"/>
      <c r="LYD43" s="7"/>
      <c r="LYE43" s="7"/>
      <c r="LYF43" s="7"/>
      <c r="MCH43" s="7"/>
      <c r="MCI43" s="7"/>
      <c r="MCJ43" s="7"/>
      <c r="MCK43" s="7"/>
      <c r="MCL43" s="7"/>
      <c r="MCM43" s="7"/>
      <c r="MGO43" s="7"/>
      <c r="MGP43" s="7"/>
      <c r="MGQ43" s="7"/>
      <c r="MGR43" s="7"/>
      <c r="MGS43" s="7"/>
      <c r="MGT43" s="7"/>
      <c r="MKV43" s="7"/>
      <c r="MKW43" s="7"/>
      <c r="MKX43" s="7"/>
      <c r="MKY43" s="7"/>
      <c r="MKZ43" s="7"/>
      <c r="MLA43" s="7"/>
      <c r="MPC43" s="7"/>
      <c r="MPD43" s="7"/>
      <c r="MPE43" s="7"/>
      <c r="MPF43" s="7"/>
      <c r="MPG43" s="7"/>
      <c r="MPH43" s="7"/>
      <c r="MTJ43" s="7"/>
      <c r="MTK43" s="7"/>
      <c r="MTL43" s="7"/>
      <c r="MTM43" s="7"/>
      <c r="MTN43" s="7"/>
      <c r="MTO43" s="7"/>
      <c r="MXQ43" s="7"/>
      <c r="MXR43" s="7"/>
      <c r="MXS43" s="7"/>
      <c r="MXT43" s="7"/>
      <c r="MXU43" s="7"/>
      <c r="MXV43" s="7"/>
      <c r="NBX43" s="7"/>
      <c r="NBY43" s="7"/>
      <c r="NBZ43" s="7"/>
      <c r="NCA43" s="7"/>
      <c r="NCB43" s="7"/>
      <c r="NCC43" s="7"/>
      <c r="NGE43" s="7"/>
      <c r="NGF43" s="7"/>
      <c r="NGG43" s="7"/>
      <c r="NGH43" s="7"/>
      <c r="NGI43" s="7"/>
      <c r="NGJ43" s="7"/>
      <c r="NKL43" s="7"/>
      <c r="NKM43" s="7"/>
      <c r="NKN43" s="7"/>
      <c r="NKO43" s="7"/>
      <c r="NKP43" s="7"/>
      <c r="NKQ43" s="7"/>
      <c r="NOS43" s="7"/>
      <c r="NOT43" s="7"/>
      <c r="NOU43" s="7"/>
      <c r="NOV43" s="7"/>
      <c r="NOW43" s="7"/>
      <c r="NOX43" s="7"/>
      <c r="NSZ43" s="7"/>
      <c r="NTA43" s="7"/>
      <c r="NTB43" s="7"/>
      <c r="NTC43" s="7"/>
      <c r="NTD43" s="7"/>
      <c r="NTE43" s="7"/>
      <c r="NXG43" s="7"/>
      <c r="NXH43" s="7"/>
      <c r="NXI43" s="7"/>
      <c r="NXJ43" s="7"/>
      <c r="NXK43" s="7"/>
      <c r="NXL43" s="7"/>
      <c r="OBN43" s="7"/>
      <c r="OBO43" s="7"/>
      <c r="OBP43" s="7"/>
      <c r="OBQ43" s="7"/>
      <c r="OBR43" s="7"/>
      <c r="OBS43" s="7"/>
      <c r="OFU43" s="7"/>
      <c r="OFV43" s="7"/>
      <c r="OFW43" s="7"/>
      <c r="OFX43" s="7"/>
      <c r="OFY43" s="7"/>
      <c r="OFZ43" s="7"/>
      <c r="OKB43" s="7"/>
      <c r="OKC43" s="7"/>
      <c r="OKD43" s="7"/>
      <c r="OKE43" s="7"/>
      <c r="OKF43" s="7"/>
      <c r="OKG43" s="7"/>
      <c r="OOI43" s="7"/>
      <c r="OOJ43" s="7"/>
      <c r="OOK43" s="7"/>
      <c r="OOL43" s="7"/>
      <c r="OOM43" s="7"/>
      <c r="OON43" s="7"/>
      <c r="OSP43" s="7"/>
      <c r="OSQ43" s="7"/>
      <c r="OSR43" s="7"/>
      <c r="OSS43" s="7"/>
      <c r="OST43" s="7"/>
      <c r="OSU43" s="7"/>
      <c r="OWW43" s="7"/>
      <c r="OWX43" s="7"/>
      <c r="OWY43" s="7"/>
      <c r="OWZ43" s="7"/>
      <c r="OXA43" s="7"/>
      <c r="OXB43" s="7"/>
      <c r="PBD43" s="7"/>
      <c r="PBE43" s="7"/>
      <c r="PBF43" s="7"/>
      <c r="PBG43" s="7"/>
      <c r="PBH43" s="7"/>
      <c r="PBI43" s="7"/>
      <c r="PFK43" s="7"/>
      <c r="PFL43" s="7"/>
      <c r="PFM43" s="7"/>
      <c r="PFN43" s="7"/>
      <c r="PFO43" s="7"/>
      <c r="PFP43" s="7"/>
      <c r="PJR43" s="7"/>
      <c r="PJS43" s="7"/>
      <c r="PJT43" s="7"/>
      <c r="PJU43" s="7"/>
      <c r="PJV43" s="7"/>
      <c r="PJW43" s="7"/>
      <c r="PNY43" s="7"/>
      <c r="PNZ43" s="7"/>
      <c r="POA43" s="7"/>
      <c r="POB43" s="7"/>
      <c r="POC43" s="7"/>
      <c r="POD43" s="7"/>
      <c r="PSF43" s="7"/>
      <c r="PSG43" s="7"/>
      <c r="PSH43" s="7"/>
      <c r="PSI43" s="7"/>
      <c r="PSJ43" s="7"/>
      <c r="PSK43" s="7"/>
    </row>
    <row r="44" spans="1:998 1104:1997 2103:2996 3102:3995 4101:5105 5211:6104 6210:7103 7209:8102 8208:9212 9318:10211 10317:11210 11316:11321" x14ac:dyDescent="0.25">
      <c r="A44" s="9">
        <f>Landen!E31+100</f>
        <v>131</v>
      </c>
      <c r="B44" s="3">
        <f>VLOOKUP(C44,CX43:CY46,2,FALSE)</f>
        <v>3</v>
      </c>
      <c r="C44" s="5" t="str">
        <f>Landen!D31</f>
        <v>Egypte</v>
      </c>
      <c r="D44" s="3">
        <f>SUMPRODUCT((DA3:DA105=C44)*(DE3:DE105="W"))+SUMPRODUCT((DD3:DD105=C44)*(DF3:DF105="W"))</f>
        <v>0</v>
      </c>
      <c r="E44" s="3">
        <f>SUMPRODUCT((DA3:DA105=C44)*(DE3:DE105="D"))+SUMPRODUCT((DD3:DD105=C44)*(DF3:DF105="D"))</f>
        <v>0</v>
      </c>
      <c r="F44" s="3">
        <f>SUMPRODUCT((DA3:DA105=C44)*(DE3:DE105="L"))+SUMPRODUCT((DD3:DD105=C44)*(DF3:DF105="L"))</f>
        <v>0</v>
      </c>
      <c r="G44" s="3">
        <f>SUMIF(DA3:DA123,C44,DB3:DB123)+SUMIF(DD3:DD123,C44,DC3:DC123)</f>
        <v>0</v>
      </c>
      <c r="H44" s="3">
        <f>SUMIF(DD3:DD123,C44,DB3:DB123)+SUMIF(DA3:DA123,C44,DC3:DC123)</f>
        <v>0</v>
      </c>
      <c r="I44" s="3">
        <f t="shared" si="148"/>
        <v>1000</v>
      </c>
      <c r="J44" s="3">
        <f t="shared" si="149"/>
        <v>0</v>
      </c>
      <c r="K44" s="3">
        <f>IF(Landen!F31&lt;&gt;"",Landen!F31,-A44)</f>
        <v>-131</v>
      </c>
      <c r="L44" s="3">
        <f>IF(COUNTIF(J43:J46,4)&lt;&gt;4,RANK(J44,J43:J46),J123)</f>
        <v>1</v>
      </c>
      <c r="N44" s="3">
        <f>SUMPRODUCT((L43:L46=L44)*(K43:K46&lt;K44))+L44</f>
        <v>2</v>
      </c>
      <c r="O44" s="5" t="str">
        <f>IF(Voorspelling!B182="© 2025 | journalSHEET.com",INDEX(C43:C47,MATCH(2,N43:N47,0),0),"Egypt")</f>
        <v>Egypte</v>
      </c>
      <c r="P44" s="3">
        <f>INDEX(L43:L47,MATCH(O44,C43:C47,0),0)</f>
        <v>1</v>
      </c>
      <c r="Q44" s="3" t="str">
        <f>IF(Q43&lt;&gt;"",O44,"")</f>
        <v>Egypte</v>
      </c>
      <c r="R44" s="3" t="str">
        <f>IF(R43&lt;&gt;"",O45,"")</f>
        <v/>
      </c>
      <c r="S44" s="3" t="str">
        <f>IF(S43&lt;&gt;"",O46,"")</f>
        <v/>
      </c>
      <c r="T44" s="3" t="str">
        <f>IF(T43&lt;&gt;"",O47,"")</f>
        <v/>
      </c>
      <c r="V44" s="3" t="str">
        <f t="shared" ref="V44:V46" si="157">IF(Q44&lt;&gt;"",Q44,"")</f>
        <v>Egypte</v>
      </c>
      <c r="W44" s="3">
        <f>SUMPRODUCT((DA3:DA105=V44)*(DD3:DD105=V45)*(DE3:DE105="W"))+SUMPRODUCT((DA3:DA105=V44)*(DD3:DD105=V46)*(DE3:DE105="W"))+SUMPRODUCT((DA3:DA105=V44)*(DD3:DD105=V47)*(DE3:DE105="W"))+SUMPRODUCT((DA3:DA105=V44)*(DD3:DD105=V43)*(DE3:DE105="W"))+SUMPRODUCT((DA3:DA105=V45)*(DD3:DD105=V44)*(DF3:DF105="W"))+SUMPRODUCT((DA3:DA105=V46)*(DD3:DD105=V44)*(DF3:DF105="W"))+SUMPRODUCT((DA3:DA105=V47)*(DD3:DD105=V44)*(DF3:DF105="W"))+SUMPRODUCT((DA3:DA105=V43)*(DD3:DD105=V44)*(DF3:DF105="W"))</f>
        <v>0</v>
      </c>
      <c r="X44" s="3">
        <f>SUMPRODUCT((DA3:DA105=V44)*(DD3:DD105=V45)*(DE3:DE105="D"))+SUMPRODUCT((DA3:DA105=V44)*(DD3:DD105=V46)*(DE3:DE105="D"))+SUMPRODUCT((DA3:DA105=V44)*(DD3:DD105=V47)*(DE3:DE105="D"))+SUMPRODUCT((DA3:DA105=V44)*(DD3:DD105=V43)*(DE3:DE105="D"))+SUMPRODUCT((DA3:DA105=V45)*(DD3:DD105=V44)*(DE3:DE105="D"))+SUMPRODUCT((DA3:DA105=V46)*(DD3:DD105=V44)*(DE3:DE105="D"))+SUMPRODUCT((DA3:DA105=V47)*(DD3:DD105=V44)*(DE3:DE105="D"))+SUMPRODUCT((DA3:DA105=V43)*(DD3:DD105=V44)*(DE3:DE105="D"))</f>
        <v>0</v>
      </c>
      <c r="Y44" s="3">
        <f>SUMPRODUCT((DA3:DA105=V44)*(DD3:DD105=V45)*(DE3:DE105="L"))+SUMPRODUCT((DA3:DA105=V44)*(DD3:DD105=V46)*(DE3:DE105="L"))+SUMPRODUCT((DA3:DA105=V44)*(DD3:DD105=V47)*(DE3:DE105="L"))+SUMPRODUCT((DA3:DA105=V44)*(DD3:DD105=V43)*(DE3:DE105="L"))+SUMPRODUCT((DA3:DA105=V45)*(DD3:DD105=V44)*(DF3:DF105="L"))+SUMPRODUCT((DA3:DA105=V46)*(DD3:DD105=V44)*(DF3:DF105="L"))+SUMPRODUCT((DA3:DA105=V47)*(DD3:DD105=V44)*(DF3:DF105="L"))+SUMPRODUCT((DA3:DA105=V43)*(DD3:DD105=V44)*(DF3:DF105="L"))</f>
        <v>0</v>
      </c>
      <c r="Z44" s="3">
        <f>SUMPRODUCT((DA3:DA105=V44)*(DD3:DD105=V45)*DB3:DB105)+SUMPRODUCT((DA3:DA105=V44)*(DD3:DD105=V46)*DB3:DB105)+SUMPRODUCT((DA3:DA105=V44)*(DD3:DD105=V47)*DB3:DB105)+SUMPRODUCT((DA3:DA105=V44)*(DD3:DD105=V43)*DB3:DB105)+SUMPRODUCT((DA3:DA105=V45)*(DD3:DD105=V44)*DC3:DC105)+SUMPRODUCT((DA3:DA105=V46)*(DD3:DD105=V44)*DC3:DC105)+SUMPRODUCT((DA3:DA105=V47)*(DD3:DD105=V44)*DC3:DC105)+SUMPRODUCT((DA3:DA105=V43)*(DD3:DD105=V44)*DC3:DC105)</f>
        <v>0</v>
      </c>
      <c r="AA44" s="3">
        <f>SUMPRODUCT((DA3:DA105=V44)*(DD3:DD105=V45)*DC3:DC105)+SUMPRODUCT((DA3:DA105=V44)*(DD3:DD105=V46)*DC3:DC105)+SUMPRODUCT((DA3:DA105=V44)*(DD3:DD105=V47)*DC3:DC105)+SUMPRODUCT((DA3:DA105=V44)*(DD3:DD105=V43)*DC3:DC105)+SUMPRODUCT((DA3:DA105=V45)*(DD3:DD105=V44)*DB3:DB105)+SUMPRODUCT((DA3:DA105=V46)*(DD3:DD105=V44)*DB3:DB105)+SUMPRODUCT((DA3:DA105=V47)*(DD3:DD105=V44)*DB3:DB105)+SUMPRODUCT((DA3:DA105=V43)*(DD3:DD105=V44)*DB3:DB105)</f>
        <v>0</v>
      </c>
      <c r="AB44" s="3">
        <f>Z44-AA44+1000</f>
        <v>1000</v>
      </c>
      <c r="AC44" s="3">
        <f t="shared" si="150"/>
        <v>0</v>
      </c>
      <c r="AD44" s="3">
        <f>IF(V44&lt;&gt;"",VLOOKUP(V44,C4:I52,7,FALSE),"")</f>
        <v>1000</v>
      </c>
      <c r="AE44" s="3">
        <f>IF(V44&lt;&gt;"",VLOOKUP(V44,C4:I52,5,FALSE),"")</f>
        <v>0</v>
      </c>
      <c r="AF44" s="3">
        <f>IF(V44&lt;&gt;"",VLOOKUP(V44,C4:K52,9,FALSE),"")</f>
        <v>-131</v>
      </c>
      <c r="AG44" s="3">
        <f t="shared" si="151"/>
        <v>0</v>
      </c>
      <c r="AH44" s="3">
        <f>IF(V44&lt;&gt;"",RANK(AG44,AG43:AG47),"")</f>
        <v>1</v>
      </c>
      <c r="AI44" s="3">
        <f>IF(V44&lt;&gt;"",SUMPRODUCT((AG43:AG47=AG44)*(AB43:AB47&gt;AB44)),"")</f>
        <v>0</v>
      </c>
      <c r="AJ44" s="3">
        <f>IF(V44&lt;&gt;"",SUMPRODUCT((AG43:AG47=AG44)*(AB43:AB47=AB44)*(Z43:Z47&gt;Z44)),"")</f>
        <v>0</v>
      </c>
      <c r="AK44" s="3">
        <f>IF(V44&lt;&gt;"",SUMPRODUCT((AG43:AG47=AG44)*(AB43:AB47=AB44)*(Z43:Z47=Z44)*(AD43:AD47&gt;AD44)),"")</f>
        <v>0</v>
      </c>
      <c r="AL44" s="3">
        <f>IF(V44&lt;&gt;"",SUMPRODUCT((AG43:AG47=AG44)*(AB43:AB47=AB44)*(Z43:Z47=Z44)*(AD43:AD47=AD44)*(AE43:AE47&gt;AE44)),"")</f>
        <v>0</v>
      </c>
      <c r="AM44" s="3">
        <f>IF(V44&lt;&gt;"",SUMPRODUCT((AG43:AG47=AG44)*(AB43:AB47=AB44)*(Z43:Z47=Z44)*(AD43:AD47=AD44)*(AE43:AE47=AE44)*(AF43:AF47&gt;AF44)),"")</f>
        <v>2</v>
      </c>
      <c r="AN44" s="3">
        <f>IF(V44&lt;&gt;"",IF(AN123&lt;&gt;"",IF(U121=3,AN123,AN123+U121),SUM(AH44:AM44)),"")</f>
        <v>3</v>
      </c>
      <c r="AO44" s="3" t="str">
        <f>IF(V44&lt;&gt;"",INDEX(V43:V47,MATCH(2,AN43:AN47,0),0),"")</f>
        <v>Iran</v>
      </c>
      <c r="AP44" s="3" t="str">
        <f>IF(R43&lt;&gt;"",R43,"")</f>
        <v/>
      </c>
      <c r="AQ44" s="3">
        <f>SUMPRODUCT((DA3:DA105=AP44)*(DD3:DD105=AP45)*(DE3:DE105="W"))+SUMPRODUCT((DA3:DA105=AP44)*(DD3:DD105=AP46)*(DE3:DE105="W"))+SUMPRODUCT((DA3:DA105=AP44)*(DD3:DD105=AP47)*(DE3:DE105="W"))+SUMPRODUCT((DA3:DA105=AP45)*(DD3:DD105=AP44)*(DF3:DF105="W"))+SUMPRODUCT((DA3:DA105=AP46)*(DD3:DD105=AP44)*(DF3:DF105="W"))+SUMPRODUCT((DA3:DA105=AP47)*(DD3:DD105=AP44)*(DF3:DF105="W"))</f>
        <v>0</v>
      </c>
      <c r="AR44" s="3">
        <f>SUMPRODUCT((DA3:DA105=AP44)*(DD3:DD105=AP45)*(DE3:DE105="D"))+SUMPRODUCT((DA3:DA105=AP44)*(DD3:DD105=AP46)*(DE3:DE105="D"))+SUMPRODUCT((DA3:DA105=AP44)*(DD3:DD105=AP47)*(DE3:DE105="D"))+SUMPRODUCT((DA3:DA105=AP45)*(DD3:DD105=AP44)*(DE3:DE105="D"))+SUMPRODUCT((DA3:DA105=AP46)*(DD3:DD105=AP44)*(DE3:DE105="D"))+SUMPRODUCT((DA3:DA105=AP47)*(DD3:DD105=AP44)*(DE3:DE105="D"))</f>
        <v>0</v>
      </c>
      <c r="AS44" s="3">
        <f>SUMPRODUCT((DA3:DA105=AP44)*(DD3:DD105=AP45)*(DE3:DE105="L"))+SUMPRODUCT((DA3:DA105=AP44)*(DD3:DD105=AP46)*(DE3:DE105="L"))+SUMPRODUCT((DA3:DA105=AP44)*(DD3:DD105=AP47)*(DE3:DE105="L"))+SUMPRODUCT((DA3:DA105=AP45)*(DD3:DD105=AP44)*(DF3:DF105="L"))+SUMPRODUCT((DA3:DA105=AP46)*(DD3:DD105=AP44)*(DF3:DF105="L"))+SUMPRODUCT((DA3:DA105=AP47)*(DD3:DD105=AP44)*(DF3:DF105="L"))</f>
        <v>0</v>
      </c>
      <c r="AT44" s="3">
        <f>SUMPRODUCT((DA3:DA105=AP44)*(DD3:DD105=AP45)*DB3:DB105)+SUMPRODUCT((DA3:DA105=AP44)*(DD3:DD105=AP46)*DB3:DB105)+SUMPRODUCT((DA3:DA105=AP44)*(DD3:DD105=AP47)*DB3:DB105)+SUMPRODUCT((DA3:DA105=AP44)*(DD3:DD105=AP43)*DB3:DB105)+SUMPRODUCT((DA3:DA105=AP45)*(DD3:DD105=AP44)*DC3:DC105)+SUMPRODUCT((DA3:DA105=AP46)*(DD3:DD105=AP44)*DC3:DC105)+SUMPRODUCT((DA3:DA105=AP47)*(DD3:DD105=AP44)*DC3:DC105)+SUMPRODUCT((DA3:DA105=AP43)*(DD3:DD105=AP44)*DC3:DC105)</f>
        <v>0</v>
      </c>
      <c r="AU44" s="3">
        <f>SUMPRODUCT((DA3:DA105=AP44)*(DD3:DD105=AP45)*DC3:DC105)+SUMPRODUCT((DA3:DA105=AP44)*(DD3:DD105=AP46)*DC3:DC105)+SUMPRODUCT((DA3:DA105=AP44)*(DD3:DD105=AP47)*DC3:DC105)+SUMPRODUCT((DA3:DA105=AP44)*(DD3:DD105=AP43)*DC3:DC105)+SUMPRODUCT((DA3:DA105=AP45)*(DD3:DD105=AP44)*DB3:DB105)+SUMPRODUCT((DA3:DA105=AP46)*(DD3:DD105=AP44)*DB3:DB105)+SUMPRODUCT((DA3:DA105=AP47)*(DD3:DD105=AP44)*DB3:DB105)+SUMPRODUCT((DA3:DA105=AP43)*(DD3:DD105=AP44)*DB3:DB105)</f>
        <v>0</v>
      </c>
      <c r="AV44" s="3">
        <f>AT44-AU44+1000</f>
        <v>1000</v>
      </c>
      <c r="AW44" s="3" t="str">
        <f t="shared" ref="AW44:AW46" si="158">IF(AP44&lt;&gt;"",AQ44*3+AR44*1,"")</f>
        <v/>
      </c>
      <c r="AX44" s="3" t="str">
        <f>IF(AP44&lt;&gt;"",VLOOKUP(AP44,C4:I52,7,FALSE),"")</f>
        <v/>
      </c>
      <c r="AY44" s="3" t="str">
        <f>IF(AP44&lt;&gt;"",VLOOKUP(AP44,C4:I52,5,FALSE),"")</f>
        <v/>
      </c>
      <c r="AZ44" s="3" t="str">
        <f>IF(AP44&lt;&gt;"",VLOOKUP(AP44,C4:K52,9,FALSE),"")</f>
        <v/>
      </c>
      <c r="BA44" s="3" t="str">
        <f t="shared" ref="BA44:BA46" si="159">AW44</f>
        <v/>
      </c>
      <c r="BB44" s="3" t="str">
        <f>IF(AP44&lt;&gt;"",RANK(BA44,BA43:BA46),"")</f>
        <v/>
      </c>
      <c r="BC44" s="3" t="str">
        <f>IF(AP44&lt;&gt;"",SUMPRODUCT((BA43:BA47=BA44)*(AV43:AV47&gt;AV44)),"")</f>
        <v/>
      </c>
      <c r="BD44" s="3" t="str">
        <f>IF(AP44&lt;&gt;"",SUMPRODUCT((BA43:BA47=BA44)*(AV43:AV47=AV44)*(AT43:AT47&gt;AT44)),"")</f>
        <v/>
      </c>
      <c r="BE44" s="3" t="str">
        <f>IF(AP44&lt;&gt;"",SUMPRODUCT((BA43:BA47=BA44)*(AV43:AV47=AV44)*(AT43:AT47=AT44)*(AX43:AX47&gt;AX44)),"")</f>
        <v/>
      </c>
      <c r="BF44" s="3" t="str">
        <f>IF(AP44&lt;&gt;"",SUMPRODUCT((BA43:BA47=BA44)*(AV43:AV47=AV44)*(AT43:AT47=AT44)*(AX43:AX47=AX44)*(AY43:AY47&gt;AY44)),"")</f>
        <v/>
      </c>
      <c r="BG44" s="3" t="str">
        <f>IF(AP44&lt;&gt;"",SUMPRODUCT((BA43:BA47=BA44)*(AV43:AV47=AV44)*(AT43:AT47=AT44)*(AX43:AX47=AX44)*(AY43:AY47=AY44)*(AZ43:AZ47&gt;AZ44)),"")</f>
        <v/>
      </c>
      <c r="BH44" s="3" t="str">
        <f>IF(AP44&lt;&gt;"",IF(BH123&lt;&gt;"",IF(AO121=3,BH123,BH123+AO121),SUM(BB44:BG44)+1),"")</f>
        <v/>
      </c>
      <c r="BI44" s="3" t="str">
        <f>IF(AP44&lt;&gt;"",INDEX(AP44:AP47,MATCH(2,BH44:BH47,0),0),"")</f>
        <v/>
      </c>
      <c r="CX44" s="3" t="str">
        <f>IF(BI44&lt;&gt;"",BI44,IF(AO44&lt;&gt;"",AO44,O44))</f>
        <v>Iran</v>
      </c>
      <c r="CY44" s="3">
        <v>2</v>
      </c>
      <c r="DA44" s="7" t="str">
        <f>Voorspelling!F47</f>
        <v>Frankrijk</v>
      </c>
      <c r="DB44" s="7">
        <f>Voorspelling!G47</f>
        <v>0</v>
      </c>
      <c r="DC44" s="7">
        <f>Voorspelling!H47</f>
        <v>0</v>
      </c>
      <c r="DD44" s="7" t="str">
        <f>Voorspelling!I47</f>
        <v>Irak</v>
      </c>
      <c r="DE44" s="7" t="str">
        <f>IF(AND(Voorspelling!G47&lt;&gt;"",Voorspelling!H47&lt;&gt;""),IF(DB44&gt;DC44,"W",IF(DB44=DC44,"D","L")),"")</f>
        <v/>
      </c>
      <c r="DF44" s="7" t="str">
        <f t="shared" si="0"/>
        <v/>
      </c>
      <c r="DI44" s="3" t="e">
        <f ca="1">VLOOKUP(DJ44,HE43:HF46,2,FALSE)</f>
        <v>#N/A</v>
      </c>
      <c r="DJ44" s="5" t="str">
        <f t="shared" ref="DJ44:DJ46" si="160">C44</f>
        <v>Egypte</v>
      </c>
      <c r="DK44" s="3" t="e">
        <f ca="1">SUMPRODUCT((HH3:HH105=DJ44)*(HL3:HL105="W"))+SUMPRODUCT((HK3:HK105=DJ44)*(HM3:HM105="W"))</f>
        <v>#REF!</v>
      </c>
      <c r="DL44" s="3" t="e">
        <f ca="1">SUMPRODUCT((HH3:HH105=DJ44)*(HL3:HL105="D"))+SUMPRODUCT((HK3:HK105=DJ44)*(HM3:HM105="D"))</f>
        <v>#REF!</v>
      </c>
      <c r="DM44" s="3" t="e">
        <f ca="1">SUMPRODUCT((HH3:HH105=DJ44)*(HL3:HL105="L"))+SUMPRODUCT((HK3:HK105=DJ44)*(HM3:HM105="L"))</f>
        <v>#REF!</v>
      </c>
      <c r="DN44" s="3" t="e">
        <f ca="1">SUMIF(HH3:HH123,DJ44,HI3:HI123)+SUMIF(HK3:HK123,DJ44,HJ3:HJ123)</f>
        <v>#REF!</v>
      </c>
      <c r="DO44" s="3" t="e">
        <f ca="1">SUMIF(HK3:HK123,DJ44,HI3:HI123)+SUMIF(HH3:HH123,DJ44,HJ3:HJ123)</f>
        <v>#REF!</v>
      </c>
      <c r="DP44" s="3" t="e">
        <f t="shared" ca="1" si="152"/>
        <v>#REF!</v>
      </c>
      <c r="DQ44" s="3" t="e">
        <f t="shared" ca="1" si="153"/>
        <v>#REF!</v>
      </c>
      <c r="DR44" s="3">
        <f t="shared" si="154"/>
        <v>-131</v>
      </c>
      <c r="DS44" s="3" t="e">
        <f ca="1">IF(COUNTIF(DQ43:DQ46,4)&lt;&gt;4,RANK(DQ44,DQ43:DQ46),DQ123)</f>
        <v>#REF!</v>
      </c>
      <c r="DU44" s="3" t="e">
        <f ca="1">SUMPRODUCT((DS43:DS46=DS44)*(DR43:DR46&lt;DR44))+DS44</f>
        <v>#REF!</v>
      </c>
      <c r="DV44" s="5" t="e">
        <f ca="1">INDEX(DJ43:DJ47,MATCH(2,DU43:DU47,0),0)</f>
        <v>#N/A</v>
      </c>
      <c r="DW44" s="3" t="e">
        <f ca="1">INDEX(DS43:DS47,MATCH(DV44,DJ43:DJ47,0),0)</f>
        <v>#N/A</v>
      </c>
      <c r="DX44" s="3" t="e">
        <f ca="1">IF(DX43&lt;&gt;"",DV44,"")</f>
        <v>#N/A</v>
      </c>
      <c r="DY44" s="3" t="e">
        <f ca="1">IF(DY43&lt;&gt;"",DV45,"")</f>
        <v>#N/A</v>
      </c>
      <c r="DZ44" s="3" t="e">
        <f ca="1">IF(DZ43&lt;&gt;"",DV46,"")</f>
        <v>#N/A</v>
      </c>
      <c r="EA44" s="3" t="str">
        <f>IF(EA43&lt;&gt;"",DV47,"")</f>
        <v/>
      </c>
      <c r="EC44" s="3" t="e">
        <f t="shared" ref="EC44:EC46" ca="1" si="161">IF(DX44&lt;&gt;"",DX44,"")</f>
        <v>#N/A</v>
      </c>
      <c r="ED44" s="3" t="e">
        <f ca="1">SUMPRODUCT((HH3:HH105=EC44)*(HK3:HK105=EC45)*(HL3:HL105="W"))+SUMPRODUCT((HH3:HH105=EC44)*(HK3:HK105=EC46)*(HL3:HL105="W"))+SUMPRODUCT((HH3:HH105=EC44)*(HK3:HK105=EC47)*(HL3:HL105="W"))+SUMPRODUCT((HH3:HH105=EC44)*(HK3:HK105=EC43)*(HL3:HL105="W"))+SUMPRODUCT((HH3:HH105=EC45)*(HK3:HK105=EC44)*(HM3:HM105="W"))+SUMPRODUCT((HH3:HH105=EC46)*(HK3:HK105=EC44)*(HM3:HM105="W"))+SUMPRODUCT((HH3:HH105=EC47)*(HK3:HK105=EC44)*(HM3:HM105="W"))+SUMPRODUCT((HH3:HH105=EC43)*(HK3:HK105=EC44)*(HM3:HM105="W"))</f>
        <v>#N/A</v>
      </c>
      <c r="EE44" s="3" t="e">
        <f ca="1">SUMPRODUCT((HH3:HH105=EC44)*(HK3:HK105=EC45)*(HL3:HL105="D"))+SUMPRODUCT((HH3:HH105=EC44)*(HK3:HK105=EC46)*(HL3:HL105="D"))+SUMPRODUCT((HH3:HH105=EC44)*(HK3:HK105=EC47)*(HL3:HL105="D"))+SUMPRODUCT((HH3:HH105=EC44)*(HK3:HK105=EC43)*(HL3:HL105="D"))+SUMPRODUCT((HH3:HH105=EC45)*(HK3:HK105=EC44)*(HL3:HL105="D"))+SUMPRODUCT((HH3:HH105=EC46)*(HK3:HK105=EC44)*(HL3:HL105="D"))+SUMPRODUCT((HH3:HH105=EC47)*(HK3:HK105=EC44)*(HL3:HL105="D"))+SUMPRODUCT((HH3:HH105=EC43)*(HK3:HK105=EC44)*(HL3:HL105="D"))</f>
        <v>#N/A</v>
      </c>
      <c r="EF44" s="3" t="e">
        <f ca="1">SUMPRODUCT((HH3:HH105=EC44)*(HK3:HK105=EC45)*(HL3:HL105="L"))+SUMPRODUCT((HH3:HH105=EC44)*(HK3:HK105=EC46)*(HL3:HL105="L"))+SUMPRODUCT((HH3:HH105=EC44)*(HK3:HK105=EC47)*(HL3:HL105="L"))+SUMPRODUCT((HH3:HH105=EC44)*(HK3:HK105=EC43)*(HL3:HL105="L"))+SUMPRODUCT((HH3:HH105=EC45)*(HK3:HK105=EC44)*(HM3:HM105="L"))+SUMPRODUCT((HH3:HH105=EC46)*(HK3:HK105=EC44)*(HM3:HM105="L"))+SUMPRODUCT((HH3:HH105=EC47)*(HK3:HK105=EC44)*(HM3:HM105="L"))+SUMPRODUCT((HH3:HH105=EC43)*(HK3:HK105=EC44)*(HM3:HM105="L"))</f>
        <v>#N/A</v>
      </c>
      <c r="EG44" s="3" t="e">
        <f ca="1">SUMPRODUCT((HH3:HH105=EC44)*(HK3:HK105=EC45)*HI3:HI105)+SUMPRODUCT((HH3:HH105=EC44)*(HK3:HK105=EC46)*HI3:HI105)+SUMPRODUCT((HH3:HH105=EC44)*(HK3:HK105=EC47)*HI3:HI105)+SUMPRODUCT((HH3:HH105=EC44)*(HK3:HK105=EC43)*HI3:HI105)+SUMPRODUCT((HH3:HH105=EC45)*(HK3:HK105=EC44)*HJ3:HJ105)+SUMPRODUCT((HH3:HH105=EC46)*(HK3:HK105=EC44)*HJ3:HJ105)+SUMPRODUCT((HH3:HH105=EC47)*(HK3:HK105=EC44)*HJ3:HJ105)+SUMPRODUCT((HH3:HH105=EC43)*(HK3:HK105=EC44)*HJ3:HJ105)</f>
        <v>#N/A</v>
      </c>
      <c r="EH44" s="3" t="e">
        <f ca="1">SUMPRODUCT((HH3:HH105=EC44)*(HK3:HK105=EC45)*HJ3:HJ105)+SUMPRODUCT((HH3:HH105=EC44)*(HK3:HK105=EC46)*HJ3:HJ105)+SUMPRODUCT((HH3:HH105=EC44)*(HK3:HK105=EC47)*HJ3:HJ105)+SUMPRODUCT((HH3:HH105=EC44)*(HK3:HK105=EC43)*HJ3:HJ105)+SUMPRODUCT((HH3:HH105=EC45)*(HK3:HK105=EC44)*HI3:HI105)+SUMPRODUCT((HH3:HH105=EC46)*(HK3:HK105=EC44)*HI3:HI105)+SUMPRODUCT((HH3:HH105=EC47)*(HK3:HK105=EC44)*HI3:HI105)+SUMPRODUCT((HH3:HH105=EC43)*(HK3:HK105=EC44)*HI3:HI105)</f>
        <v>#N/A</v>
      </c>
      <c r="EI44" s="3" t="e">
        <f ca="1">EG44-EH44+1000</f>
        <v>#N/A</v>
      </c>
      <c r="EJ44" s="3" t="e">
        <f t="shared" ca="1" si="155"/>
        <v>#N/A</v>
      </c>
      <c r="EK44" s="3" t="e">
        <f ca="1">IF(EC44&lt;&gt;"",VLOOKUP(EC44,DJ4:DP52,7,FALSE),"")</f>
        <v>#N/A</v>
      </c>
      <c r="EL44" s="3" t="e">
        <f ca="1">IF(EC44&lt;&gt;"",VLOOKUP(EC44,DJ4:DP52,5,FALSE),"")</f>
        <v>#N/A</v>
      </c>
      <c r="EM44" s="3" t="e">
        <f ca="1">IF(EC44&lt;&gt;"",VLOOKUP(EC44,DJ4:DR52,9,FALSE),"")</f>
        <v>#N/A</v>
      </c>
      <c r="EN44" s="3" t="e">
        <f t="shared" ca="1" si="156"/>
        <v>#N/A</v>
      </c>
      <c r="EO44" s="3" t="e">
        <f ca="1">IF(EC44&lt;&gt;"",RANK(EN44,EN43:EN47),"")</f>
        <v>#N/A</v>
      </c>
      <c r="EP44" s="3" t="e">
        <f ca="1">IF(EC44&lt;&gt;"",SUMPRODUCT((EN43:EN47=EN44)*(EI43:EI47&gt;EI44)),"")</f>
        <v>#N/A</v>
      </c>
      <c r="EQ44" s="3" t="e">
        <f ca="1">IF(EC44&lt;&gt;"",SUMPRODUCT((EN43:EN47=EN44)*(EI43:EI47=EI44)*(EG43:EG47&gt;EG44)),"")</f>
        <v>#N/A</v>
      </c>
      <c r="ER44" s="3" t="e">
        <f ca="1">IF(EC44&lt;&gt;"",SUMPRODUCT((EN43:EN47=EN44)*(EI43:EI47=EI44)*(EG43:EG47=EG44)*(EK43:EK47&gt;EK44)),"")</f>
        <v>#N/A</v>
      </c>
      <c r="ES44" s="3" t="e">
        <f ca="1">IF(EC44&lt;&gt;"",SUMPRODUCT((EN43:EN47=EN44)*(EI43:EI47=EI44)*(EG43:EG47=EG44)*(EK43:EK47=EK44)*(EL43:EL47&gt;EL44)),"")</f>
        <v>#N/A</v>
      </c>
      <c r="ET44" s="3" t="e">
        <f ca="1">IF(EC44&lt;&gt;"",SUMPRODUCT((EN43:EN47=EN44)*(EI43:EI47=EI44)*(EG43:EG47=EG44)*(EK43:EK47=EK44)*(EL43:EL47=EL44)*(EM43:EM47&gt;EM44)),"")</f>
        <v>#N/A</v>
      </c>
      <c r="EU44" s="3" t="e">
        <f ca="1">IF(EC44&lt;&gt;"",IF(EU123&lt;&gt;"",IF(EB121=3,EU123,EU123+EB121),SUM(EO44:ET44)),"")</f>
        <v>#N/A</v>
      </c>
      <c r="EV44" s="3" t="e">
        <f ca="1">IF(EC44&lt;&gt;"",INDEX(EC43:EC47,MATCH(2,EU43:EU47,0),0),"")</f>
        <v>#N/A</v>
      </c>
      <c r="EW44" s="3" t="e">
        <f ca="1">IF(DY43&lt;&gt;"",DY43,"")</f>
        <v>#N/A</v>
      </c>
      <c r="EX44" s="3" t="e">
        <f ca="1">SUMPRODUCT((HH3:HH105=EW44)*(HK3:HK105=EW45)*(HL3:HL105="W"))+SUMPRODUCT((HH3:HH105=EW44)*(HK3:HK105=EW46)*(HL3:HL105="W"))+SUMPRODUCT((HH3:HH105=EW44)*(HK3:HK105=EW47)*(HL3:HL105="W"))+SUMPRODUCT((HH3:HH105=EW45)*(HK3:HK105=EW44)*(HM3:HM105="W"))+SUMPRODUCT((HH3:HH105=EW46)*(HK3:HK105=EW44)*(HM3:HM105="W"))+SUMPRODUCT((HH3:HH105=EW47)*(HK3:HK105=EW44)*(HM3:HM105="W"))</f>
        <v>#N/A</v>
      </c>
      <c r="EY44" s="3" t="e">
        <f ca="1">SUMPRODUCT((HH3:HH105=EW44)*(HK3:HK105=EW45)*(HL3:HL105="D"))+SUMPRODUCT((HH3:HH105=EW44)*(HK3:HK105=EW46)*(HL3:HL105="D"))+SUMPRODUCT((HH3:HH105=EW44)*(HK3:HK105=EW47)*(HL3:HL105="D"))+SUMPRODUCT((HH3:HH105=EW45)*(HK3:HK105=EW44)*(HL3:HL105="D"))+SUMPRODUCT((HH3:HH105=EW46)*(HK3:HK105=EW44)*(HL3:HL105="D"))+SUMPRODUCT((HH3:HH105=EW47)*(HK3:HK105=EW44)*(HL3:HL105="D"))</f>
        <v>#N/A</v>
      </c>
      <c r="EZ44" s="3" t="e">
        <f ca="1">SUMPRODUCT((HH3:HH105=EW44)*(HK3:HK105=EW45)*(HL3:HL105="L"))+SUMPRODUCT((HH3:HH105=EW44)*(HK3:HK105=EW46)*(HL3:HL105="L"))+SUMPRODUCT((HH3:HH105=EW44)*(HK3:HK105=EW47)*(HL3:HL105="L"))+SUMPRODUCT((HH3:HH105=EW45)*(HK3:HK105=EW44)*(HM3:HM105="L"))+SUMPRODUCT((HH3:HH105=EW46)*(HK3:HK105=EW44)*(HM3:HM105="L"))+SUMPRODUCT((HH3:HH105=EW47)*(HK3:HK105=EW44)*(HM3:HM105="L"))</f>
        <v>#N/A</v>
      </c>
      <c r="FA44" s="3" t="e">
        <f ca="1">SUMPRODUCT((HH3:HH105=EW44)*(HK3:HK105=EW45)*HI3:HI105)+SUMPRODUCT((HH3:HH105=EW44)*(HK3:HK105=EW46)*HI3:HI105)+SUMPRODUCT((HH3:HH105=EW44)*(HK3:HK105=EW47)*HI3:HI105)+SUMPRODUCT((HH3:HH105=EW44)*(HK3:HK105=EW43)*HI3:HI105)+SUMPRODUCT((HH3:HH105=EW45)*(HK3:HK105=EW44)*HJ3:HJ105)+SUMPRODUCT((HH3:HH105=EW46)*(HK3:HK105=EW44)*HJ3:HJ105)+SUMPRODUCT((HH3:HH105=EW47)*(HK3:HK105=EW44)*HJ3:HJ105)+SUMPRODUCT((HH3:HH105=EW43)*(HK3:HK105=EW44)*HJ3:HJ105)</f>
        <v>#N/A</v>
      </c>
      <c r="FB44" s="3" t="e">
        <f ca="1">SUMPRODUCT((HH3:HH105=EW44)*(HK3:HK105=EW45)*HJ3:HJ105)+SUMPRODUCT((HH3:HH105=EW44)*(HK3:HK105=EW46)*HJ3:HJ105)+SUMPRODUCT((HH3:HH105=EW44)*(HK3:HK105=EW47)*HJ3:HJ105)+SUMPRODUCT((HH3:HH105=EW44)*(HK3:HK105=EW43)*HJ3:HJ105)+SUMPRODUCT((HH3:HH105=EW45)*(HK3:HK105=EW44)*HI3:HI105)+SUMPRODUCT((HH3:HH105=EW46)*(HK3:HK105=EW44)*HI3:HI105)+SUMPRODUCT((HH3:HH105=EW47)*(HK3:HK105=EW44)*HI3:HI105)+SUMPRODUCT((HH3:HH105=EW43)*(HK3:HK105=EW44)*HI3:HI105)</f>
        <v>#N/A</v>
      </c>
      <c r="FC44" s="3" t="e">
        <f ca="1">FA44-FB44+1000</f>
        <v>#N/A</v>
      </c>
      <c r="FD44" s="3" t="e">
        <f t="shared" ref="FD44:FD46" ca="1" si="162">IF(EW44&lt;&gt;"",EX44*3+EY44*1,"")</f>
        <v>#N/A</v>
      </c>
      <c r="FE44" s="3" t="e">
        <f ca="1">IF(EW44&lt;&gt;"",VLOOKUP(EW44,DJ4:DP52,7,FALSE),"")</f>
        <v>#N/A</v>
      </c>
      <c r="FF44" s="3" t="e">
        <f ca="1">IF(EW44&lt;&gt;"",VLOOKUP(EW44,DJ4:DP52,5,FALSE),"")</f>
        <v>#N/A</v>
      </c>
      <c r="FG44" s="3" t="e">
        <f ca="1">IF(EW44&lt;&gt;"",VLOOKUP(EW44,DJ4:DR52,9,FALSE),"")</f>
        <v>#N/A</v>
      </c>
      <c r="FH44" s="3" t="e">
        <f t="shared" ref="FH44:FH46" ca="1" si="163">FD44</f>
        <v>#N/A</v>
      </c>
      <c r="FI44" s="3" t="e">
        <f ca="1">IF(EW44&lt;&gt;"",RANK(FH44,FH43:FH46),"")</f>
        <v>#N/A</v>
      </c>
      <c r="FJ44" s="3" t="e">
        <f ca="1">IF(EW44&lt;&gt;"",SUMPRODUCT((FH43:FH47=FH44)*(FC43:FC47&gt;FC44)),"")</f>
        <v>#N/A</v>
      </c>
      <c r="FK44" s="3" t="e">
        <f ca="1">IF(EW44&lt;&gt;"",SUMPRODUCT((FH43:FH47=FH44)*(FC43:FC47=FC44)*(FA43:FA47&gt;FA44)),"")</f>
        <v>#N/A</v>
      </c>
      <c r="FL44" s="3" t="e">
        <f ca="1">IF(EW44&lt;&gt;"",SUMPRODUCT((FH43:FH47=FH44)*(FC43:FC47=FC44)*(FA43:FA47=FA44)*(FE43:FE47&gt;FE44)),"")</f>
        <v>#N/A</v>
      </c>
      <c r="FM44" s="3" t="e">
        <f ca="1">IF(EW44&lt;&gt;"",SUMPRODUCT((FH43:FH47=FH44)*(FC43:FC47=FC44)*(FA43:FA47=FA44)*(FE43:FE47=FE44)*(FF43:FF47&gt;FF44)),"")</f>
        <v>#N/A</v>
      </c>
      <c r="FN44" s="3" t="e">
        <f ca="1">IF(EW44&lt;&gt;"",SUMPRODUCT((FH43:FH47=FH44)*(FC43:FC47=FC44)*(FA43:FA47=FA44)*(FE43:FE47=FE44)*(FF43:FF47=FF44)*(FG43:FG47&gt;FG44)),"")</f>
        <v>#N/A</v>
      </c>
      <c r="FO44" s="3" t="e">
        <f ca="1">IF(EW44&lt;&gt;"",IF(FO123&lt;&gt;"",IF(EV121=3,FO123,FO123+EV121),SUM(FI44:FN44)+1),"")</f>
        <v>#N/A</v>
      </c>
      <c r="FP44" s="3" t="e">
        <f ca="1">IF(EW44&lt;&gt;"",INDEX(EW44:EW47,MATCH(2,FO44:FO47,0),0),"")</f>
        <v>#N/A</v>
      </c>
      <c r="HE44" s="3" t="e">
        <f ca="1">IF(FP44&lt;&gt;"",FP44,IF(EV44&lt;&gt;"",EV44,DV44))</f>
        <v>#N/A</v>
      </c>
      <c r="HF44" s="3">
        <v>2</v>
      </c>
      <c r="HH44" s="7" t="str">
        <f t="shared" si="1"/>
        <v>Frankrijk</v>
      </c>
      <c r="HI44" s="7" t="e">
        <f ca="1">IF(OFFSET(Voorspelling!#REF!,0,HI1)&lt;&gt;"",OFFSET(Voorspelling!#REF!,0,HI1),0)</f>
        <v>#REF!</v>
      </c>
      <c r="HJ44" s="7" t="e">
        <f ca="1">IF(OFFSET(Voorspelling!#REF!,0,HI1)&lt;&gt;"",OFFSET(Voorspelling!#REF!,0,HI1),0)</f>
        <v>#REF!</v>
      </c>
      <c r="HK44" s="7" t="str">
        <f t="shared" si="2"/>
        <v>Irak</v>
      </c>
      <c r="HL44" s="7" t="e">
        <f ca="1">IF(AND(OFFSET(Voorspelling!#REF!,0,HI1)&lt;&gt;"",OFFSET(Voorspelling!#REF!,0,HI1)&lt;&gt;""),IF(HI44&gt;HJ44,"W",IF(HI44=HJ44,"D","L")),"")</f>
        <v>#REF!</v>
      </c>
      <c r="HM44" s="7" t="e">
        <f t="shared" ca="1" si="3"/>
        <v>#REF!</v>
      </c>
      <c r="LO44" s="7"/>
      <c r="LP44" s="7"/>
      <c r="LQ44" s="7"/>
      <c r="LR44" s="7"/>
      <c r="LS44" s="7"/>
      <c r="LT44" s="7"/>
      <c r="PV44" s="7"/>
      <c r="PW44" s="7"/>
      <c r="PX44" s="7"/>
      <c r="PY44" s="7"/>
      <c r="PZ44" s="7"/>
      <c r="QA44" s="7"/>
      <c r="UC44" s="7"/>
      <c r="UD44" s="7"/>
      <c r="UE44" s="7"/>
      <c r="UF44" s="7"/>
      <c r="UG44" s="7"/>
      <c r="UH44" s="7"/>
      <c r="YJ44" s="7"/>
      <c r="YK44" s="7"/>
      <c r="YL44" s="7"/>
      <c r="YM44" s="7"/>
      <c r="YN44" s="7"/>
      <c r="YO44" s="7"/>
      <c r="ACQ44" s="7"/>
      <c r="ACR44" s="7"/>
      <c r="ACS44" s="7"/>
      <c r="ACT44" s="7"/>
      <c r="ACU44" s="7"/>
      <c r="ACV44" s="7"/>
      <c r="AGX44" s="7"/>
      <c r="AGY44" s="7"/>
      <c r="AGZ44" s="7"/>
      <c r="AHA44" s="7"/>
      <c r="AHB44" s="7"/>
      <c r="AHC44" s="7"/>
      <c r="ALE44" s="7"/>
      <c r="ALF44" s="7"/>
      <c r="ALG44" s="7"/>
      <c r="ALH44" s="7"/>
      <c r="ALI44" s="7"/>
      <c r="ALJ44" s="7"/>
      <c r="APL44" s="7"/>
      <c r="APM44" s="7"/>
      <c r="APN44" s="7"/>
      <c r="APO44" s="7"/>
      <c r="APP44" s="7"/>
      <c r="APQ44" s="7"/>
      <c r="ATS44" s="7"/>
      <c r="ATT44" s="7"/>
      <c r="ATU44" s="7"/>
      <c r="ATV44" s="7"/>
      <c r="ATW44" s="7"/>
      <c r="ATX44" s="7"/>
      <c r="AXZ44" s="7"/>
      <c r="AYA44" s="7"/>
      <c r="AYB44" s="7"/>
      <c r="AYC44" s="7"/>
      <c r="AYD44" s="7"/>
      <c r="AYE44" s="7"/>
      <c r="BCG44" s="7"/>
      <c r="BCH44" s="7"/>
      <c r="BCI44" s="7"/>
      <c r="BCJ44" s="7"/>
      <c r="BCK44" s="7"/>
      <c r="BCL44" s="7"/>
      <c r="BGN44" s="7"/>
      <c r="BGO44" s="7"/>
      <c r="BGP44" s="7"/>
      <c r="BGQ44" s="7"/>
      <c r="BGR44" s="7"/>
      <c r="BGS44" s="7"/>
      <c r="BKU44" s="7"/>
      <c r="BKV44" s="7"/>
      <c r="BKW44" s="7"/>
      <c r="BKX44" s="7"/>
      <c r="BKY44" s="7"/>
      <c r="BKZ44" s="7"/>
      <c r="BPB44" s="7"/>
      <c r="BPC44" s="7"/>
      <c r="BPD44" s="7"/>
      <c r="BPE44" s="7"/>
      <c r="BPF44" s="7"/>
      <c r="BPG44" s="7"/>
      <c r="BTI44" s="7"/>
      <c r="BTJ44" s="7"/>
      <c r="BTK44" s="7"/>
      <c r="BTL44" s="7"/>
      <c r="BTM44" s="7"/>
      <c r="BTN44" s="7"/>
      <c r="BXP44" s="7"/>
      <c r="BXQ44" s="7"/>
      <c r="BXR44" s="7"/>
      <c r="BXS44" s="7"/>
      <c r="BXT44" s="7"/>
      <c r="BXU44" s="7"/>
      <c r="CBW44" s="7"/>
      <c r="CBX44" s="7"/>
      <c r="CBY44" s="7"/>
      <c r="CBZ44" s="7"/>
      <c r="CCA44" s="7"/>
      <c r="CCB44" s="7"/>
      <c r="CGD44" s="7"/>
      <c r="CGE44" s="7"/>
      <c r="CGF44" s="7"/>
      <c r="CGG44" s="7"/>
      <c r="CGH44" s="7"/>
      <c r="CGI44" s="7"/>
      <c r="CKK44" s="7"/>
      <c r="CKL44" s="7"/>
      <c r="CKM44" s="7"/>
      <c r="CKN44" s="7"/>
      <c r="CKO44" s="7"/>
      <c r="CKP44" s="7"/>
      <c r="COR44" s="7"/>
      <c r="COS44" s="7"/>
      <c r="COT44" s="7"/>
      <c r="COU44" s="7"/>
      <c r="COV44" s="7"/>
      <c r="COW44" s="7"/>
      <c r="CSY44" s="7"/>
      <c r="CSZ44" s="7"/>
      <c r="CTA44" s="7"/>
      <c r="CTB44" s="7"/>
      <c r="CTC44" s="7"/>
      <c r="CTD44" s="7"/>
      <c r="CXF44" s="7"/>
      <c r="CXG44" s="7"/>
      <c r="CXH44" s="7"/>
      <c r="CXI44" s="7"/>
      <c r="CXJ44" s="7"/>
      <c r="CXK44" s="7"/>
      <c r="DBM44" s="7"/>
      <c r="DBN44" s="7"/>
      <c r="DBO44" s="7"/>
      <c r="DBP44" s="7"/>
      <c r="DBQ44" s="7"/>
      <c r="DBR44" s="7"/>
      <c r="DFT44" s="7"/>
      <c r="DFU44" s="7"/>
      <c r="DFV44" s="7"/>
      <c r="DFW44" s="7"/>
      <c r="DFX44" s="7"/>
      <c r="DFY44" s="7"/>
      <c r="DKA44" s="7"/>
      <c r="DKB44" s="7"/>
      <c r="DKC44" s="7"/>
      <c r="DKD44" s="7"/>
      <c r="DKE44" s="7"/>
      <c r="DKF44" s="7"/>
      <c r="DOH44" s="7"/>
      <c r="DOI44" s="7"/>
      <c r="DOJ44" s="7"/>
      <c r="DOK44" s="7"/>
      <c r="DOL44" s="7"/>
      <c r="DOM44" s="7"/>
      <c r="DSO44" s="7"/>
      <c r="DSP44" s="7"/>
      <c r="DSQ44" s="7"/>
      <c r="DSR44" s="7"/>
      <c r="DSS44" s="7"/>
      <c r="DST44" s="7"/>
      <c r="DWV44" s="7"/>
      <c r="DWW44" s="7"/>
      <c r="DWX44" s="7"/>
      <c r="DWY44" s="7"/>
      <c r="DWZ44" s="7"/>
      <c r="DXA44" s="7"/>
      <c r="EBC44" s="7"/>
      <c r="EBD44" s="7"/>
      <c r="EBE44" s="7"/>
      <c r="EBF44" s="7"/>
      <c r="EBG44" s="7"/>
      <c r="EBH44" s="7"/>
      <c r="EFJ44" s="7"/>
      <c r="EFK44" s="7"/>
      <c r="EFL44" s="7"/>
      <c r="EFM44" s="7"/>
      <c r="EFN44" s="7"/>
      <c r="EFO44" s="7"/>
      <c r="EJQ44" s="7"/>
      <c r="EJR44" s="7"/>
      <c r="EJS44" s="7"/>
      <c r="EJT44" s="7"/>
      <c r="EJU44" s="7"/>
      <c r="EJV44" s="7"/>
      <c r="ENX44" s="7"/>
      <c r="ENY44" s="7"/>
      <c r="ENZ44" s="7"/>
      <c r="EOA44" s="7"/>
      <c r="EOB44" s="7"/>
      <c r="EOC44" s="7"/>
      <c r="ESE44" s="7"/>
      <c r="ESF44" s="7"/>
      <c r="ESG44" s="7"/>
      <c r="ESH44" s="7"/>
      <c r="ESI44" s="7"/>
      <c r="ESJ44" s="7"/>
      <c r="EWL44" s="7"/>
      <c r="EWM44" s="7"/>
      <c r="EWN44" s="7"/>
      <c r="EWO44" s="7"/>
      <c r="EWP44" s="7"/>
      <c r="EWQ44" s="7"/>
      <c r="FAS44" s="7"/>
      <c r="FAT44" s="7"/>
      <c r="FAU44" s="7"/>
      <c r="FAV44" s="7"/>
      <c r="FAW44" s="7"/>
      <c r="FAX44" s="7"/>
      <c r="FEZ44" s="7"/>
      <c r="FFA44" s="7"/>
      <c r="FFB44" s="7"/>
      <c r="FFC44" s="7"/>
      <c r="FFD44" s="7"/>
      <c r="FFE44" s="7"/>
      <c r="FJG44" s="7"/>
      <c r="FJH44" s="7"/>
      <c r="FJI44" s="7"/>
      <c r="FJJ44" s="7"/>
      <c r="FJK44" s="7"/>
      <c r="FJL44" s="7"/>
      <c r="FNN44" s="7"/>
      <c r="FNO44" s="7"/>
      <c r="FNP44" s="7"/>
      <c r="FNQ44" s="7"/>
      <c r="FNR44" s="7"/>
      <c r="FNS44" s="7"/>
      <c r="FRU44" s="7"/>
      <c r="FRV44" s="7"/>
      <c r="FRW44" s="7"/>
      <c r="FRX44" s="7"/>
      <c r="FRY44" s="7"/>
      <c r="FRZ44" s="7"/>
      <c r="FWB44" s="7"/>
      <c r="FWC44" s="7"/>
      <c r="FWD44" s="7"/>
      <c r="FWE44" s="7"/>
      <c r="FWF44" s="7"/>
      <c r="FWG44" s="7"/>
      <c r="GAI44" s="7"/>
      <c r="GAJ44" s="7"/>
      <c r="GAK44" s="7"/>
      <c r="GAL44" s="7"/>
      <c r="GAM44" s="7"/>
      <c r="GAN44" s="7"/>
      <c r="GEP44" s="7"/>
      <c r="GEQ44" s="7"/>
      <c r="GER44" s="7"/>
      <c r="GES44" s="7"/>
      <c r="GET44" s="7"/>
      <c r="GEU44" s="7"/>
      <c r="GIW44" s="7"/>
      <c r="GIX44" s="7"/>
      <c r="GIY44" s="7"/>
      <c r="GIZ44" s="7"/>
      <c r="GJA44" s="7"/>
      <c r="GJB44" s="7"/>
      <c r="GND44" s="7"/>
      <c r="GNE44" s="7"/>
      <c r="GNF44" s="7"/>
      <c r="GNG44" s="7"/>
      <c r="GNH44" s="7"/>
      <c r="GNI44" s="7"/>
      <c r="GRK44" s="7"/>
      <c r="GRL44" s="7"/>
      <c r="GRM44" s="7"/>
      <c r="GRN44" s="7"/>
      <c r="GRO44" s="7"/>
      <c r="GRP44" s="7"/>
      <c r="GVR44" s="7"/>
      <c r="GVS44" s="7"/>
      <c r="GVT44" s="7"/>
      <c r="GVU44" s="7"/>
      <c r="GVV44" s="7"/>
      <c r="GVW44" s="7"/>
      <c r="GZY44" s="7"/>
      <c r="GZZ44" s="7"/>
      <c r="HAA44" s="7"/>
      <c r="HAB44" s="7"/>
      <c r="HAC44" s="7"/>
      <c r="HAD44" s="7"/>
      <c r="HEF44" s="7"/>
      <c r="HEG44" s="7"/>
      <c r="HEH44" s="7"/>
      <c r="HEI44" s="7"/>
      <c r="HEJ44" s="7"/>
      <c r="HEK44" s="7"/>
      <c r="HIM44" s="7"/>
      <c r="HIN44" s="7"/>
      <c r="HIO44" s="7"/>
      <c r="HIP44" s="7"/>
      <c r="HIQ44" s="7"/>
      <c r="HIR44" s="7"/>
      <c r="HMT44" s="7"/>
      <c r="HMU44" s="7"/>
      <c r="HMV44" s="7"/>
      <c r="HMW44" s="7"/>
      <c r="HMX44" s="7"/>
      <c r="HMY44" s="7"/>
      <c r="HRA44" s="7"/>
      <c r="HRB44" s="7"/>
      <c r="HRC44" s="7"/>
      <c r="HRD44" s="7"/>
      <c r="HRE44" s="7"/>
      <c r="HRF44" s="7"/>
      <c r="HVH44" s="7"/>
      <c r="HVI44" s="7"/>
      <c r="HVJ44" s="7"/>
      <c r="HVK44" s="7"/>
      <c r="HVL44" s="7"/>
      <c r="HVM44" s="7"/>
      <c r="HZO44" s="7"/>
      <c r="HZP44" s="7"/>
      <c r="HZQ44" s="7"/>
      <c r="HZR44" s="7"/>
      <c r="HZS44" s="7"/>
      <c r="HZT44" s="7"/>
      <c r="IDV44" s="7"/>
      <c r="IDW44" s="7"/>
      <c r="IDX44" s="7"/>
      <c r="IDY44" s="7"/>
      <c r="IDZ44" s="7"/>
      <c r="IEA44" s="7"/>
      <c r="IIC44" s="7"/>
      <c r="IID44" s="7"/>
      <c r="IIE44" s="7"/>
      <c r="IIF44" s="7"/>
      <c r="IIG44" s="7"/>
      <c r="IIH44" s="7"/>
      <c r="IMJ44" s="7"/>
      <c r="IMK44" s="7"/>
      <c r="IML44" s="7"/>
      <c r="IMM44" s="7"/>
      <c r="IMN44" s="7"/>
      <c r="IMO44" s="7"/>
      <c r="IQQ44" s="7"/>
      <c r="IQR44" s="7"/>
      <c r="IQS44" s="7"/>
      <c r="IQT44" s="7"/>
      <c r="IQU44" s="7"/>
      <c r="IQV44" s="7"/>
      <c r="IUX44" s="7"/>
      <c r="IUY44" s="7"/>
      <c r="IUZ44" s="7"/>
      <c r="IVA44" s="7"/>
      <c r="IVB44" s="7"/>
      <c r="IVC44" s="7"/>
      <c r="IZE44" s="7"/>
      <c r="IZF44" s="7"/>
      <c r="IZG44" s="7"/>
      <c r="IZH44" s="7"/>
      <c r="IZI44" s="7"/>
      <c r="IZJ44" s="7"/>
      <c r="JDL44" s="7"/>
      <c r="JDM44" s="7"/>
      <c r="JDN44" s="7"/>
      <c r="JDO44" s="7"/>
      <c r="JDP44" s="7"/>
      <c r="JDQ44" s="7"/>
      <c r="JHS44" s="7"/>
      <c r="JHT44" s="7"/>
      <c r="JHU44" s="7"/>
      <c r="JHV44" s="7"/>
      <c r="JHW44" s="7"/>
      <c r="JHX44" s="7"/>
      <c r="JLZ44" s="7"/>
      <c r="JMA44" s="7"/>
      <c r="JMB44" s="7"/>
      <c r="JMC44" s="7"/>
      <c r="JMD44" s="7"/>
      <c r="JME44" s="7"/>
      <c r="JQG44" s="7"/>
      <c r="JQH44" s="7"/>
      <c r="JQI44" s="7"/>
      <c r="JQJ44" s="7"/>
      <c r="JQK44" s="7"/>
      <c r="JQL44" s="7"/>
      <c r="JUN44" s="7"/>
      <c r="JUO44" s="7"/>
      <c r="JUP44" s="7"/>
      <c r="JUQ44" s="7"/>
      <c r="JUR44" s="7"/>
      <c r="JUS44" s="7"/>
      <c r="JYU44" s="7"/>
      <c r="JYV44" s="7"/>
      <c r="JYW44" s="7"/>
      <c r="JYX44" s="7"/>
      <c r="JYY44" s="7"/>
      <c r="JYZ44" s="7"/>
      <c r="KDB44" s="7"/>
      <c r="KDC44" s="7"/>
      <c r="KDD44" s="7"/>
      <c r="KDE44" s="7"/>
      <c r="KDF44" s="7"/>
      <c r="KDG44" s="7"/>
      <c r="KHI44" s="7"/>
      <c r="KHJ44" s="7"/>
      <c r="KHK44" s="7"/>
      <c r="KHL44" s="7"/>
      <c r="KHM44" s="7"/>
      <c r="KHN44" s="7"/>
      <c r="KLP44" s="7"/>
      <c r="KLQ44" s="7"/>
      <c r="KLR44" s="7"/>
      <c r="KLS44" s="7"/>
      <c r="KLT44" s="7"/>
      <c r="KLU44" s="7"/>
      <c r="KPW44" s="7"/>
      <c r="KPX44" s="7"/>
      <c r="KPY44" s="7"/>
      <c r="KPZ44" s="7"/>
      <c r="KQA44" s="7"/>
      <c r="KQB44" s="7"/>
      <c r="KUD44" s="7"/>
      <c r="KUE44" s="7"/>
      <c r="KUF44" s="7"/>
      <c r="KUG44" s="7"/>
      <c r="KUH44" s="7"/>
      <c r="KUI44" s="7"/>
      <c r="KYK44" s="7"/>
      <c r="KYL44" s="7"/>
      <c r="KYM44" s="7"/>
      <c r="KYN44" s="7"/>
      <c r="KYO44" s="7"/>
      <c r="KYP44" s="7"/>
      <c r="LCR44" s="7"/>
      <c r="LCS44" s="7"/>
      <c r="LCT44" s="7"/>
      <c r="LCU44" s="7"/>
      <c r="LCV44" s="7"/>
      <c r="LCW44" s="7"/>
      <c r="LGY44" s="7"/>
      <c r="LGZ44" s="7"/>
      <c r="LHA44" s="7"/>
      <c r="LHB44" s="7"/>
      <c r="LHC44" s="7"/>
      <c r="LHD44" s="7"/>
      <c r="LLF44" s="7"/>
      <c r="LLG44" s="7"/>
      <c r="LLH44" s="7"/>
      <c r="LLI44" s="7"/>
      <c r="LLJ44" s="7"/>
      <c r="LLK44" s="7"/>
      <c r="LPM44" s="7"/>
      <c r="LPN44" s="7"/>
      <c r="LPO44" s="7"/>
      <c r="LPP44" s="7"/>
      <c r="LPQ44" s="7"/>
      <c r="LPR44" s="7"/>
      <c r="LTT44" s="7"/>
      <c r="LTU44" s="7"/>
      <c r="LTV44" s="7"/>
      <c r="LTW44" s="7"/>
      <c r="LTX44" s="7"/>
      <c r="LTY44" s="7"/>
      <c r="LYA44" s="7"/>
      <c r="LYB44" s="7"/>
      <c r="LYC44" s="7"/>
      <c r="LYD44" s="7"/>
      <c r="LYE44" s="7"/>
      <c r="LYF44" s="7"/>
      <c r="MCH44" s="7"/>
      <c r="MCI44" s="7"/>
      <c r="MCJ44" s="7"/>
      <c r="MCK44" s="7"/>
      <c r="MCL44" s="7"/>
      <c r="MCM44" s="7"/>
      <c r="MGO44" s="7"/>
      <c r="MGP44" s="7"/>
      <c r="MGQ44" s="7"/>
      <c r="MGR44" s="7"/>
      <c r="MGS44" s="7"/>
      <c r="MGT44" s="7"/>
      <c r="MKV44" s="7"/>
      <c r="MKW44" s="7"/>
      <c r="MKX44" s="7"/>
      <c r="MKY44" s="7"/>
      <c r="MKZ44" s="7"/>
      <c r="MLA44" s="7"/>
      <c r="MPC44" s="7"/>
      <c r="MPD44" s="7"/>
      <c r="MPE44" s="7"/>
      <c r="MPF44" s="7"/>
      <c r="MPG44" s="7"/>
      <c r="MPH44" s="7"/>
      <c r="MTJ44" s="7"/>
      <c r="MTK44" s="7"/>
      <c r="MTL44" s="7"/>
      <c r="MTM44" s="7"/>
      <c r="MTN44" s="7"/>
      <c r="MTO44" s="7"/>
      <c r="MXQ44" s="7"/>
      <c r="MXR44" s="7"/>
      <c r="MXS44" s="7"/>
      <c r="MXT44" s="7"/>
      <c r="MXU44" s="7"/>
      <c r="MXV44" s="7"/>
      <c r="NBX44" s="7"/>
      <c r="NBY44" s="7"/>
      <c r="NBZ44" s="7"/>
      <c r="NCA44" s="7"/>
      <c r="NCB44" s="7"/>
      <c r="NCC44" s="7"/>
      <c r="NGE44" s="7"/>
      <c r="NGF44" s="7"/>
      <c r="NGG44" s="7"/>
      <c r="NGH44" s="7"/>
      <c r="NGI44" s="7"/>
      <c r="NGJ44" s="7"/>
      <c r="NKL44" s="7"/>
      <c r="NKM44" s="7"/>
      <c r="NKN44" s="7"/>
      <c r="NKO44" s="7"/>
      <c r="NKP44" s="7"/>
      <c r="NKQ44" s="7"/>
      <c r="NOS44" s="7"/>
      <c r="NOT44" s="7"/>
      <c r="NOU44" s="7"/>
      <c r="NOV44" s="7"/>
      <c r="NOW44" s="7"/>
      <c r="NOX44" s="7"/>
      <c r="NSZ44" s="7"/>
      <c r="NTA44" s="7"/>
      <c r="NTB44" s="7"/>
      <c r="NTC44" s="7"/>
      <c r="NTD44" s="7"/>
      <c r="NTE44" s="7"/>
      <c r="NXG44" s="7"/>
      <c r="NXH44" s="7"/>
      <c r="NXI44" s="7"/>
      <c r="NXJ44" s="7"/>
      <c r="NXK44" s="7"/>
      <c r="NXL44" s="7"/>
      <c r="OBN44" s="7"/>
      <c r="OBO44" s="7"/>
      <c r="OBP44" s="7"/>
      <c r="OBQ44" s="7"/>
      <c r="OBR44" s="7"/>
      <c r="OBS44" s="7"/>
      <c r="OFU44" s="7"/>
      <c r="OFV44" s="7"/>
      <c r="OFW44" s="7"/>
      <c r="OFX44" s="7"/>
      <c r="OFY44" s="7"/>
      <c r="OFZ44" s="7"/>
      <c r="OKB44" s="7"/>
      <c r="OKC44" s="7"/>
      <c r="OKD44" s="7"/>
      <c r="OKE44" s="7"/>
      <c r="OKF44" s="7"/>
      <c r="OKG44" s="7"/>
      <c r="OOI44" s="7"/>
      <c r="OOJ44" s="7"/>
      <c r="OOK44" s="7"/>
      <c r="OOL44" s="7"/>
      <c r="OOM44" s="7"/>
      <c r="OON44" s="7"/>
      <c r="OSP44" s="7"/>
      <c r="OSQ44" s="7"/>
      <c r="OSR44" s="7"/>
      <c r="OSS44" s="7"/>
      <c r="OST44" s="7"/>
      <c r="OSU44" s="7"/>
      <c r="OWW44" s="7"/>
      <c r="OWX44" s="7"/>
      <c r="OWY44" s="7"/>
      <c r="OWZ44" s="7"/>
      <c r="OXA44" s="7"/>
      <c r="OXB44" s="7"/>
      <c r="PBD44" s="7"/>
      <c r="PBE44" s="7"/>
      <c r="PBF44" s="7"/>
      <c r="PBG44" s="7"/>
      <c r="PBH44" s="7"/>
      <c r="PBI44" s="7"/>
      <c r="PFK44" s="7"/>
      <c r="PFL44" s="7"/>
      <c r="PFM44" s="7"/>
      <c r="PFN44" s="7"/>
      <c r="PFO44" s="7"/>
      <c r="PFP44" s="7"/>
      <c r="PJR44" s="7"/>
      <c r="PJS44" s="7"/>
      <c r="PJT44" s="7"/>
      <c r="PJU44" s="7"/>
      <c r="PJV44" s="7"/>
      <c r="PJW44" s="7"/>
      <c r="PNY44" s="7"/>
      <c r="PNZ44" s="7"/>
      <c r="POA44" s="7"/>
      <c r="POB44" s="7"/>
      <c r="POC44" s="7"/>
      <c r="POD44" s="7"/>
      <c r="PSF44" s="7"/>
      <c r="PSG44" s="7"/>
      <c r="PSH44" s="7"/>
      <c r="PSI44" s="7"/>
      <c r="PSJ44" s="7"/>
      <c r="PSK44" s="7"/>
    </row>
    <row r="45" spans="1:998 1104:1997 2103:2996 3102:3995 4101:5105 5211:6104 6210:7103 7209:8102 8208:9212 9318:10211 10317:11210 11316:11321" x14ac:dyDescent="0.25">
      <c r="A45" s="9">
        <f>Landen!E32+100</f>
        <v>120</v>
      </c>
      <c r="B45" s="3">
        <f>VLOOKUP(C45,CX43:CY46,2,FALSE)</f>
        <v>2</v>
      </c>
      <c r="C45" s="5" t="str">
        <f>Landen!D32</f>
        <v>Iran</v>
      </c>
      <c r="D45" s="3">
        <f>SUMPRODUCT((DA3:DA105=C45)*(DE3:DE105="W"))+SUMPRODUCT((DD3:DD105=C45)*(DF3:DF105="W"))</f>
        <v>0</v>
      </c>
      <c r="E45" s="3">
        <f>SUMPRODUCT((DA3:DA105=C45)*(DE3:DE105="D"))+SUMPRODUCT((DD3:DD105=C45)*(DF3:DF105="D"))</f>
        <v>0</v>
      </c>
      <c r="F45" s="3">
        <f>SUMPRODUCT((DA3:DA105=C45)*(DE3:DE105="L"))+SUMPRODUCT((DD3:DD105=C45)*(DF3:DF105="L"))</f>
        <v>0</v>
      </c>
      <c r="G45" s="3">
        <f>SUMIF(DA3:DA123,C45,DB3:DB123)+SUMIF(DD3:DD123,C45,DC3:DC123)</f>
        <v>0</v>
      </c>
      <c r="H45" s="3">
        <f>SUMIF(DD3:DD123,C45,DB3:DB123)+SUMIF(DA3:DA123,C45,DC3:DC123)</f>
        <v>0</v>
      </c>
      <c r="I45" s="3">
        <f t="shared" si="148"/>
        <v>1000</v>
      </c>
      <c r="J45" s="3">
        <f t="shared" si="149"/>
        <v>0</v>
      </c>
      <c r="K45" s="3">
        <f>IF(Landen!F32&lt;&gt;"",Landen!F32,-A45)</f>
        <v>-120</v>
      </c>
      <c r="L45" s="3">
        <f>IF(COUNTIF(J43:J46,4)&lt;&gt;4,RANK(J45,J43:J46),J124)</f>
        <v>1</v>
      </c>
      <c r="N45" s="3">
        <f>SUMPRODUCT((L43:L46=L45)*(K43:K46&lt;K45))+L45</f>
        <v>3</v>
      </c>
      <c r="O45" s="5" t="str">
        <f>INDEX(C43:C47,MATCH(3,N43:N47,0),0)</f>
        <v>Iran</v>
      </c>
      <c r="P45" s="3">
        <f>INDEX(L43:L47,MATCH(O45,C43:C47,0),0)</f>
        <v>1</v>
      </c>
      <c r="Q45" s="3" t="str">
        <f>IF(AND(Q44&lt;&gt;"",P45=1),O45,"")</f>
        <v>Iran</v>
      </c>
      <c r="R45" s="3" t="str">
        <f>IF(AND(R44&lt;&gt;"",P46=2),O46,"")</f>
        <v/>
      </c>
      <c r="S45" s="3" t="str">
        <f>IF(AND(S44&lt;&gt;"",P47=3),O47,"")</f>
        <v/>
      </c>
      <c r="V45" s="3" t="str">
        <f t="shared" si="157"/>
        <v>Iran</v>
      </c>
      <c r="W45" s="3">
        <f>SUMPRODUCT((DA3:DA105=V45)*(DD3:DD105=V46)*(DE3:DE105="W"))+SUMPRODUCT((DA3:DA105=V45)*(DD3:DD105=V47)*(DE3:DE105="W"))+SUMPRODUCT((DA3:DA105=V45)*(DD3:DD105=V43)*(DE3:DE105="W"))+SUMPRODUCT((DA3:DA105=V45)*(DD3:DD105=V44)*(DE3:DE105="W"))+SUMPRODUCT((DA3:DA105=V46)*(DD3:DD105=V45)*(DF3:DF105="W"))+SUMPRODUCT((DA3:DA105=V47)*(DD3:DD105=V45)*(DF3:DF105="W"))+SUMPRODUCT((DA3:DA105=V43)*(DD3:DD105=V45)*(DF3:DF105="W"))+SUMPRODUCT((DA3:DA105=V44)*(DD3:DD105=V45)*(DF3:DF105="W"))</f>
        <v>0</v>
      </c>
      <c r="X45" s="3">
        <f>SUMPRODUCT((DA3:DA105=V45)*(DD3:DD105=V46)*(DE3:DE105="D"))+SUMPRODUCT((DA3:DA105=V45)*(DD3:DD105=V47)*(DE3:DE105="D"))+SUMPRODUCT((DA3:DA105=V45)*(DD3:DD105=V43)*(DE3:DE105="D"))+SUMPRODUCT((DA3:DA105=V45)*(DD3:DD105=V44)*(DE3:DE105="D"))+SUMPRODUCT((DA3:DA105=V46)*(DD3:DD105=V45)*(DE3:DE105="D"))+SUMPRODUCT((DA3:DA105=V47)*(DD3:DD105=V45)*(DE3:DE105="D"))+SUMPRODUCT((DA3:DA105=V43)*(DD3:DD105=V45)*(DE3:DE105="D"))+SUMPRODUCT((DA3:DA105=V44)*(DD3:DD105=V45)*(DE3:DE105="D"))</f>
        <v>0</v>
      </c>
      <c r="Y45" s="3">
        <f>SUMPRODUCT((DA3:DA105=V45)*(DD3:DD105=V46)*(DE3:DE105="L"))+SUMPRODUCT((DA3:DA105=V45)*(DD3:DD105=V47)*(DE3:DE105="L"))+SUMPRODUCT((DA3:DA105=V45)*(DD3:DD105=V43)*(DE3:DE105="L"))+SUMPRODUCT((DA3:DA105=V45)*(DD3:DD105=V44)*(DE3:DE105="L"))+SUMPRODUCT((DA3:DA105=V46)*(DD3:DD105=V45)*(DF3:DF105="L"))+SUMPRODUCT((DA3:DA105=V47)*(DD3:DD105=V45)*(DF3:DF105="L"))+SUMPRODUCT((DA3:DA105=V43)*(DD3:DD105=V45)*(DF3:DF105="L"))+SUMPRODUCT((DA3:DA105=V44)*(DD3:DD105=V45)*(DF3:DF105="L"))</f>
        <v>0</v>
      </c>
      <c r="Z45" s="3">
        <f>SUMPRODUCT((DA3:DA105=V45)*(DD3:DD105=V46)*DB3:DB105)+SUMPRODUCT((DA3:DA105=V45)*(DD3:DD105=V47)*DB3:DB105)+SUMPRODUCT((DA3:DA105=V45)*(DD3:DD105=V43)*DB3:DB105)+SUMPRODUCT((DA3:DA105=V45)*(DD3:DD105=V44)*DB3:DB105)+SUMPRODUCT((DA3:DA105=V46)*(DD3:DD105=V45)*DC3:DC105)+SUMPRODUCT((DA3:DA105=V47)*(DD3:DD105=V45)*DC3:DC105)+SUMPRODUCT((DA3:DA105=V43)*(DD3:DD105=V45)*DC3:DC105)+SUMPRODUCT((DA3:DA105=V44)*(DD3:DD105=V45)*DC3:DC105)</f>
        <v>0</v>
      </c>
      <c r="AA45" s="3">
        <f>SUMPRODUCT((DA3:DA105=V45)*(DD3:DD105=V46)*DC3:DC105)+SUMPRODUCT((DA3:DA105=V45)*(DD3:DD105=V47)*DC3:DC105)+SUMPRODUCT((DA3:DA105=V45)*(DD3:DD105=V43)*DC3:DC105)+SUMPRODUCT((DA3:DA105=V45)*(DD3:DD105=V44)*DC3:DC105)+SUMPRODUCT((DA3:DA105=V46)*(DD3:DD105=V45)*DB3:DB105)+SUMPRODUCT((DA3:DA105=V47)*(DD3:DD105=V45)*DB3:DB105)+SUMPRODUCT((DA3:DA105=V43)*(DD3:DD105=V45)*DB3:DB105)+SUMPRODUCT((DA3:DA105=V44)*(DD3:DD105=V45)*DB3:DB105)</f>
        <v>0</v>
      </c>
      <c r="AB45" s="3">
        <f>Z45-AA45+1000</f>
        <v>1000</v>
      </c>
      <c r="AC45" s="3">
        <f t="shared" si="150"/>
        <v>0</v>
      </c>
      <c r="AD45" s="3">
        <f>IF(V45&lt;&gt;"",VLOOKUP(V45,C4:I52,7,FALSE),"")</f>
        <v>1000</v>
      </c>
      <c r="AE45" s="3">
        <f>IF(V45&lt;&gt;"",VLOOKUP(V45,C4:I52,5,FALSE),"")</f>
        <v>0</v>
      </c>
      <c r="AF45" s="3">
        <f>IF(V45&lt;&gt;"",VLOOKUP(V45,C4:K52,9,FALSE),"")</f>
        <v>-120</v>
      </c>
      <c r="AG45" s="3">
        <f t="shared" si="151"/>
        <v>0</v>
      </c>
      <c r="AH45" s="3">
        <f>IF(V45&lt;&gt;"",RANK(AG45,AG43:AG47),"")</f>
        <v>1</v>
      </c>
      <c r="AI45" s="3">
        <f>IF(V45&lt;&gt;"",SUMPRODUCT((AG43:AG47=AG45)*(AB43:AB47&gt;AB45)),"")</f>
        <v>0</v>
      </c>
      <c r="AJ45" s="3">
        <f>IF(V45&lt;&gt;"",SUMPRODUCT((AG43:AG47=AG45)*(AB43:AB47=AB45)*(Z43:Z47&gt;Z45)),"")</f>
        <v>0</v>
      </c>
      <c r="AK45" s="3">
        <f>IF(V45&lt;&gt;"",SUMPRODUCT((AG43:AG47=AG45)*(AB43:AB47=AB45)*(Z43:Z47=Z45)*(AD43:AD47&gt;AD45)),"")</f>
        <v>0</v>
      </c>
      <c r="AL45" s="3">
        <f>IF(V45&lt;&gt;"",SUMPRODUCT((AG43:AG47=AG45)*(AB43:AB47=AB45)*(Z43:Z47=Z45)*(AD43:AD47=AD45)*(AE43:AE47&gt;AE45)),"")</f>
        <v>0</v>
      </c>
      <c r="AM45" s="3">
        <f>IF(V45&lt;&gt;"",SUMPRODUCT((AG43:AG47=AG45)*(AB43:AB47=AB45)*(Z43:Z47=Z45)*(AD43:AD47=AD45)*(AE43:AE47=AE45)*(AF43:AF47&gt;AF45)),"")</f>
        <v>1</v>
      </c>
      <c r="AN45" s="3">
        <f>IF(V45&lt;&gt;"",IF(AN124&lt;&gt;"",IF(U121=3,AN124,AN124+U121),SUM(AH45:AM45)),"")</f>
        <v>2</v>
      </c>
      <c r="AO45" s="3" t="str">
        <f>IF(V45&lt;&gt;"",INDEX(V43:V47,MATCH(3,AN43:AN47,0),0),"")</f>
        <v>Egypte</v>
      </c>
      <c r="AP45" s="3" t="str">
        <f>IF(R44&lt;&gt;"",R44,"")</f>
        <v/>
      </c>
      <c r="AQ45" s="3">
        <f>SUMPRODUCT((DA3:DA105=AP45)*(DD3:DD105=AP46)*(DE3:DE105="W"))+SUMPRODUCT((DA3:DA105=AP45)*(DD3:DD105=AP47)*(DE3:DE105="W"))+SUMPRODUCT((DA3:DA105=AP45)*(DD3:DD105=AP44)*(DE3:DE105="W"))+SUMPRODUCT((DA3:DA105=AP46)*(DD3:DD105=AP45)*(DF3:DF105="W"))+SUMPRODUCT((DA3:DA105=AP47)*(DD3:DD105=AP45)*(DF3:DF105="W"))+SUMPRODUCT((DA3:DA105=AP44)*(DD3:DD105=AP45)*(DF3:DF105="W"))</f>
        <v>0</v>
      </c>
      <c r="AR45" s="3">
        <f>SUMPRODUCT((DA3:DA105=AP45)*(DD3:DD105=AP46)*(DE3:DE105="D"))+SUMPRODUCT((DA3:DA105=AP45)*(DD3:DD105=AP47)*(DE3:DE105="D"))+SUMPRODUCT((DA3:DA105=AP45)*(DD3:DD105=AP44)*(DE3:DE105="D"))+SUMPRODUCT((DA3:DA105=AP46)*(DD3:DD105=AP45)*(DE3:DE105="D"))+SUMPRODUCT((DA3:DA105=AP47)*(DD3:DD105=AP45)*(DE3:DE105="D"))+SUMPRODUCT((DA3:DA105=AP44)*(DD3:DD105=AP45)*(DE3:DE105="D"))</f>
        <v>0</v>
      </c>
      <c r="AS45" s="3">
        <f>SUMPRODUCT((DA3:DA105=AP45)*(DD3:DD105=AP46)*(DE3:DE105="L"))+SUMPRODUCT((DA3:DA105=AP45)*(DD3:DD105=AP47)*(DE3:DE105="L"))+SUMPRODUCT((DA3:DA105=AP45)*(DD3:DD105=AP44)*(DE3:DE105="L"))+SUMPRODUCT((DA3:DA105=AP46)*(DD3:DD105=AP45)*(DF3:DF105="L"))+SUMPRODUCT((DA3:DA105=AP47)*(DD3:DD105=AP45)*(DF3:DF105="L"))+SUMPRODUCT((DA3:DA105=AP44)*(DD3:DD105=AP45)*(DF3:DF105="L"))</f>
        <v>0</v>
      </c>
      <c r="AT45" s="3">
        <f>SUMPRODUCT((DA3:DA105=AP45)*(DD3:DD105=AP46)*DB3:DB105)+SUMPRODUCT((DA3:DA105=AP45)*(DD3:DD105=AP47)*DB3:DB105)+SUMPRODUCT((DA3:DA105=AP45)*(DD3:DD105=AP43)*DB3:DB105)+SUMPRODUCT((DA3:DA105=AP45)*(DD3:DD105=AP44)*DB3:DB105)+SUMPRODUCT((DA3:DA105=AP46)*(DD3:DD105=AP45)*DC3:DC105)+SUMPRODUCT((DA3:DA105=AP47)*(DD3:DD105=AP45)*DC3:DC105)+SUMPRODUCT((DA3:DA105=AP43)*(DD3:DD105=AP45)*DC3:DC105)+SUMPRODUCT((DA3:DA105=AP44)*(DD3:DD105=AP45)*DC3:DC105)</f>
        <v>0</v>
      </c>
      <c r="AU45" s="3">
        <f>SUMPRODUCT((DA3:DA105=AP45)*(DD3:DD105=AP46)*DC3:DC105)+SUMPRODUCT((DA3:DA105=AP45)*(DD3:DD105=AP47)*DC3:DC105)+SUMPRODUCT((DA3:DA105=AP45)*(DD3:DD105=AP43)*DC3:DC105)+SUMPRODUCT((DA3:DA105=AP45)*(DD3:DD105=AP44)*DC3:DC105)+SUMPRODUCT((DA3:DA105=AP46)*(DD3:DD105=AP45)*DB3:DB105)+SUMPRODUCT((DA3:DA105=AP47)*(DD3:DD105=AP45)*DB3:DB105)+SUMPRODUCT((DA3:DA105=AP43)*(DD3:DD105=AP45)*DB3:DB105)+SUMPRODUCT((DA3:DA105=AP44)*(DD3:DD105=AP45)*DB3:DB105)</f>
        <v>0</v>
      </c>
      <c r="AV45" s="3">
        <f>AT45-AU45+1000</f>
        <v>1000</v>
      </c>
      <c r="AW45" s="3" t="str">
        <f t="shared" si="158"/>
        <v/>
      </c>
      <c r="AX45" s="3" t="str">
        <f>IF(AP45&lt;&gt;"",VLOOKUP(AP45,C4:I52,7,FALSE),"")</f>
        <v/>
      </c>
      <c r="AY45" s="3" t="str">
        <f>IF(AP45&lt;&gt;"",VLOOKUP(AP45,C4:I52,5,FALSE),"")</f>
        <v/>
      </c>
      <c r="AZ45" s="3" t="str">
        <f>IF(AP45&lt;&gt;"",VLOOKUP(AP45,C4:K52,9,FALSE),"")</f>
        <v/>
      </c>
      <c r="BA45" s="3" t="str">
        <f t="shared" si="159"/>
        <v/>
      </c>
      <c r="BB45" s="3" t="str">
        <f>IF(AP45&lt;&gt;"",RANK(BA45,BA43:BA46),"")</f>
        <v/>
      </c>
      <c r="BC45" s="3" t="str">
        <f>IF(AP45&lt;&gt;"",SUMPRODUCT((BA43:BA47=BA45)*(AV43:AV47&gt;AV45)),"")</f>
        <v/>
      </c>
      <c r="BD45" s="3" t="str">
        <f>IF(AP45&lt;&gt;"",SUMPRODUCT((BA43:BA47=BA45)*(AV43:AV47=AV45)*(AT43:AT47&gt;AT45)),"")</f>
        <v/>
      </c>
      <c r="BE45" s="3" t="str">
        <f>IF(AP45&lt;&gt;"",SUMPRODUCT((BA43:BA47=BA45)*(AV43:AV47=AV45)*(AT43:AT47=AT45)*(AX43:AX47&gt;AX45)),"")</f>
        <v/>
      </c>
      <c r="BF45" s="3" t="str">
        <f>IF(AP45&lt;&gt;"",SUMPRODUCT((BA43:BA47=BA45)*(AV43:AV47=AV45)*(AT43:AT47=AT45)*(AX43:AX47=AX45)*(AY43:AY47&gt;AY45)),"")</f>
        <v/>
      </c>
      <c r="BG45" s="3" t="str">
        <f>IF(AP45&lt;&gt;"",SUMPRODUCT((BA43:BA47=BA45)*(AV43:AV47=AV45)*(AT43:AT47=AT45)*(AX43:AX47=AX45)*(AY43:AY47=AY45)*(AZ43:AZ47&gt;AZ45)),"")</f>
        <v/>
      </c>
      <c r="BH45" s="3" t="str">
        <f>IF(AP45&lt;&gt;"",IF(BH124&lt;&gt;"",IF(AO121=3,BH124,BH124+AO121),SUM(BB45:BG45)+1),"")</f>
        <v/>
      </c>
      <c r="BI45" s="3" t="str">
        <f>IF(AP45&lt;&gt;"",INDEX(AP44:AP47,MATCH(3,BH44:BH47,0),0),"")</f>
        <v/>
      </c>
      <c r="BJ45" s="3" t="str">
        <f>IF(S43&lt;&gt;"",S43,"")</f>
        <v/>
      </c>
      <c r="BK45" s="3">
        <f>SUMPRODUCT((DA3:DA105=BJ45)*(DD3:DD105=BJ46)*(DE3:DE105="W"))+SUMPRODUCT((DA3:DA105=BJ45)*(DD3:DD105=BJ47)*(DE3:DE105="W"))+SUMPRODUCT((DA3:DA105=BJ45)*(DD3:DD105=BJ87)*(DE3:DE105="W"))+SUMPRODUCT((DA3:DA105=BJ46)*(DD3:DD105=BJ45)*(DF3:DF105="W"))+SUMPRODUCT((DA3:DA105=BJ47)*(DD3:DD105=BJ45)*(DF3:DF105="W"))+SUMPRODUCT((DA3:DA105=BJ87)*(DD3:DD105=BJ45)*(DF3:DF105="W"))</f>
        <v>0</v>
      </c>
      <c r="BL45" s="3">
        <f>SUMPRODUCT((DA3:DA105=BJ45)*(DD3:DD105=BJ46)*(DE3:DE105="D"))+SUMPRODUCT((DA3:DA105=BJ45)*(DD3:DD105=BJ47)*(DE3:DE105="D"))+SUMPRODUCT((DA3:DA105=BJ45)*(DD3:DD105=BJ87)*(DE3:DE105="D"))+SUMPRODUCT((DA3:DA105=BJ46)*(DD3:DD105=BJ45)*(DE3:DE105="D"))+SUMPRODUCT((DA3:DA105=BJ47)*(DD3:DD105=BJ45)*(DE3:DE105="D"))+SUMPRODUCT((DA3:DA105=BJ87)*(DD3:DD105=BJ45)*(DE3:DE105="D"))</f>
        <v>0</v>
      </c>
      <c r="BM45" s="3">
        <f>SUMPRODUCT((DA3:DA105=BJ45)*(DD3:DD105=BJ46)*(DE3:DE105="L"))+SUMPRODUCT((DA3:DA105=BJ45)*(DD3:DD105=BJ47)*(DE3:DE105="L"))+SUMPRODUCT((DA3:DA105=BJ45)*(DD3:DD105=BJ87)*(DE3:DE105="L"))+SUMPRODUCT((DA3:DA105=BJ46)*(DD3:DD105=BJ45)*(DF3:DF105="L"))+SUMPRODUCT((DA3:DA105=BJ47)*(DD3:DD105=BJ45)*(DF3:DF105="L"))+SUMPRODUCT((DA3:DA105=BJ87)*(DD3:DD105=BJ45)*(DF3:DF105="L"))</f>
        <v>0</v>
      </c>
      <c r="BN45" s="3">
        <f>SUMPRODUCT((DA3:DA105=BJ45)*(DD3:DD105=BJ46)*DB3:DB105)+SUMPRODUCT((DA3:DA105=BJ45)*(DD3:DD105=BJ47)*DB3:DB105)+SUMPRODUCT((DA3:DA105=BJ45)*(DD3:DD105=BJ43)*DB3:DB105)+SUMPRODUCT((DA3:DA105=BJ45)*(DD3:DD105=BJ44)*DB3:DB105)+SUMPRODUCT((DA3:DA105=BJ46)*(DD3:DD105=BJ45)*DC3:DC105)+SUMPRODUCT((DA3:DA105=BJ47)*(DD3:DD105=BJ45)*DC3:DC105)+SUMPRODUCT((DA3:DA105=BJ43)*(DD3:DD105=BJ45)*DC3:DC105)+SUMPRODUCT((DA3:DA105=BJ44)*(DD3:DD105=BJ45)*DC3:DC105)</f>
        <v>0</v>
      </c>
      <c r="BO45" s="3">
        <f>SUMPRODUCT((DA3:DA105=BJ45)*(DD3:DD105=BJ46)*DC3:DC105)+SUMPRODUCT((DA3:DA105=BJ45)*(DD3:DD105=BJ47)*DC3:DC105)+SUMPRODUCT((DA3:DA105=BJ45)*(DD3:DD105=BJ43)*DC3:DC105)+SUMPRODUCT((DA3:DA105=BJ45)*(DD3:DD105=BJ44)*DC3:DC105)+SUMPRODUCT((DA3:DA105=BJ46)*(DD3:DD105=BJ45)*DB3:DB105)+SUMPRODUCT((DA3:DA105=BJ47)*(DD3:DD105=BJ45)*DB3:DB105)+SUMPRODUCT((DA3:DA105=BJ43)*(DD3:DD105=BJ45)*DB3:DB105)+SUMPRODUCT((DA3:DA105=BJ44)*(DD3:DD105=BJ45)*DB3:DB105)</f>
        <v>0</v>
      </c>
      <c r="BP45" s="3">
        <f>BN45-BO45+1000</f>
        <v>1000</v>
      </c>
      <c r="BQ45" s="3" t="str">
        <f t="shared" ref="BQ45:BQ46" si="164">IF(BJ45&lt;&gt;"",BK45*3+BL45*1,"")</f>
        <v/>
      </c>
      <c r="BR45" s="3" t="str">
        <f>IF(BJ45&lt;&gt;"",VLOOKUP(BJ45,C4:I52,7,FALSE),"")</f>
        <v/>
      </c>
      <c r="BS45" s="3" t="str">
        <f>IF(BJ45&lt;&gt;"",VLOOKUP(BJ45,C4:I52,5,FALSE),"")</f>
        <v/>
      </c>
      <c r="BT45" s="3" t="str">
        <f>IF(BJ45&lt;&gt;"",VLOOKUP(BJ45,C4:K52,9,FALSE),"")</f>
        <v/>
      </c>
      <c r="BU45" s="3" t="str">
        <f t="shared" ref="BU45:BU46" si="165">BQ45</f>
        <v/>
      </c>
      <c r="BV45" s="3" t="str">
        <f>IF(BJ45&lt;&gt;"",RANK(BU45,BU44:BU46),"")</f>
        <v/>
      </c>
      <c r="BW45" s="3" t="str">
        <f>IF(BJ45&lt;&gt;"",SUMPRODUCT((BU43:BU47=BU45)*(BP43:BP47&gt;BP45)),"")</f>
        <v/>
      </c>
      <c r="BX45" s="3" t="str">
        <f>IF(BJ45&lt;&gt;"",SUMPRODUCT((BU43:BU47=BU45)*(BP43:BP47=BP45)*(BN43:BN47&gt;BN45)),"")</f>
        <v/>
      </c>
      <c r="BY45" s="3" t="str">
        <f>IF(BJ45&lt;&gt;"",SUMPRODUCT((BU43:BU47=BU45)*(BP43:BP47=BP45)*(BN43:BN47=BN45)*(BR43:BR47&gt;BR45)),"")</f>
        <v/>
      </c>
      <c r="BZ45" s="3" t="str">
        <f>IF(BJ45&lt;&gt;"",SUMPRODUCT((BU43:BU47=BU45)*(BP43:BP47=BP45)*(BN43:BN47=BN45)*(BR43:BR47=BR45)*(BS43:BS47&gt;BS45)),"")</f>
        <v/>
      </c>
      <c r="CA45" s="3" t="str">
        <f>IF(BJ45&lt;&gt;"",SUMPRODUCT((BU43:BU47=BU45)*(BP43:BP47=BP45)*(BN43:BN47=BN45)*(BR43:BR47=BR45)*(BS43:BS47=BS45)*(BT43:BT47&gt;BT45)),"")</f>
        <v/>
      </c>
      <c r="CB45" s="3" t="str">
        <f>IF(BJ45&lt;&gt;"",SUM(BV45:CA45)+2,"")</f>
        <v/>
      </c>
      <c r="CC45" s="3" t="str">
        <f>IF(BJ45&lt;&gt;"",INDEX(BJ45:BJ47,MATCH(3,CB45:CB47,0),0),"")</f>
        <v/>
      </c>
      <c r="CX45" s="3" t="str">
        <f>IF(CC45&lt;&gt;"",CC45,IF(BI45&lt;&gt;"",BI45,IF(AO45&lt;&gt;"",AO45,O45)))</f>
        <v>Egypte</v>
      </c>
      <c r="CY45" s="3">
        <v>3</v>
      </c>
      <c r="DA45" s="7" t="str">
        <f>Voorspelling!F48</f>
        <v>Argentinië</v>
      </c>
      <c r="DB45" s="7">
        <f>Voorspelling!G48</f>
        <v>0</v>
      </c>
      <c r="DC45" s="7">
        <f>Voorspelling!H48</f>
        <v>0</v>
      </c>
      <c r="DD45" s="7" t="str">
        <f>Voorspelling!I48</f>
        <v>Oostenrijk</v>
      </c>
      <c r="DE45" s="7" t="str">
        <f>IF(AND(Voorspelling!G48&lt;&gt;"",Voorspelling!H48&lt;&gt;""),IF(DB45&gt;DC45,"W",IF(DB45=DC45,"D","L")),"")</f>
        <v/>
      </c>
      <c r="DF45" s="7" t="str">
        <f t="shared" si="0"/>
        <v/>
      </c>
      <c r="DI45" s="3" t="e">
        <f ca="1">VLOOKUP(DJ45,HE43:HF46,2,FALSE)</f>
        <v>#N/A</v>
      </c>
      <c r="DJ45" s="5" t="str">
        <f t="shared" si="160"/>
        <v>Iran</v>
      </c>
      <c r="DK45" s="3" t="e">
        <f ca="1">SUMPRODUCT((HH3:HH105=DJ45)*(HL3:HL105="W"))+SUMPRODUCT((HK3:HK105=DJ45)*(HM3:HM105="W"))</f>
        <v>#REF!</v>
      </c>
      <c r="DL45" s="3" t="e">
        <f ca="1">SUMPRODUCT((HH3:HH105=DJ45)*(HL3:HL105="D"))+SUMPRODUCT((HK3:HK105=DJ45)*(HM3:HM105="D"))</f>
        <v>#REF!</v>
      </c>
      <c r="DM45" s="3" t="e">
        <f ca="1">SUMPRODUCT((HH3:HH105=DJ45)*(HL3:HL105="L"))+SUMPRODUCT((HK3:HK105=DJ45)*(HM3:HM105="L"))</f>
        <v>#REF!</v>
      </c>
      <c r="DN45" s="3" t="e">
        <f ca="1">SUMIF(HH3:HH123,DJ45,HI3:HI123)+SUMIF(HK3:HK123,DJ45,HJ3:HJ123)</f>
        <v>#REF!</v>
      </c>
      <c r="DO45" s="3" t="e">
        <f ca="1">SUMIF(HK3:HK123,DJ45,HI3:HI123)+SUMIF(HH3:HH123,DJ45,HJ3:HJ123)</f>
        <v>#REF!</v>
      </c>
      <c r="DP45" s="3" t="e">
        <f t="shared" ca="1" si="152"/>
        <v>#REF!</v>
      </c>
      <c r="DQ45" s="3" t="e">
        <f t="shared" ca="1" si="153"/>
        <v>#REF!</v>
      </c>
      <c r="DR45" s="3">
        <f t="shared" si="154"/>
        <v>-120</v>
      </c>
      <c r="DS45" s="3" t="e">
        <f ca="1">IF(COUNTIF(DQ43:DQ46,4)&lt;&gt;4,RANK(DQ45,DQ43:DQ46),DQ124)</f>
        <v>#REF!</v>
      </c>
      <c r="DU45" s="3" t="e">
        <f ca="1">SUMPRODUCT((DS43:DS46=DS45)*(DR43:DR46&lt;DR45))+DS45</f>
        <v>#REF!</v>
      </c>
      <c r="DV45" s="5" t="e">
        <f ca="1">INDEX(DJ43:DJ47,MATCH(3,DU43:DU47,0),0)</f>
        <v>#N/A</v>
      </c>
      <c r="DW45" s="3" t="e">
        <f ca="1">INDEX(DS43:DS47,MATCH(DV45,DJ43:DJ47,0),0)</f>
        <v>#N/A</v>
      </c>
      <c r="DX45" s="3" t="e">
        <f ca="1">IF(AND(DX44&lt;&gt;"",DW45=1),DV45,"")</f>
        <v>#N/A</v>
      </c>
      <c r="DY45" s="3" t="e">
        <f ca="1">IF(AND(DY44&lt;&gt;"",DW46=2),DV46,"")</f>
        <v>#N/A</v>
      </c>
      <c r="DZ45" s="3" t="e">
        <f ca="1">IF(AND(DZ44&lt;&gt;"",DW47=3),DV47,"")</f>
        <v>#N/A</v>
      </c>
      <c r="EC45" s="3" t="e">
        <f t="shared" ca="1" si="161"/>
        <v>#N/A</v>
      </c>
      <c r="ED45" s="3" t="e">
        <f ca="1">SUMPRODUCT((HH3:HH105=EC45)*(HK3:HK105=EC46)*(HL3:HL105="W"))+SUMPRODUCT((HH3:HH105=EC45)*(HK3:HK105=EC47)*(HL3:HL105="W"))+SUMPRODUCT((HH3:HH105=EC45)*(HK3:HK105=EC43)*(HL3:HL105="W"))+SUMPRODUCT((HH3:HH105=EC45)*(HK3:HK105=EC44)*(HL3:HL105="W"))+SUMPRODUCT((HH3:HH105=EC46)*(HK3:HK105=EC45)*(HM3:HM105="W"))+SUMPRODUCT((HH3:HH105=EC47)*(HK3:HK105=EC45)*(HM3:HM105="W"))+SUMPRODUCT((HH3:HH105=EC43)*(HK3:HK105=EC45)*(HM3:HM105="W"))+SUMPRODUCT((HH3:HH105=EC44)*(HK3:HK105=EC45)*(HM3:HM105="W"))</f>
        <v>#N/A</v>
      </c>
      <c r="EE45" s="3" t="e">
        <f ca="1">SUMPRODUCT((HH3:HH105=EC45)*(HK3:HK105=EC46)*(HL3:HL105="D"))+SUMPRODUCT((HH3:HH105=EC45)*(HK3:HK105=EC47)*(HL3:HL105="D"))+SUMPRODUCT((HH3:HH105=EC45)*(HK3:HK105=EC43)*(HL3:HL105="D"))+SUMPRODUCT((HH3:HH105=EC45)*(HK3:HK105=EC44)*(HL3:HL105="D"))+SUMPRODUCT((HH3:HH105=EC46)*(HK3:HK105=EC45)*(HL3:HL105="D"))+SUMPRODUCT((HH3:HH105=EC47)*(HK3:HK105=EC45)*(HL3:HL105="D"))+SUMPRODUCT((HH3:HH105=EC43)*(HK3:HK105=EC45)*(HL3:HL105="D"))+SUMPRODUCT((HH3:HH105=EC44)*(HK3:HK105=EC45)*(HL3:HL105="D"))</f>
        <v>#N/A</v>
      </c>
      <c r="EF45" s="3" t="e">
        <f ca="1">SUMPRODUCT((HH3:HH105=EC45)*(HK3:HK105=EC46)*(HL3:HL105="L"))+SUMPRODUCT((HH3:HH105=EC45)*(HK3:HK105=EC47)*(HL3:HL105="L"))+SUMPRODUCT((HH3:HH105=EC45)*(HK3:HK105=EC43)*(HL3:HL105="L"))+SUMPRODUCT((HH3:HH105=EC45)*(HK3:HK105=EC44)*(HL3:HL105="L"))+SUMPRODUCT((HH3:HH105=EC46)*(HK3:HK105=EC45)*(HM3:HM105="L"))+SUMPRODUCT((HH3:HH105=EC47)*(HK3:HK105=EC45)*(HM3:HM105="L"))+SUMPRODUCT((HH3:HH105=EC43)*(HK3:HK105=EC45)*(HM3:HM105="L"))+SUMPRODUCT((HH3:HH105=EC44)*(HK3:HK105=EC45)*(HM3:HM105="L"))</f>
        <v>#N/A</v>
      </c>
      <c r="EG45" s="3" t="e">
        <f ca="1">SUMPRODUCT((HH3:HH105=EC45)*(HK3:HK105=EC46)*HI3:HI105)+SUMPRODUCT((HH3:HH105=EC45)*(HK3:HK105=EC47)*HI3:HI105)+SUMPRODUCT((HH3:HH105=EC45)*(HK3:HK105=EC43)*HI3:HI105)+SUMPRODUCT((HH3:HH105=EC45)*(HK3:HK105=EC44)*HI3:HI105)+SUMPRODUCT((HH3:HH105=EC46)*(HK3:HK105=EC45)*HJ3:HJ105)+SUMPRODUCT((HH3:HH105=EC47)*(HK3:HK105=EC45)*HJ3:HJ105)+SUMPRODUCT((HH3:HH105=EC43)*(HK3:HK105=EC45)*HJ3:HJ105)+SUMPRODUCT((HH3:HH105=EC44)*(HK3:HK105=EC45)*HJ3:HJ105)</f>
        <v>#N/A</v>
      </c>
      <c r="EH45" s="3" t="e">
        <f ca="1">SUMPRODUCT((HH3:HH105=EC45)*(HK3:HK105=EC46)*HJ3:HJ105)+SUMPRODUCT((HH3:HH105=EC45)*(HK3:HK105=EC47)*HJ3:HJ105)+SUMPRODUCT((HH3:HH105=EC45)*(HK3:HK105=EC43)*HJ3:HJ105)+SUMPRODUCT((HH3:HH105=EC45)*(HK3:HK105=EC44)*HJ3:HJ105)+SUMPRODUCT((HH3:HH105=EC46)*(HK3:HK105=EC45)*HI3:HI105)+SUMPRODUCT((HH3:HH105=EC47)*(HK3:HK105=EC45)*HI3:HI105)+SUMPRODUCT((HH3:HH105=EC43)*(HK3:HK105=EC45)*HI3:HI105)+SUMPRODUCT((HH3:HH105=EC44)*(HK3:HK105=EC45)*HI3:HI105)</f>
        <v>#N/A</v>
      </c>
      <c r="EI45" s="3" t="e">
        <f ca="1">EG45-EH45+1000</f>
        <v>#N/A</v>
      </c>
      <c r="EJ45" s="3" t="e">
        <f t="shared" ca="1" si="155"/>
        <v>#N/A</v>
      </c>
      <c r="EK45" s="3" t="e">
        <f ca="1">IF(EC45&lt;&gt;"",VLOOKUP(EC45,DJ4:DP52,7,FALSE),"")</f>
        <v>#N/A</v>
      </c>
      <c r="EL45" s="3" t="e">
        <f ca="1">IF(EC45&lt;&gt;"",VLOOKUP(EC45,DJ4:DP52,5,FALSE),"")</f>
        <v>#N/A</v>
      </c>
      <c r="EM45" s="3" t="e">
        <f ca="1">IF(EC45&lt;&gt;"",VLOOKUP(EC45,DJ4:DR52,9,FALSE),"")</f>
        <v>#N/A</v>
      </c>
      <c r="EN45" s="3" t="e">
        <f t="shared" ca="1" si="156"/>
        <v>#N/A</v>
      </c>
      <c r="EO45" s="3" t="e">
        <f ca="1">IF(EC45&lt;&gt;"",RANK(EN45,EN43:EN47),"")</f>
        <v>#N/A</v>
      </c>
      <c r="EP45" s="3" t="e">
        <f ca="1">IF(EC45&lt;&gt;"",SUMPRODUCT((EN43:EN47=EN45)*(EI43:EI47&gt;EI45)),"")</f>
        <v>#N/A</v>
      </c>
      <c r="EQ45" s="3" t="e">
        <f ca="1">IF(EC45&lt;&gt;"",SUMPRODUCT((EN43:EN47=EN45)*(EI43:EI47=EI45)*(EG43:EG47&gt;EG45)),"")</f>
        <v>#N/A</v>
      </c>
      <c r="ER45" s="3" t="e">
        <f ca="1">IF(EC45&lt;&gt;"",SUMPRODUCT((EN43:EN47=EN45)*(EI43:EI47=EI45)*(EG43:EG47=EG45)*(EK43:EK47&gt;EK45)),"")</f>
        <v>#N/A</v>
      </c>
      <c r="ES45" s="3" t="e">
        <f ca="1">IF(EC45&lt;&gt;"",SUMPRODUCT((EN43:EN47=EN45)*(EI43:EI47=EI45)*(EG43:EG47=EG45)*(EK43:EK47=EK45)*(EL43:EL47&gt;EL45)),"")</f>
        <v>#N/A</v>
      </c>
      <c r="ET45" s="3" t="e">
        <f ca="1">IF(EC45&lt;&gt;"",SUMPRODUCT((EN43:EN47=EN45)*(EI43:EI47=EI45)*(EG43:EG47=EG45)*(EK43:EK47=EK45)*(EL43:EL47=EL45)*(EM43:EM47&gt;EM45)),"")</f>
        <v>#N/A</v>
      </c>
      <c r="EU45" s="3" t="e">
        <f ca="1">IF(EC45&lt;&gt;"",IF(EU124&lt;&gt;"",IF(EB121=3,EU124,EU124+EB121),SUM(EO45:ET45)),"")</f>
        <v>#N/A</v>
      </c>
      <c r="EV45" s="3" t="e">
        <f ca="1">IF(EC45&lt;&gt;"",INDEX(EC43:EC47,MATCH(3,EU43:EU47,0),0),"")</f>
        <v>#N/A</v>
      </c>
      <c r="EW45" s="3" t="e">
        <f ca="1">IF(DY44&lt;&gt;"",DY44,"")</f>
        <v>#N/A</v>
      </c>
      <c r="EX45" s="3" t="e">
        <f ca="1">SUMPRODUCT((HH3:HH105=EW45)*(HK3:HK105=EW46)*(HL3:HL105="W"))+SUMPRODUCT((HH3:HH105=EW45)*(HK3:HK105=EW47)*(HL3:HL105="W"))+SUMPRODUCT((HH3:HH105=EW45)*(HK3:HK105=EW44)*(HL3:HL105="W"))+SUMPRODUCT((HH3:HH105=EW46)*(HK3:HK105=EW45)*(HM3:HM105="W"))+SUMPRODUCT((HH3:HH105=EW47)*(HK3:HK105=EW45)*(HM3:HM105="W"))+SUMPRODUCT((HH3:HH105=EW44)*(HK3:HK105=EW45)*(HM3:HM105="W"))</f>
        <v>#N/A</v>
      </c>
      <c r="EY45" s="3" t="e">
        <f ca="1">SUMPRODUCT((HH3:HH105=EW45)*(HK3:HK105=EW46)*(HL3:HL105="D"))+SUMPRODUCT((HH3:HH105=EW45)*(HK3:HK105=EW47)*(HL3:HL105="D"))+SUMPRODUCT((HH3:HH105=EW45)*(HK3:HK105=EW44)*(HL3:HL105="D"))+SUMPRODUCT((HH3:HH105=EW46)*(HK3:HK105=EW45)*(HL3:HL105="D"))+SUMPRODUCT((HH3:HH105=EW47)*(HK3:HK105=EW45)*(HL3:HL105="D"))+SUMPRODUCT((HH3:HH105=EW44)*(HK3:HK105=EW45)*(HL3:HL105="D"))</f>
        <v>#N/A</v>
      </c>
      <c r="EZ45" s="3" t="e">
        <f ca="1">SUMPRODUCT((HH3:HH105=EW45)*(HK3:HK105=EW46)*(HL3:HL105="L"))+SUMPRODUCT((HH3:HH105=EW45)*(HK3:HK105=EW47)*(HL3:HL105="L"))+SUMPRODUCT((HH3:HH105=EW45)*(HK3:HK105=EW44)*(HL3:HL105="L"))+SUMPRODUCT((HH3:HH105=EW46)*(HK3:HK105=EW45)*(HM3:HM105="L"))+SUMPRODUCT((HH3:HH105=EW47)*(HK3:HK105=EW45)*(HM3:HM105="L"))+SUMPRODUCT((HH3:HH105=EW44)*(HK3:HK105=EW45)*(HM3:HM105="L"))</f>
        <v>#N/A</v>
      </c>
      <c r="FA45" s="3" t="e">
        <f ca="1">SUMPRODUCT((HH3:HH105=EW45)*(HK3:HK105=EW46)*HI3:HI105)+SUMPRODUCT((HH3:HH105=EW45)*(HK3:HK105=EW47)*HI3:HI105)+SUMPRODUCT((HH3:HH105=EW45)*(HK3:HK105=EW43)*HI3:HI105)+SUMPRODUCT((HH3:HH105=EW45)*(HK3:HK105=EW44)*HI3:HI105)+SUMPRODUCT((HH3:HH105=EW46)*(HK3:HK105=EW45)*HJ3:HJ105)+SUMPRODUCT((HH3:HH105=EW47)*(HK3:HK105=EW45)*HJ3:HJ105)+SUMPRODUCT((HH3:HH105=EW43)*(HK3:HK105=EW45)*HJ3:HJ105)+SUMPRODUCT((HH3:HH105=EW44)*(HK3:HK105=EW45)*HJ3:HJ105)</f>
        <v>#N/A</v>
      </c>
      <c r="FB45" s="3" t="e">
        <f ca="1">SUMPRODUCT((HH3:HH105=EW45)*(HK3:HK105=EW46)*HJ3:HJ105)+SUMPRODUCT((HH3:HH105=EW45)*(HK3:HK105=EW47)*HJ3:HJ105)+SUMPRODUCT((HH3:HH105=EW45)*(HK3:HK105=EW43)*HJ3:HJ105)+SUMPRODUCT((HH3:HH105=EW45)*(HK3:HK105=EW44)*HJ3:HJ105)+SUMPRODUCT((HH3:HH105=EW46)*(HK3:HK105=EW45)*HI3:HI105)+SUMPRODUCT((HH3:HH105=EW47)*(HK3:HK105=EW45)*HI3:HI105)+SUMPRODUCT((HH3:HH105=EW43)*(HK3:HK105=EW45)*HI3:HI105)+SUMPRODUCT((HH3:HH105=EW44)*(HK3:HK105=EW45)*HI3:HI105)</f>
        <v>#N/A</v>
      </c>
      <c r="FC45" s="3" t="e">
        <f ca="1">FA45-FB45+1000</f>
        <v>#N/A</v>
      </c>
      <c r="FD45" s="3" t="e">
        <f t="shared" ca="1" si="162"/>
        <v>#N/A</v>
      </c>
      <c r="FE45" s="3" t="e">
        <f ca="1">IF(EW45&lt;&gt;"",VLOOKUP(EW45,DJ4:DP52,7,FALSE),"")</f>
        <v>#N/A</v>
      </c>
      <c r="FF45" s="3" t="e">
        <f ca="1">IF(EW45&lt;&gt;"",VLOOKUP(EW45,DJ4:DP52,5,FALSE),"")</f>
        <v>#N/A</v>
      </c>
      <c r="FG45" s="3" t="e">
        <f ca="1">IF(EW45&lt;&gt;"",VLOOKUP(EW45,DJ4:DR52,9,FALSE),"")</f>
        <v>#N/A</v>
      </c>
      <c r="FH45" s="3" t="e">
        <f t="shared" ca="1" si="163"/>
        <v>#N/A</v>
      </c>
      <c r="FI45" s="3" t="e">
        <f ca="1">IF(EW45&lt;&gt;"",RANK(FH45,FH43:FH46),"")</f>
        <v>#N/A</v>
      </c>
      <c r="FJ45" s="3" t="e">
        <f ca="1">IF(EW45&lt;&gt;"",SUMPRODUCT((FH43:FH47=FH45)*(FC43:FC47&gt;FC45)),"")</f>
        <v>#N/A</v>
      </c>
      <c r="FK45" s="3" t="e">
        <f ca="1">IF(EW45&lt;&gt;"",SUMPRODUCT((FH43:FH47=FH45)*(FC43:FC47=FC45)*(FA43:FA47&gt;FA45)),"")</f>
        <v>#N/A</v>
      </c>
      <c r="FL45" s="3" t="e">
        <f ca="1">IF(EW45&lt;&gt;"",SUMPRODUCT((FH43:FH47=FH45)*(FC43:FC47=FC45)*(FA43:FA47=FA45)*(FE43:FE47&gt;FE45)),"")</f>
        <v>#N/A</v>
      </c>
      <c r="FM45" s="3" t="e">
        <f ca="1">IF(EW45&lt;&gt;"",SUMPRODUCT((FH43:FH47=FH45)*(FC43:FC47=FC45)*(FA43:FA47=FA45)*(FE43:FE47=FE45)*(FF43:FF47&gt;FF45)),"")</f>
        <v>#N/A</v>
      </c>
      <c r="FN45" s="3" t="e">
        <f ca="1">IF(EW45&lt;&gt;"",SUMPRODUCT((FH43:FH47=FH45)*(FC43:FC47=FC45)*(FA43:FA47=FA45)*(FE43:FE47=FE45)*(FF43:FF47=FF45)*(FG43:FG47&gt;FG45)),"")</f>
        <v>#N/A</v>
      </c>
      <c r="FO45" s="3" t="e">
        <f ca="1">IF(EW45&lt;&gt;"",IF(FO124&lt;&gt;"",IF(EV121=3,FO124,FO124+EV121),SUM(FI45:FN45)+1),"")</f>
        <v>#N/A</v>
      </c>
      <c r="FP45" s="3" t="e">
        <f ca="1">IF(EW45&lt;&gt;"",INDEX(EW44:EW47,MATCH(3,FO44:FO47,0),0),"")</f>
        <v>#N/A</v>
      </c>
      <c r="FQ45" s="3" t="e">
        <f ca="1">IF(DZ43&lt;&gt;"",DZ43,"")</f>
        <v>#N/A</v>
      </c>
      <c r="FR45" s="3" t="e">
        <f ca="1">SUMPRODUCT((HH3:HH105=FQ45)*(HK3:HK105=FQ46)*(HL3:HL105="W"))+SUMPRODUCT((HH3:HH105=FQ45)*(HK3:HK105=FQ47)*(HL3:HL105="W"))+SUMPRODUCT((HH3:HH105=FQ45)*(HK3:HK105=FQ87)*(HL3:HL105="W"))+SUMPRODUCT((HH3:HH105=FQ46)*(HK3:HK105=FQ45)*(HM3:HM105="W"))+SUMPRODUCT((HH3:HH105=FQ47)*(HK3:HK105=FQ45)*(HM3:HM105="W"))+SUMPRODUCT((HH3:HH105=FQ87)*(HK3:HK105=FQ45)*(HM3:HM105="W"))</f>
        <v>#N/A</v>
      </c>
      <c r="FS45" s="3" t="e">
        <f ca="1">SUMPRODUCT((HH3:HH105=FQ45)*(HK3:HK105=FQ46)*(HL3:HL105="D"))+SUMPRODUCT((HH3:HH105=FQ45)*(HK3:HK105=FQ47)*(HL3:HL105="D"))+SUMPRODUCT((HH3:HH105=FQ45)*(HK3:HK105=FQ87)*(HL3:HL105="D"))+SUMPRODUCT((HH3:HH105=FQ46)*(HK3:HK105=FQ45)*(HL3:HL105="D"))+SUMPRODUCT((HH3:HH105=FQ47)*(HK3:HK105=FQ45)*(HL3:HL105="D"))+SUMPRODUCT((HH3:HH105=FQ87)*(HK3:HK105=FQ45)*(HL3:HL105="D"))</f>
        <v>#N/A</v>
      </c>
      <c r="FT45" s="3" t="e">
        <f ca="1">SUMPRODUCT((HH3:HH105=FQ45)*(HK3:HK105=FQ46)*(HL3:HL105="L"))+SUMPRODUCT((HH3:HH105=FQ45)*(HK3:HK105=FQ47)*(HL3:HL105="L"))+SUMPRODUCT((HH3:HH105=FQ45)*(HK3:HK105=FQ87)*(HL3:HL105="L"))+SUMPRODUCT((HH3:HH105=FQ46)*(HK3:HK105=FQ45)*(HM3:HM105="L"))+SUMPRODUCT((HH3:HH105=FQ47)*(HK3:HK105=FQ45)*(HM3:HM105="L"))+SUMPRODUCT((HH3:HH105=FQ87)*(HK3:HK105=FQ45)*(HM3:HM105="L"))</f>
        <v>#N/A</v>
      </c>
      <c r="FU45" s="3" t="e">
        <f ca="1">SUMPRODUCT((HH3:HH105=FQ45)*(HK3:HK105=FQ46)*HI3:HI105)+SUMPRODUCT((HH3:HH105=FQ45)*(HK3:HK105=FQ47)*HI3:HI105)+SUMPRODUCT((HH3:HH105=FQ45)*(HK3:HK105=FQ43)*HI3:HI105)+SUMPRODUCT((HH3:HH105=FQ45)*(HK3:HK105=FQ44)*HI3:HI105)+SUMPRODUCT((HH3:HH105=FQ46)*(HK3:HK105=FQ45)*HJ3:HJ105)+SUMPRODUCT((HH3:HH105=FQ47)*(HK3:HK105=FQ45)*HJ3:HJ105)+SUMPRODUCT((HH3:HH105=FQ43)*(HK3:HK105=FQ45)*HJ3:HJ105)+SUMPRODUCT((HH3:HH105=FQ44)*(HK3:HK105=FQ45)*HJ3:HJ105)</f>
        <v>#N/A</v>
      </c>
      <c r="FV45" s="3" t="e">
        <f ca="1">SUMPRODUCT((HH3:HH105=FQ45)*(HK3:HK105=FQ46)*HJ3:HJ105)+SUMPRODUCT((HH3:HH105=FQ45)*(HK3:HK105=FQ47)*HJ3:HJ105)+SUMPRODUCT((HH3:HH105=FQ45)*(HK3:HK105=FQ43)*HJ3:HJ105)+SUMPRODUCT((HH3:HH105=FQ45)*(HK3:HK105=FQ44)*HJ3:HJ105)+SUMPRODUCT((HH3:HH105=FQ46)*(HK3:HK105=FQ45)*HI3:HI105)+SUMPRODUCT((HH3:HH105=FQ47)*(HK3:HK105=FQ45)*HI3:HI105)+SUMPRODUCT((HH3:HH105=FQ43)*(HK3:HK105=FQ45)*HI3:HI105)+SUMPRODUCT((HH3:HH105=FQ44)*(HK3:HK105=FQ45)*HI3:HI105)</f>
        <v>#N/A</v>
      </c>
      <c r="FW45" s="3" t="e">
        <f ca="1">FU45-FV45+1000</f>
        <v>#N/A</v>
      </c>
      <c r="FX45" s="3" t="e">
        <f t="shared" ref="FX45:FX46" ca="1" si="166">IF(FQ45&lt;&gt;"",FR45*3+FS45*1,"")</f>
        <v>#N/A</v>
      </c>
      <c r="FY45" s="3" t="e">
        <f ca="1">IF(FQ45&lt;&gt;"",VLOOKUP(FQ45,DJ4:DP52,7,FALSE),"")</f>
        <v>#N/A</v>
      </c>
      <c r="FZ45" s="3" t="e">
        <f ca="1">IF(FQ45&lt;&gt;"",VLOOKUP(FQ45,DJ4:DP52,5,FALSE),"")</f>
        <v>#N/A</v>
      </c>
      <c r="GA45" s="3" t="e">
        <f ca="1">IF(FQ45&lt;&gt;"",VLOOKUP(FQ45,DJ4:DR52,9,FALSE),"")</f>
        <v>#N/A</v>
      </c>
      <c r="GB45" s="3" t="e">
        <f t="shared" ref="GB45:GB46" ca="1" si="167">FX45</f>
        <v>#N/A</v>
      </c>
      <c r="GC45" s="3" t="e">
        <f ca="1">IF(FQ45&lt;&gt;"",RANK(GB45,GB44:GB46),"")</f>
        <v>#N/A</v>
      </c>
      <c r="GD45" s="3" t="e">
        <f ca="1">IF(FQ45&lt;&gt;"",SUMPRODUCT((GB43:GB47=GB45)*(FW43:FW47&gt;FW45)),"")</f>
        <v>#N/A</v>
      </c>
      <c r="GE45" s="3" t="e">
        <f ca="1">IF(FQ45&lt;&gt;"",SUMPRODUCT((GB43:GB47=GB45)*(FW43:FW47=FW45)*(FU43:FU47&gt;FU45)),"")</f>
        <v>#N/A</v>
      </c>
      <c r="GF45" s="3" t="e">
        <f ca="1">IF(FQ45&lt;&gt;"",SUMPRODUCT((GB43:GB47=GB45)*(FW43:FW47=FW45)*(FU43:FU47=FU45)*(FY43:FY47&gt;FY45)),"")</f>
        <v>#N/A</v>
      </c>
      <c r="GG45" s="3" t="e">
        <f ca="1">IF(FQ45&lt;&gt;"",SUMPRODUCT((GB43:GB47=GB45)*(FW43:FW47=FW45)*(FU43:FU47=FU45)*(FY43:FY47=FY45)*(FZ43:FZ47&gt;FZ45)),"")</f>
        <v>#N/A</v>
      </c>
      <c r="GH45" s="3" t="e">
        <f ca="1">IF(FQ45&lt;&gt;"",SUMPRODUCT((GB43:GB47=GB45)*(FW43:FW47=FW45)*(FU43:FU47=FU45)*(FY43:FY47=FY45)*(FZ43:FZ47=FZ45)*(GA43:GA47&gt;GA45)),"")</f>
        <v>#N/A</v>
      </c>
      <c r="GI45" s="3" t="e">
        <f ca="1">IF(FQ45&lt;&gt;"",SUM(GC45:GH45)+2,"")</f>
        <v>#N/A</v>
      </c>
      <c r="GJ45" s="3" t="e">
        <f ca="1">IF(FQ45&lt;&gt;"",INDEX(FQ45:FQ47,MATCH(3,GI45:GI47,0),0),"")</f>
        <v>#N/A</v>
      </c>
      <c r="HE45" s="3" t="e">
        <f ca="1">IF(GJ45&lt;&gt;"",GJ45,IF(FP45&lt;&gt;"",FP45,IF(EV45&lt;&gt;"",EV45,DV45)))</f>
        <v>#N/A</v>
      </c>
      <c r="HF45" s="3">
        <v>3</v>
      </c>
      <c r="HH45" s="7" t="str">
        <f t="shared" si="1"/>
        <v>Argentinië</v>
      </c>
      <c r="HI45" s="7" t="e">
        <f ca="1">IF(OFFSET(Voorspelling!#REF!,0,HI1)&lt;&gt;"",OFFSET(Voorspelling!#REF!,0,HI1),0)</f>
        <v>#REF!</v>
      </c>
      <c r="HJ45" s="7" t="e">
        <f ca="1">IF(OFFSET(Voorspelling!#REF!,0,HI1)&lt;&gt;"",OFFSET(Voorspelling!#REF!,0,HI1),0)</f>
        <v>#REF!</v>
      </c>
      <c r="HK45" s="7" t="str">
        <f t="shared" si="2"/>
        <v>Oostenrijk</v>
      </c>
      <c r="HL45" s="7" t="e">
        <f ca="1">IF(AND(OFFSET(Voorspelling!#REF!,0,HI1)&lt;&gt;"",OFFSET(Voorspelling!#REF!,0,HI1)&lt;&gt;""),IF(HI45&gt;HJ45,"W",IF(HI45=HJ45,"D","L")),"")</f>
        <v>#REF!</v>
      </c>
      <c r="HM45" s="7" t="e">
        <f t="shared" ca="1" si="3"/>
        <v>#REF!</v>
      </c>
      <c r="LO45" s="7"/>
      <c r="LP45" s="7"/>
      <c r="LQ45" s="7"/>
      <c r="LR45" s="7"/>
      <c r="LS45" s="7"/>
      <c r="LT45" s="7"/>
      <c r="PV45" s="7"/>
      <c r="PW45" s="7"/>
      <c r="PX45" s="7"/>
      <c r="PY45" s="7"/>
      <c r="PZ45" s="7"/>
      <c r="QA45" s="7"/>
      <c r="UC45" s="7"/>
      <c r="UD45" s="7"/>
      <c r="UE45" s="7"/>
      <c r="UF45" s="7"/>
      <c r="UG45" s="7"/>
      <c r="UH45" s="7"/>
      <c r="YJ45" s="7"/>
      <c r="YK45" s="7"/>
      <c r="YL45" s="7"/>
      <c r="YM45" s="7"/>
      <c r="YN45" s="7"/>
      <c r="YO45" s="7"/>
      <c r="ACQ45" s="7"/>
      <c r="ACR45" s="7"/>
      <c r="ACS45" s="7"/>
      <c r="ACT45" s="7"/>
      <c r="ACU45" s="7"/>
      <c r="ACV45" s="7"/>
      <c r="AGX45" s="7"/>
      <c r="AGY45" s="7"/>
      <c r="AGZ45" s="7"/>
      <c r="AHA45" s="7"/>
      <c r="AHB45" s="7"/>
      <c r="AHC45" s="7"/>
      <c r="ALE45" s="7"/>
      <c r="ALF45" s="7"/>
      <c r="ALG45" s="7"/>
      <c r="ALH45" s="7"/>
      <c r="ALI45" s="7"/>
      <c r="ALJ45" s="7"/>
      <c r="APL45" s="7"/>
      <c r="APM45" s="7"/>
      <c r="APN45" s="7"/>
      <c r="APO45" s="7"/>
      <c r="APP45" s="7"/>
      <c r="APQ45" s="7"/>
      <c r="ATS45" s="7"/>
      <c r="ATT45" s="7"/>
      <c r="ATU45" s="7"/>
      <c r="ATV45" s="7"/>
      <c r="ATW45" s="7"/>
      <c r="ATX45" s="7"/>
      <c r="AXZ45" s="7"/>
      <c r="AYA45" s="7"/>
      <c r="AYB45" s="7"/>
      <c r="AYC45" s="7"/>
      <c r="AYD45" s="7"/>
      <c r="AYE45" s="7"/>
      <c r="BCG45" s="7"/>
      <c r="BCH45" s="7"/>
      <c r="BCI45" s="7"/>
      <c r="BCJ45" s="7"/>
      <c r="BCK45" s="7"/>
      <c r="BCL45" s="7"/>
      <c r="BGN45" s="7"/>
      <c r="BGO45" s="7"/>
      <c r="BGP45" s="7"/>
      <c r="BGQ45" s="7"/>
      <c r="BGR45" s="7"/>
      <c r="BGS45" s="7"/>
      <c r="BKU45" s="7"/>
      <c r="BKV45" s="7"/>
      <c r="BKW45" s="7"/>
      <c r="BKX45" s="7"/>
      <c r="BKY45" s="7"/>
      <c r="BKZ45" s="7"/>
      <c r="BPB45" s="7"/>
      <c r="BPC45" s="7"/>
      <c r="BPD45" s="7"/>
      <c r="BPE45" s="7"/>
      <c r="BPF45" s="7"/>
      <c r="BPG45" s="7"/>
      <c r="BTI45" s="7"/>
      <c r="BTJ45" s="7"/>
      <c r="BTK45" s="7"/>
      <c r="BTL45" s="7"/>
      <c r="BTM45" s="7"/>
      <c r="BTN45" s="7"/>
      <c r="BXP45" s="7"/>
      <c r="BXQ45" s="7"/>
      <c r="BXR45" s="7"/>
      <c r="BXS45" s="7"/>
      <c r="BXT45" s="7"/>
      <c r="BXU45" s="7"/>
      <c r="CBW45" s="7"/>
      <c r="CBX45" s="7"/>
      <c r="CBY45" s="7"/>
      <c r="CBZ45" s="7"/>
      <c r="CCA45" s="7"/>
      <c r="CCB45" s="7"/>
      <c r="CGD45" s="7"/>
      <c r="CGE45" s="7"/>
      <c r="CGF45" s="7"/>
      <c r="CGG45" s="7"/>
      <c r="CGH45" s="7"/>
      <c r="CGI45" s="7"/>
      <c r="CKK45" s="7"/>
      <c r="CKL45" s="7"/>
      <c r="CKM45" s="7"/>
      <c r="CKN45" s="7"/>
      <c r="CKO45" s="7"/>
      <c r="CKP45" s="7"/>
      <c r="COR45" s="7"/>
      <c r="COS45" s="7"/>
      <c r="COT45" s="7"/>
      <c r="COU45" s="7"/>
      <c r="COV45" s="7"/>
      <c r="COW45" s="7"/>
      <c r="CSY45" s="7"/>
      <c r="CSZ45" s="7"/>
      <c r="CTA45" s="7"/>
      <c r="CTB45" s="7"/>
      <c r="CTC45" s="7"/>
      <c r="CTD45" s="7"/>
      <c r="CXF45" s="7"/>
      <c r="CXG45" s="7"/>
      <c r="CXH45" s="7"/>
      <c r="CXI45" s="7"/>
      <c r="CXJ45" s="7"/>
      <c r="CXK45" s="7"/>
      <c r="DBM45" s="7"/>
      <c r="DBN45" s="7"/>
      <c r="DBO45" s="7"/>
      <c r="DBP45" s="7"/>
      <c r="DBQ45" s="7"/>
      <c r="DBR45" s="7"/>
      <c r="DFT45" s="7"/>
      <c r="DFU45" s="7"/>
      <c r="DFV45" s="7"/>
      <c r="DFW45" s="7"/>
      <c r="DFX45" s="7"/>
      <c r="DFY45" s="7"/>
      <c r="DKA45" s="7"/>
      <c r="DKB45" s="7"/>
      <c r="DKC45" s="7"/>
      <c r="DKD45" s="7"/>
      <c r="DKE45" s="7"/>
      <c r="DKF45" s="7"/>
      <c r="DOH45" s="7"/>
      <c r="DOI45" s="7"/>
      <c r="DOJ45" s="7"/>
      <c r="DOK45" s="7"/>
      <c r="DOL45" s="7"/>
      <c r="DOM45" s="7"/>
      <c r="DSO45" s="7"/>
      <c r="DSP45" s="7"/>
      <c r="DSQ45" s="7"/>
      <c r="DSR45" s="7"/>
      <c r="DSS45" s="7"/>
      <c r="DST45" s="7"/>
      <c r="DWV45" s="7"/>
      <c r="DWW45" s="7"/>
      <c r="DWX45" s="7"/>
      <c r="DWY45" s="7"/>
      <c r="DWZ45" s="7"/>
      <c r="DXA45" s="7"/>
      <c r="EBC45" s="7"/>
      <c r="EBD45" s="7"/>
      <c r="EBE45" s="7"/>
      <c r="EBF45" s="7"/>
      <c r="EBG45" s="7"/>
      <c r="EBH45" s="7"/>
      <c r="EFJ45" s="7"/>
      <c r="EFK45" s="7"/>
      <c r="EFL45" s="7"/>
      <c r="EFM45" s="7"/>
      <c r="EFN45" s="7"/>
      <c r="EFO45" s="7"/>
      <c r="EJQ45" s="7"/>
      <c r="EJR45" s="7"/>
      <c r="EJS45" s="7"/>
      <c r="EJT45" s="7"/>
      <c r="EJU45" s="7"/>
      <c r="EJV45" s="7"/>
      <c r="ENX45" s="7"/>
      <c r="ENY45" s="7"/>
      <c r="ENZ45" s="7"/>
      <c r="EOA45" s="7"/>
      <c r="EOB45" s="7"/>
      <c r="EOC45" s="7"/>
      <c r="ESE45" s="7"/>
      <c r="ESF45" s="7"/>
      <c r="ESG45" s="7"/>
      <c r="ESH45" s="7"/>
      <c r="ESI45" s="7"/>
      <c r="ESJ45" s="7"/>
      <c r="EWL45" s="7"/>
      <c r="EWM45" s="7"/>
      <c r="EWN45" s="7"/>
      <c r="EWO45" s="7"/>
      <c r="EWP45" s="7"/>
      <c r="EWQ45" s="7"/>
      <c r="FAS45" s="7"/>
      <c r="FAT45" s="7"/>
      <c r="FAU45" s="7"/>
      <c r="FAV45" s="7"/>
      <c r="FAW45" s="7"/>
      <c r="FAX45" s="7"/>
      <c r="FEZ45" s="7"/>
      <c r="FFA45" s="7"/>
      <c r="FFB45" s="7"/>
      <c r="FFC45" s="7"/>
      <c r="FFD45" s="7"/>
      <c r="FFE45" s="7"/>
      <c r="FJG45" s="7"/>
      <c r="FJH45" s="7"/>
      <c r="FJI45" s="7"/>
      <c r="FJJ45" s="7"/>
      <c r="FJK45" s="7"/>
      <c r="FJL45" s="7"/>
      <c r="FNN45" s="7"/>
      <c r="FNO45" s="7"/>
      <c r="FNP45" s="7"/>
      <c r="FNQ45" s="7"/>
      <c r="FNR45" s="7"/>
      <c r="FNS45" s="7"/>
      <c r="FRU45" s="7"/>
      <c r="FRV45" s="7"/>
      <c r="FRW45" s="7"/>
      <c r="FRX45" s="7"/>
      <c r="FRY45" s="7"/>
      <c r="FRZ45" s="7"/>
      <c r="FWB45" s="7"/>
      <c r="FWC45" s="7"/>
      <c r="FWD45" s="7"/>
      <c r="FWE45" s="7"/>
      <c r="FWF45" s="7"/>
      <c r="FWG45" s="7"/>
      <c r="GAI45" s="7"/>
      <c r="GAJ45" s="7"/>
      <c r="GAK45" s="7"/>
      <c r="GAL45" s="7"/>
      <c r="GAM45" s="7"/>
      <c r="GAN45" s="7"/>
      <c r="GEP45" s="7"/>
      <c r="GEQ45" s="7"/>
      <c r="GER45" s="7"/>
      <c r="GES45" s="7"/>
      <c r="GET45" s="7"/>
      <c r="GEU45" s="7"/>
      <c r="GIW45" s="7"/>
      <c r="GIX45" s="7"/>
      <c r="GIY45" s="7"/>
      <c r="GIZ45" s="7"/>
      <c r="GJA45" s="7"/>
      <c r="GJB45" s="7"/>
      <c r="GND45" s="7"/>
      <c r="GNE45" s="7"/>
      <c r="GNF45" s="7"/>
      <c r="GNG45" s="7"/>
      <c r="GNH45" s="7"/>
      <c r="GNI45" s="7"/>
      <c r="GRK45" s="7"/>
      <c r="GRL45" s="7"/>
      <c r="GRM45" s="7"/>
      <c r="GRN45" s="7"/>
      <c r="GRO45" s="7"/>
      <c r="GRP45" s="7"/>
      <c r="GVR45" s="7"/>
      <c r="GVS45" s="7"/>
      <c r="GVT45" s="7"/>
      <c r="GVU45" s="7"/>
      <c r="GVV45" s="7"/>
      <c r="GVW45" s="7"/>
      <c r="GZY45" s="7"/>
      <c r="GZZ45" s="7"/>
      <c r="HAA45" s="7"/>
      <c r="HAB45" s="7"/>
      <c r="HAC45" s="7"/>
      <c r="HAD45" s="7"/>
      <c r="HEF45" s="7"/>
      <c r="HEG45" s="7"/>
      <c r="HEH45" s="7"/>
      <c r="HEI45" s="7"/>
      <c r="HEJ45" s="7"/>
      <c r="HEK45" s="7"/>
      <c r="HIM45" s="7"/>
      <c r="HIN45" s="7"/>
      <c r="HIO45" s="7"/>
      <c r="HIP45" s="7"/>
      <c r="HIQ45" s="7"/>
      <c r="HIR45" s="7"/>
      <c r="HMT45" s="7"/>
      <c r="HMU45" s="7"/>
      <c r="HMV45" s="7"/>
      <c r="HMW45" s="7"/>
      <c r="HMX45" s="7"/>
      <c r="HMY45" s="7"/>
      <c r="HRA45" s="7"/>
      <c r="HRB45" s="7"/>
      <c r="HRC45" s="7"/>
      <c r="HRD45" s="7"/>
      <c r="HRE45" s="7"/>
      <c r="HRF45" s="7"/>
      <c r="HVH45" s="7"/>
      <c r="HVI45" s="7"/>
      <c r="HVJ45" s="7"/>
      <c r="HVK45" s="7"/>
      <c r="HVL45" s="7"/>
      <c r="HVM45" s="7"/>
      <c r="HZO45" s="7"/>
      <c r="HZP45" s="7"/>
      <c r="HZQ45" s="7"/>
      <c r="HZR45" s="7"/>
      <c r="HZS45" s="7"/>
      <c r="HZT45" s="7"/>
      <c r="IDV45" s="7"/>
      <c r="IDW45" s="7"/>
      <c r="IDX45" s="7"/>
      <c r="IDY45" s="7"/>
      <c r="IDZ45" s="7"/>
      <c r="IEA45" s="7"/>
      <c r="IIC45" s="7"/>
      <c r="IID45" s="7"/>
      <c r="IIE45" s="7"/>
      <c r="IIF45" s="7"/>
      <c r="IIG45" s="7"/>
      <c r="IIH45" s="7"/>
      <c r="IMJ45" s="7"/>
      <c r="IMK45" s="7"/>
      <c r="IML45" s="7"/>
      <c r="IMM45" s="7"/>
      <c r="IMN45" s="7"/>
      <c r="IMO45" s="7"/>
      <c r="IQQ45" s="7"/>
      <c r="IQR45" s="7"/>
      <c r="IQS45" s="7"/>
      <c r="IQT45" s="7"/>
      <c r="IQU45" s="7"/>
      <c r="IQV45" s="7"/>
      <c r="IUX45" s="7"/>
      <c r="IUY45" s="7"/>
      <c r="IUZ45" s="7"/>
      <c r="IVA45" s="7"/>
      <c r="IVB45" s="7"/>
      <c r="IVC45" s="7"/>
      <c r="IZE45" s="7"/>
      <c r="IZF45" s="7"/>
      <c r="IZG45" s="7"/>
      <c r="IZH45" s="7"/>
      <c r="IZI45" s="7"/>
      <c r="IZJ45" s="7"/>
      <c r="JDL45" s="7"/>
      <c r="JDM45" s="7"/>
      <c r="JDN45" s="7"/>
      <c r="JDO45" s="7"/>
      <c r="JDP45" s="7"/>
      <c r="JDQ45" s="7"/>
      <c r="JHS45" s="7"/>
      <c r="JHT45" s="7"/>
      <c r="JHU45" s="7"/>
      <c r="JHV45" s="7"/>
      <c r="JHW45" s="7"/>
      <c r="JHX45" s="7"/>
      <c r="JLZ45" s="7"/>
      <c r="JMA45" s="7"/>
      <c r="JMB45" s="7"/>
      <c r="JMC45" s="7"/>
      <c r="JMD45" s="7"/>
      <c r="JME45" s="7"/>
      <c r="JQG45" s="7"/>
      <c r="JQH45" s="7"/>
      <c r="JQI45" s="7"/>
      <c r="JQJ45" s="7"/>
      <c r="JQK45" s="7"/>
      <c r="JQL45" s="7"/>
      <c r="JUN45" s="7"/>
      <c r="JUO45" s="7"/>
      <c r="JUP45" s="7"/>
      <c r="JUQ45" s="7"/>
      <c r="JUR45" s="7"/>
      <c r="JUS45" s="7"/>
      <c r="JYU45" s="7"/>
      <c r="JYV45" s="7"/>
      <c r="JYW45" s="7"/>
      <c r="JYX45" s="7"/>
      <c r="JYY45" s="7"/>
      <c r="JYZ45" s="7"/>
      <c r="KDB45" s="7"/>
      <c r="KDC45" s="7"/>
      <c r="KDD45" s="7"/>
      <c r="KDE45" s="7"/>
      <c r="KDF45" s="7"/>
      <c r="KDG45" s="7"/>
      <c r="KHI45" s="7"/>
      <c r="KHJ45" s="7"/>
      <c r="KHK45" s="7"/>
      <c r="KHL45" s="7"/>
      <c r="KHM45" s="7"/>
      <c r="KHN45" s="7"/>
      <c r="KLP45" s="7"/>
      <c r="KLQ45" s="7"/>
      <c r="KLR45" s="7"/>
      <c r="KLS45" s="7"/>
      <c r="KLT45" s="7"/>
      <c r="KLU45" s="7"/>
      <c r="KPW45" s="7"/>
      <c r="KPX45" s="7"/>
      <c r="KPY45" s="7"/>
      <c r="KPZ45" s="7"/>
      <c r="KQA45" s="7"/>
      <c r="KQB45" s="7"/>
      <c r="KUD45" s="7"/>
      <c r="KUE45" s="7"/>
      <c r="KUF45" s="7"/>
      <c r="KUG45" s="7"/>
      <c r="KUH45" s="7"/>
      <c r="KUI45" s="7"/>
      <c r="KYK45" s="7"/>
      <c r="KYL45" s="7"/>
      <c r="KYM45" s="7"/>
      <c r="KYN45" s="7"/>
      <c r="KYO45" s="7"/>
      <c r="KYP45" s="7"/>
      <c r="LCR45" s="7"/>
      <c r="LCS45" s="7"/>
      <c r="LCT45" s="7"/>
      <c r="LCU45" s="7"/>
      <c r="LCV45" s="7"/>
      <c r="LCW45" s="7"/>
      <c r="LGY45" s="7"/>
      <c r="LGZ45" s="7"/>
      <c r="LHA45" s="7"/>
      <c r="LHB45" s="7"/>
      <c r="LHC45" s="7"/>
      <c r="LHD45" s="7"/>
      <c r="LLF45" s="7"/>
      <c r="LLG45" s="7"/>
      <c r="LLH45" s="7"/>
      <c r="LLI45" s="7"/>
      <c r="LLJ45" s="7"/>
      <c r="LLK45" s="7"/>
      <c r="LPM45" s="7"/>
      <c r="LPN45" s="7"/>
      <c r="LPO45" s="7"/>
      <c r="LPP45" s="7"/>
      <c r="LPQ45" s="7"/>
      <c r="LPR45" s="7"/>
      <c r="LTT45" s="7"/>
      <c r="LTU45" s="7"/>
      <c r="LTV45" s="7"/>
      <c r="LTW45" s="7"/>
      <c r="LTX45" s="7"/>
      <c r="LTY45" s="7"/>
      <c r="LYA45" s="7"/>
      <c r="LYB45" s="7"/>
      <c r="LYC45" s="7"/>
      <c r="LYD45" s="7"/>
      <c r="LYE45" s="7"/>
      <c r="LYF45" s="7"/>
      <c r="MCH45" s="7"/>
      <c r="MCI45" s="7"/>
      <c r="MCJ45" s="7"/>
      <c r="MCK45" s="7"/>
      <c r="MCL45" s="7"/>
      <c r="MCM45" s="7"/>
      <c r="MGO45" s="7"/>
      <c r="MGP45" s="7"/>
      <c r="MGQ45" s="7"/>
      <c r="MGR45" s="7"/>
      <c r="MGS45" s="7"/>
      <c r="MGT45" s="7"/>
      <c r="MKV45" s="7"/>
      <c r="MKW45" s="7"/>
      <c r="MKX45" s="7"/>
      <c r="MKY45" s="7"/>
      <c r="MKZ45" s="7"/>
      <c r="MLA45" s="7"/>
      <c r="MPC45" s="7"/>
      <c r="MPD45" s="7"/>
      <c r="MPE45" s="7"/>
      <c r="MPF45" s="7"/>
      <c r="MPG45" s="7"/>
      <c r="MPH45" s="7"/>
      <c r="MTJ45" s="7"/>
      <c r="MTK45" s="7"/>
      <c r="MTL45" s="7"/>
      <c r="MTM45" s="7"/>
      <c r="MTN45" s="7"/>
      <c r="MTO45" s="7"/>
      <c r="MXQ45" s="7"/>
      <c r="MXR45" s="7"/>
      <c r="MXS45" s="7"/>
      <c r="MXT45" s="7"/>
      <c r="MXU45" s="7"/>
      <c r="MXV45" s="7"/>
      <c r="NBX45" s="7"/>
      <c r="NBY45" s="7"/>
      <c r="NBZ45" s="7"/>
      <c r="NCA45" s="7"/>
      <c r="NCB45" s="7"/>
      <c r="NCC45" s="7"/>
      <c r="NGE45" s="7"/>
      <c r="NGF45" s="7"/>
      <c r="NGG45" s="7"/>
      <c r="NGH45" s="7"/>
      <c r="NGI45" s="7"/>
      <c r="NGJ45" s="7"/>
      <c r="NKL45" s="7"/>
      <c r="NKM45" s="7"/>
      <c r="NKN45" s="7"/>
      <c r="NKO45" s="7"/>
      <c r="NKP45" s="7"/>
      <c r="NKQ45" s="7"/>
      <c r="NOS45" s="7"/>
      <c r="NOT45" s="7"/>
      <c r="NOU45" s="7"/>
      <c r="NOV45" s="7"/>
      <c r="NOW45" s="7"/>
      <c r="NOX45" s="7"/>
      <c r="NSZ45" s="7"/>
      <c r="NTA45" s="7"/>
      <c r="NTB45" s="7"/>
      <c r="NTC45" s="7"/>
      <c r="NTD45" s="7"/>
      <c r="NTE45" s="7"/>
      <c r="NXG45" s="7"/>
      <c r="NXH45" s="7"/>
      <c r="NXI45" s="7"/>
      <c r="NXJ45" s="7"/>
      <c r="NXK45" s="7"/>
      <c r="NXL45" s="7"/>
      <c r="OBN45" s="7"/>
      <c r="OBO45" s="7"/>
      <c r="OBP45" s="7"/>
      <c r="OBQ45" s="7"/>
      <c r="OBR45" s="7"/>
      <c r="OBS45" s="7"/>
      <c r="OFU45" s="7"/>
      <c r="OFV45" s="7"/>
      <c r="OFW45" s="7"/>
      <c r="OFX45" s="7"/>
      <c r="OFY45" s="7"/>
      <c r="OFZ45" s="7"/>
      <c r="OKB45" s="7"/>
      <c r="OKC45" s="7"/>
      <c r="OKD45" s="7"/>
      <c r="OKE45" s="7"/>
      <c r="OKF45" s="7"/>
      <c r="OKG45" s="7"/>
      <c r="OOI45" s="7"/>
      <c r="OOJ45" s="7"/>
      <c r="OOK45" s="7"/>
      <c r="OOL45" s="7"/>
      <c r="OOM45" s="7"/>
      <c r="OON45" s="7"/>
      <c r="OSP45" s="7"/>
      <c r="OSQ45" s="7"/>
      <c r="OSR45" s="7"/>
      <c r="OSS45" s="7"/>
      <c r="OST45" s="7"/>
      <c r="OSU45" s="7"/>
      <c r="OWW45" s="7"/>
      <c r="OWX45" s="7"/>
      <c r="OWY45" s="7"/>
      <c r="OWZ45" s="7"/>
      <c r="OXA45" s="7"/>
      <c r="OXB45" s="7"/>
      <c r="PBD45" s="7"/>
      <c r="PBE45" s="7"/>
      <c r="PBF45" s="7"/>
      <c r="PBG45" s="7"/>
      <c r="PBH45" s="7"/>
      <c r="PBI45" s="7"/>
      <c r="PFK45" s="7"/>
      <c r="PFL45" s="7"/>
      <c r="PFM45" s="7"/>
      <c r="PFN45" s="7"/>
      <c r="PFO45" s="7"/>
      <c r="PFP45" s="7"/>
      <c r="PJR45" s="7"/>
      <c r="PJS45" s="7"/>
      <c r="PJT45" s="7"/>
      <c r="PJU45" s="7"/>
      <c r="PJV45" s="7"/>
      <c r="PJW45" s="7"/>
      <c r="PNY45" s="7"/>
      <c r="PNZ45" s="7"/>
      <c r="POA45" s="7"/>
      <c r="POB45" s="7"/>
      <c r="POC45" s="7"/>
      <c r="POD45" s="7"/>
      <c r="PSF45" s="7"/>
      <c r="PSG45" s="7"/>
      <c r="PSH45" s="7"/>
      <c r="PSI45" s="7"/>
      <c r="PSJ45" s="7"/>
      <c r="PSK45" s="7"/>
    </row>
    <row r="46" spans="1:998 1104:1997 2103:2996 3102:3995 4101:5105 5211:6104 6210:7103 7209:8102 8208:9212 9318:10211 10317:11210 11316:11321" x14ac:dyDescent="0.25">
      <c r="A46" s="9">
        <f>Landen!E33+100</f>
        <v>185</v>
      </c>
      <c r="B46" s="3">
        <f>VLOOKUP(C46,CX43:CY46,2,FALSE)</f>
        <v>4</v>
      </c>
      <c r="C46" s="5" t="str">
        <f>Landen!D33</f>
        <v>Nieuw-Zeeland</v>
      </c>
      <c r="D46" s="3">
        <f>SUMPRODUCT((DA3:DA105=C46)*(DE3:DE105="W"))+SUMPRODUCT((DD3:DD105=C46)*(DF3:DF105="W"))</f>
        <v>0</v>
      </c>
      <c r="E46" s="3">
        <f>SUMPRODUCT((DA3:DA105=C46)*(DE3:DE105="D"))+SUMPRODUCT((DD3:DD105=C46)*(DF3:DF105="D"))</f>
        <v>0</v>
      </c>
      <c r="F46" s="3">
        <f>SUMPRODUCT((DA3:DA105=C46)*(DE3:DE105="L"))+SUMPRODUCT((DD3:DD105=C46)*(DF3:DF105="L"))</f>
        <v>0</v>
      </c>
      <c r="G46" s="3">
        <f>SUMIF(DA3:DA123,C46,DB3:DB123)+SUMIF(DD3:DD123,C46,DC3:DC123)</f>
        <v>0</v>
      </c>
      <c r="H46" s="3">
        <f>SUMIF(DD3:DD123,C46,DB3:DB123)+SUMIF(DA3:DA123,C46,DC3:DC123)</f>
        <v>0</v>
      </c>
      <c r="I46" s="3">
        <f t="shared" si="148"/>
        <v>1000</v>
      </c>
      <c r="J46" s="3">
        <f t="shared" si="149"/>
        <v>0</v>
      </c>
      <c r="K46" s="3">
        <f>IF(Landen!F33&lt;&gt;"",Landen!F33,-A46)</f>
        <v>-185</v>
      </c>
      <c r="L46" s="3">
        <f>IF(COUNTIF(J43:J46,4)&lt;&gt;4,RANK(J46,J43:J46),J125)</f>
        <v>1</v>
      </c>
      <c r="N46" s="3">
        <f>SUMPRODUCT((L43:L46=L46)*(K43:K46&lt;K46))+L46</f>
        <v>1</v>
      </c>
      <c r="O46" s="5" t="str">
        <f>INDEX(C43:C47,MATCH(4,N43:N47,0),0)</f>
        <v>België</v>
      </c>
      <c r="P46" s="3">
        <f>INDEX(L43:L47,MATCH(O46,C43:C47,0),0)</f>
        <v>1</v>
      </c>
      <c r="Q46" s="3" t="str">
        <f>IF(AND(Q45&lt;&gt;"",P46=1),O46,"")</f>
        <v>België</v>
      </c>
      <c r="R46" s="3" t="str">
        <f>IF(AND(R45&lt;&gt;"",P47=2),O47,"")</f>
        <v/>
      </c>
      <c r="V46" s="3" t="str">
        <f t="shared" si="157"/>
        <v>België</v>
      </c>
      <c r="W46" s="3">
        <f>SUMPRODUCT((DA3:DA105=V46)*(DD3:DD105=V47)*(DE3:DE105="W"))+SUMPRODUCT((DA3:DA105=V46)*(DD3:DD105=V43)*(DE3:DE105="W"))+SUMPRODUCT((DA3:DA105=V46)*(DD3:DD105=V44)*(DE3:DE105="W"))+SUMPRODUCT((DA3:DA105=V46)*(DD3:DD105=V45)*(DE3:DE105="W"))+SUMPRODUCT((DA3:DA105=V47)*(DD3:DD105=V46)*(DF3:DF105="W"))+SUMPRODUCT((DA3:DA105=V43)*(DD3:DD105=V46)*(DF3:DF105="W"))+SUMPRODUCT((DA3:DA105=V44)*(DD3:DD105=V46)*(DF3:DF105="W"))+SUMPRODUCT((DA3:DA105=V45)*(DD3:DD105=V46)*(DF3:DF105="W"))</f>
        <v>0</v>
      </c>
      <c r="X46" s="3">
        <f>SUMPRODUCT((DA3:DA105=V46)*(DD3:DD105=V47)*(DE3:DE105="D"))+SUMPRODUCT((DA3:DA105=V46)*(DD3:DD105=V43)*(DE3:DE105="D"))+SUMPRODUCT((DA3:DA105=V46)*(DD3:DD105=V44)*(DE3:DE105="D"))+SUMPRODUCT((DA3:DA105=V46)*(DD3:DD105=V45)*(DE3:DE105="D"))+SUMPRODUCT((DA3:DA105=V47)*(DD3:DD105=V46)*(DE3:DE105="D"))+SUMPRODUCT((DA3:DA105=V43)*(DD3:DD105=V46)*(DE3:DE105="D"))+SUMPRODUCT((DA3:DA105=V44)*(DD3:DD105=V46)*(DE3:DE105="D"))+SUMPRODUCT((DA3:DA105=V45)*(DD3:DD105=V46)*(DE3:DE105="D"))</f>
        <v>0</v>
      </c>
      <c r="Y46" s="3">
        <f>SUMPRODUCT((DA3:DA105=V46)*(DD3:DD105=V47)*(DE3:DE105="L"))+SUMPRODUCT((DA3:DA105=V46)*(DD3:DD105=V43)*(DE3:DE105="L"))+SUMPRODUCT((DA3:DA105=V46)*(DD3:DD105=V44)*(DE3:DE105="L"))+SUMPRODUCT((DA3:DA105=V46)*(DD3:DD105=V45)*(DE3:DE105="L"))+SUMPRODUCT((DA3:DA105=V47)*(DD3:DD105=V46)*(DF3:DF105="L"))+SUMPRODUCT((DA3:DA105=V43)*(DD3:DD105=V46)*(DF3:DF105="L"))+SUMPRODUCT((DA3:DA105=V44)*(DD3:DD105=V46)*(DF3:DF105="L"))+SUMPRODUCT((DA3:DA105=V45)*(DD3:DD105=V46)*(DF3:DF105="L"))</f>
        <v>0</v>
      </c>
      <c r="Z46" s="3">
        <f>SUMPRODUCT((DA3:DA105=V46)*(DD3:DD105=V47)*DB3:DB105)+SUMPRODUCT((DA3:DA105=V46)*(DD3:DD105=V43)*DB3:DB105)+SUMPRODUCT((DA3:DA105=V46)*(DD3:DD105=V44)*DB3:DB105)+SUMPRODUCT((DA3:DA105=V46)*(DD3:DD105=V45)*DB3:DB105)+SUMPRODUCT((DA3:DA105=V47)*(DD3:DD105=V46)*DC3:DC105)+SUMPRODUCT((DA3:DA105=V43)*(DD3:DD105=V46)*DC3:DC105)+SUMPRODUCT((DA3:DA105=V44)*(DD3:DD105=V46)*DC3:DC105)+SUMPRODUCT((DA3:DA105=V45)*(DD3:DD105=V46)*DC3:DC105)</f>
        <v>0</v>
      </c>
      <c r="AA46" s="3">
        <f>SUMPRODUCT((DA3:DA105=V46)*(DD3:DD105=V47)*DC3:DC105)+SUMPRODUCT((DA3:DA105=V46)*(DD3:DD105=V43)*DC3:DC105)+SUMPRODUCT((DA3:DA105=V46)*(DD3:DD105=V44)*DC3:DC105)+SUMPRODUCT((DA3:DA105=V46)*(DD3:DD105=V45)*DC3:DC105)+SUMPRODUCT((DA3:DA105=V47)*(DD3:DD105=V46)*DB3:DB105)+SUMPRODUCT((DA3:DA105=V43)*(DD3:DD105=V46)*DB3:DB105)+SUMPRODUCT((DA3:DA105=V44)*(DD3:DD105=V46)*DB3:DB105)+SUMPRODUCT((DA3:DA105=V45)*(DD3:DD105=V46)*DB3:DB105)</f>
        <v>0</v>
      </c>
      <c r="AB46" s="3">
        <f>Z46-AA46+1000</f>
        <v>1000</v>
      </c>
      <c r="AC46" s="3">
        <f t="shared" si="150"/>
        <v>0</v>
      </c>
      <c r="AD46" s="3">
        <f>IF(V46&lt;&gt;"",VLOOKUP(V46,C4:I52,7,FALSE),"")</f>
        <v>1000</v>
      </c>
      <c r="AE46" s="3">
        <f>IF(V46&lt;&gt;"",VLOOKUP(V46,C4:I52,5,FALSE),"")</f>
        <v>0</v>
      </c>
      <c r="AF46" s="3">
        <f>IF(V46&lt;&gt;"",VLOOKUP(V46,C4:K52,9,FALSE),"")</f>
        <v>-109</v>
      </c>
      <c r="AG46" s="3">
        <f t="shared" si="151"/>
        <v>0</v>
      </c>
      <c r="AH46" s="3">
        <f>IF(V46&lt;&gt;"",RANK(AG46,AG43:AG47),"")</f>
        <v>1</v>
      </c>
      <c r="AI46" s="3">
        <f>IF(V46&lt;&gt;"",SUMPRODUCT((AG43:AG47=AG46)*(AB43:AB47&gt;AB46)),"")</f>
        <v>0</v>
      </c>
      <c r="AJ46" s="3">
        <f>IF(V46&lt;&gt;"",SUMPRODUCT((AG43:AG47=AG46)*(AB43:AB47=AB46)*(Z43:Z47&gt;Z46)),"")</f>
        <v>0</v>
      </c>
      <c r="AK46" s="3">
        <f>IF(V46&lt;&gt;"",SUMPRODUCT((AG43:AG47=AG46)*(AB43:AB47=AB46)*(Z43:Z47=Z46)*(AD43:AD47&gt;AD46)),"")</f>
        <v>0</v>
      </c>
      <c r="AL46" s="3">
        <f>IF(V46&lt;&gt;"",SUMPRODUCT((AG43:AG47=AG46)*(AB43:AB47=AB46)*(Z43:Z47=Z46)*(AD43:AD47=AD46)*(AE43:AE47&gt;AE46)),"")</f>
        <v>0</v>
      </c>
      <c r="AM46" s="3">
        <f>IF(V46&lt;&gt;"",SUMPRODUCT((AG43:AG47=AG46)*(AB43:AB47=AB46)*(Z43:Z47=Z46)*(AD43:AD47=AD46)*(AE43:AE47=AE46)*(AF43:AF47&gt;AF46)),"")</f>
        <v>0</v>
      </c>
      <c r="AN46" s="3">
        <f>IF(V46&lt;&gt;"",IF(AN125&lt;&gt;"",IF(U121=3,AN125,AN125+U121),SUM(AH46:AM46)),"")</f>
        <v>1</v>
      </c>
      <c r="AO46" s="3" t="str">
        <f>IF(V46&lt;&gt;"",INDEX(V43:V47,MATCH(4,AN43:AN47,0),0),"")</f>
        <v>Nieuw-Zeeland</v>
      </c>
      <c r="AP46" s="3" t="str">
        <f>IF(R45&lt;&gt;"",R45,"")</f>
        <v/>
      </c>
      <c r="AQ46" s="3" t="str">
        <f>IF(AP46&lt;&gt;"",SUMPRODUCT((DA3:DA105=AP46)*(DD3:DD105=AP47)*(DE3:DE105="W"))+SUMPRODUCT((DA3:DA105=AP46)*(DD3:DD105=AP44)*(DE3:DE105="W"))+SUMPRODUCT((DA3:DA105=AP46)*(DD3:DD105=AP45)*(DE3:DE105="W"))+SUMPRODUCT((DA3:DA105=AP47)*(DD3:DD105=AP46)*(DF3:DF105="W"))+SUMPRODUCT((DA3:DA105=AP44)*(DD3:DD105=AP46)*(DF3:DF105="W"))+SUMPRODUCT((DA3:DA105=AP45)*(DD3:DD105=AP46)*(DF3:DF105="W")),"")</f>
        <v/>
      </c>
      <c r="AR46" s="3" t="str">
        <f>IF(AP46&lt;&gt;"",SUMPRODUCT((DA3:DA105=AP46)*(DD3:DD105=AP47)*(DE3:DE105="D"))+SUMPRODUCT((DA3:DA105=AP46)*(DD3:DD105=AP44)*(DE3:DE105="D"))+SUMPRODUCT((DA3:DA105=AP46)*(DD3:DD105=AP45)*(DE3:DE105="D"))+SUMPRODUCT((DA3:DA105=AP47)*(DD3:DD105=AP46)*(DE3:DE105="D"))+SUMPRODUCT((DA3:DA105=AP44)*(DD3:DD105=AP46)*(DE3:DE105="D"))+SUMPRODUCT((DA3:DA105=AP45)*(DD3:DD105=AP46)*(DE3:DE105="D")),"")</f>
        <v/>
      </c>
      <c r="AS46" s="3" t="str">
        <f>IF(AP46&lt;&gt;"",SUMPRODUCT((DA3:DA105=AP46)*(DD3:DD105=AP47)*(DE3:DE105="L"))+SUMPRODUCT((DA3:DA105=AP46)*(DD3:DD105=AP44)*(DE3:DE105="L"))+SUMPRODUCT((DA3:DA105=AP46)*(DD3:DD105=AP45)*(DE3:DE105="L"))+SUMPRODUCT((DA3:DA105=AP47)*(DD3:DD105=AP46)*(DF3:DF105="L"))+SUMPRODUCT((DA3:DA105=AP44)*(DD3:DD105=AP46)*(DF3:DF105="L"))+SUMPRODUCT((DA3:DA105=AP45)*(DD3:DD105=AP46)*(DF3:DF105="L")),"")</f>
        <v/>
      </c>
      <c r="AT46" s="3">
        <f>SUMPRODUCT((DA3:DA105=AP46)*(DD3:DD105=AP47)*DB3:DB105)+SUMPRODUCT((DA3:DA105=AP46)*(DD3:DD105=AP43)*DB3:DB105)+SUMPRODUCT((DA3:DA105=AP46)*(DD3:DD105=AP44)*DB3:DB105)+SUMPRODUCT((DA3:DA105=AP46)*(DD3:DD105=AP45)*DB3:DB105)+SUMPRODUCT((DA3:DA105=AP47)*(DD3:DD105=AP46)*DC3:DC105)+SUMPRODUCT((DA3:DA105=AP43)*(DD3:DD105=AP46)*DC3:DC105)+SUMPRODUCT((DA3:DA105=AP44)*(DD3:DD105=AP46)*DC3:DC105)+SUMPRODUCT((DA3:DA105=AP45)*(DD3:DD105=AP46)*DC3:DC105)</f>
        <v>0</v>
      </c>
      <c r="AU46" s="3">
        <f>SUMPRODUCT((DA3:DA105=AP46)*(DD3:DD105=AP47)*DC3:DC105)+SUMPRODUCT((DA3:DA105=AP46)*(DD3:DD105=AP43)*DC3:DC105)+SUMPRODUCT((DA3:DA105=AP46)*(DD3:DD105=AP44)*DC3:DC105)+SUMPRODUCT((DA3:DA105=AP46)*(DD3:DD105=AP45)*DC3:DC105)+SUMPRODUCT((DA3:DA105=AP47)*(DD3:DD105=AP46)*DB3:DB105)+SUMPRODUCT((DA3:DA105=AP43)*(DD3:DD105=AP46)*DB3:DB105)+SUMPRODUCT((DA3:DA105=AP44)*(DD3:DD105=AP46)*DB3:DB105)+SUMPRODUCT((DA3:DA105=AP45)*(DD3:DD105=AP46)*DB3:DB105)</f>
        <v>0</v>
      </c>
      <c r="AV46" s="3">
        <f>AT46-AU46+1000</f>
        <v>1000</v>
      </c>
      <c r="AW46" s="3" t="str">
        <f t="shared" si="158"/>
        <v/>
      </c>
      <c r="AX46" s="3" t="str">
        <f>IF(AP46&lt;&gt;"",VLOOKUP(AP46,C4:I52,7,FALSE),"")</f>
        <v/>
      </c>
      <c r="AY46" s="3" t="str">
        <f>IF(AP46&lt;&gt;"",VLOOKUP(AP46,C4:I52,5,FALSE),"")</f>
        <v/>
      </c>
      <c r="AZ46" s="3" t="str">
        <f>IF(AP46&lt;&gt;"",VLOOKUP(AP46,C4:K52,9,FALSE),"")</f>
        <v/>
      </c>
      <c r="BA46" s="3" t="str">
        <f t="shared" si="159"/>
        <v/>
      </c>
      <c r="BB46" s="3" t="str">
        <f>IF(AP46&lt;&gt;"",RANK(BA46,BA43:BA46),"")</f>
        <v/>
      </c>
      <c r="BC46" s="3" t="str">
        <f>IF(AP46&lt;&gt;"",SUMPRODUCT((BA43:BA47=BA46)*(AV43:AV47&gt;AV46)),"")</f>
        <v/>
      </c>
      <c r="BD46" s="3" t="str">
        <f>IF(AP46&lt;&gt;"",SUMPRODUCT((BA43:BA47=BA46)*(AV43:AV47=AV46)*(AT43:AT47&gt;AT46)),"")</f>
        <v/>
      </c>
      <c r="BE46" s="3" t="str">
        <f>IF(AP46&lt;&gt;"",SUMPRODUCT((BA43:BA47=BA46)*(AV43:AV47=AV46)*(AT43:AT47=AT46)*(AX43:AX47&gt;AX46)),"")</f>
        <v/>
      </c>
      <c r="BF46" s="3" t="str">
        <f>IF(AP46&lt;&gt;"",SUMPRODUCT((BA43:BA47=BA46)*(AV43:AV47=AV46)*(AT43:AT47=AT46)*(AX43:AX47=AX46)*(AY43:AY47&gt;AY46)),"")</f>
        <v/>
      </c>
      <c r="BG46" s="3" t="str">
        <f>IF(AP46&lt;&gt;"",SUMPRODUCT((BA43:BA47=BA46)*(AV43:AV47=AV46)*(AT43:AT47=AT46)*(AX43:AX47=AX46)*(AY43:AY47=AY46)*(AZ43:AZ47&gt;AZ46)),"")</f>
        <v/>
      </c>
      <c r="BH46" s="3" t="str">
        <f>IF(AP46&lt;&gt;"",IF(BH125&lt;&gt;"",IF(AO121=3,BH125,BH125+AO121),SUM(BB46:BG46)+1),"")</f>
        <v/>
      </c>
      <c r="BI46" s="3" t="str">
        <f>IF(AP46&lt;&gt;"",INDEX(AP44:AP47,MATCH(4,BH44:BH47,0),0),"")</f>
        <v/>
      </c>
      <c r="BJ46" s="3" t="str">
        <f>IF(S44&lt;&gt;"",S44,"")</f>
        <v/>
      </c>
      <c r="BK46" s="3">
        <f>SUMPRODUCT((DA3:DA105=BJ46)*(DD3:DD105=BJ47)*(DE3:DE105="W"))+SUMPRODUCT((DA3:DA105=BJ46)*(DD3:DD105=BJ87)*(DE3:DE105="W"))+SUMPRODUCT((DA3:DA105=BJ46)*(DD3:DD105=BJ45)*(DE3:DE105="W"))+SUMPRODUCT((DA3:DA105=BJ47)*(DD3:DD105=BJ46)*(DF3:DF105="W"))+SUMPRODUCT((DA3:DA105=BJ87)*(DD3:DD105=BJ46)*(DF3:DF105="W"))+SUMPRODUCT((DA3:DA105=BJ45)*(DD3:DD105=BJ46)*(DF3:DF105="W"))</f>
        <v>0</v>
      </c>
      <c r="BL46" s="3">
        <f>SUMPRODUCT((DA3:DA105=BJ46)*(DD3:DD105=BJ47)*(DE3:DE105="D"))+SUMPRODUCT((DA3:DA105=BJ46)*(DD3:DD105=BJ87)*(DE3:DE105="D"))+SUMPRODUCT((DA3:DA105=BJ46)*(DD3:DD105=BJ45)*(DE3:DE105="D"))+SUMPRODUCT((DA3:DA105=BJ47)*(DD3:DD105=BJ46)*(DE3:DE105="D"))+SUMPRODUCT((DA3:DA105=BJ87)*(DD3:DD105=BJ46)*(DE3:DE105="D"))+SUMPRODUCT((DA3:DA105=BJ45)*(DD3:DD105=BJ46)*(DE3:DE105="D"))</f>
        <v>0</v>
      </c>
      <c r="BM46" s="3">
        <f>SUMPRODUCT((DA3:DA105=BJ46)*(DD3:DD105=BJ47)*(DE3:DE105="L"))+SUMPRODUCT((DA3:DA105=BJ46)*(DD3:DD105=BJ87)*(DE3:DE105="L"))+SUMPRODUCT((DA3:DA105=BJ46)*(DD3:DD105=BJ45)*(DE3:DE105="L"))+SUMPRODUCT((DA3:DA105=BJ47)*(DD3:DD105=BJ46)*(DF3:DF105="L"))+SUMPRODUCT((DA3:DA105=BJ87)*(DD3:DD105=BJ46)*(DF3:DF105="L"))+SUMPRODUCT((DA3:DA105=BJ45)*(DD3:DD105=BJ46)*(DF3:DF105="L"))</f>
        <v>0</v>
      </c>
      <c r="BN46" s="3">
        <f>SUMPRODUCT((DA3:DA105=BJ46)*(DD3:DD105=BJ47)*DB3:DB105)+SUMPRODUCT((DA3:DA105=BJ46)*(DD3:DD105=BJ43)*DB3:DB105)+SUMPRODUCT((DA3:DA105=BJ46)*(DD3:DD105=BJ44)*DB3:DB105)+SUMPRODUCT((DA3:DA105=BJ46)*(DD3:DD105=BJ45)*DB3:DB105)+SUMPRODUCT((DA3:DA105=BJ47)*(DD3:DD105=BJ46)*DC3:DC105)+SUMPRODUCT((DA3:DA105=BJ43)*(DD3:DD105=BJ46)*DC3:DC105)+SUMPRODUCT((DA3:DA105=BJ44)*(DD3:DD105=BJ46)*DC3:DC105)+SUMPRODUCT((DA3:DA105=BJ45)*(DD3:DD105=BJ46)*DC3:DC105)</f>
        <v>0</v>
      </c>
      <c r="BO46" s="3">
        <f>SUMPRODUCT((DA3:DA105=BJ46)*(DD3:DD105=BJ47)*DC3:DC105)+SUMPRODUCT((DA3:DA105=BJ46)*(DD3:DD105=BJ43)*DC3:DC105)+SUMPRODUCT((DA3:DA105=BJ46)*(DD3:DD105=BJ44)*DC3:DC105)+SUMPRODUCT((DA3:DA105=BJ46)*(DD3:DD105=BJ45)*DC3:DC105)+SUMPRODUCT((DA3:DA105=BJ47)*(DD3:DD105=BJ46)*DB3:DB105)+SUMPRODUCT((DA3:DA105=BJ43)*(DD3:DD105=BJ46)*DB3:DB105)+SUMPRODUCT((DA3:DA105=BJ44)*(DD3:DD105=BJ46)*DB3:DB105)+SUMPRODUCT((DA3:DA105=BJ45)*(DD3:DD105=BJ46)*DB3:DB105)</f>
        <v>0</v>
      </c>
      <c r="BP46" s="3">
        <f>BN46-BO46+1000</f>
        <v>1000</v>
      </c>
      <c r="BQ46" s="3" t="str">
        <f t="shared" si="164"/>
        <v/>
      </c>
      <c r="BR46" s="3" t="str">
        <f>IF(BJ46&lt;&gt;"",VLOOKUP(BJ46,C4:I52,7,FALSE),"")</f>
        <v/>
      </c>
      <c r="BS46" s="3" t="str">
        <f>IF(BJ46&lt;&gt;"",VLOOKUP(BJ46,C4:I52,5,FALSE),"")</f>
        <v/>
      </c>
      <c r="BT46" s="3" t="str">
        <f>IF(BJ46&lt;&gt;"",VLOOKUP(BJ46,C4:K52,9,FALSE),"")</f>
        <v/>
      </c>
      <c r="BU46" s="3" t="str">
        <f t="shared" si="165"/>
        <v/>
      </c>
      <c r="BV46" s="3" t="str">
        <f>IF(BJ46&lt;&gt;"",RANK(BU46,BU44:BU46),"")</f>
        <v/>
      </c>
      <c r="BW46" s="3" t="str">
        <f>IF(BJ46&lt;&gt;"",SUMPRODUCT((BU43:BU47=BU46)*(BP43:BP47&gt;BP46)),"")</f>
        <v/>
      </c>
      <c r="BX46" s="3" t="str">
        <f>IF(BJ46&lt;&gt;"",SUMPRODUCT((BU43:BU47=BU46)*(BP43:BP47=BP46)*(BN43:BN47&gt;BN46)),"")</f>
        <v/>
      </c>
      <c r="BY46" s="3" t="str">
        <f>IF(BJ46&lt;&gt;"",SUMPRODUCT((BU43:BU47=BU46)*(BP43:BP47=BP46)*(BN43:BN47=BN46)*(BR43:BR47&gt;BR46)),"")</f>
        <v/>
      </c>
      <c r="BZ46" s="3" t="str">
        <f>IF(BJ46&lt;&gt;"",SUMPRODUCT((BU43:BU47=BU46)*(BP43:BP47=BP46)*(BN43:BN47=BN46)*(BR43:BR47=BR46)*(BS43:BS47&gt;BS46)),"")</f>
        <v/>
      </c>
      <c r="CA46" s="3" t="str">
        <f>IF(BJ46&lt;&gt;"",SUMPRODUCT((BU43:BU47=BU46)*(BP43:BP47=BP46)*(BN43:BN47=BN46)*(BR43:BR47=BR46)*(BS43:BS47=BS46)*(BT43:BT47&gt;BT46)),"")</f>
        <v/>
      </c>
      <c r="CB46" s="3" t="str">
        <f>IF(BJ46&lt;&gt;"",SUM(BV46:CA46)+2,"")</f>
        <v/>
      </c>
      <c r="CC46" s="3" t="str">
        <f>IF(BJ46&lt;&gt;"",INDEX(BJ45:BJ47,MATCH(4,CB45:CB47,0),0),"")</f>
        <v/>
      </c>
      <c r="CD46" s="3" t="str">
        <f>IF(T43&lt;&gt;"",T43,"")</f>
        <v/>
      </c>
      <c r="CE46" s="3">
        <f>SUMPRODUCT((DA3:DA105=CD46)*(DD3:DD105=CD47)*(DE3:DE105="W"))+SUMPRODUCT((DA3:DA105=CD46)*(DD3:DD105=CD87)*(DE3:DE105="W"))+SUMPRODUCT((DA3:DA105=CD46)*(DD3:DD105=CD88)*(DE3:DE105="W"))+SUMPRODUCT((DA3:DA105=CD47)*(DD3:DD105=CD46)*(DF3:DF105="W"))+SUMPRODUCT((DA3:DA105=CD87)*(DD3:DD105=CD46)*(DF3:DF105="W"))+SUMPRODUCT((DA3:DA105=CD88)*(DD3:DD105=CD46)*(DF3:DF105="W"))</f>
        <v>0</v>
      </c>
      <c r="CF46" s="3">
        <f>SUMPRODUCT((DA3:DA105=CD46)*(DD3:DD105=CD47)*(DE3:DE105="D"))+SUMPRODUCT((DA3:DA105=CD46)*(DD3:DD105=CD87)*(DE3:DE105="D"))+SUMPRODUCT((DA3:DA105=CD46)*(DD3:DD105=CD88)*(DE3:DE105="D"))+SUMPRODUCT((DA3:DA105=CD47)*(DD3:DD105=CD46)*(DE3:DE105="D"))+SUMPRODUCT((DA3:DA105=CD87)*(DD3:DD105=CD46)*(DE3:DE105="D"))+SUMPRODUCT((DA3:DA105=CD88)*(DD3:DD105=CD46)*(DE3:DE105="D"))</f>
        <v>0</v>
      </c>
      <c r="CG46" s="3">
        <f>SUMPRODUCT((DA3:DA105=CD46)*(DD3:DD105=CD47)*(DE3:DE105="L"))+SUMPRODUCT((DA3:DA105=CD46)*(DD3:DD105=CD87)*(DE3:DE105="L"))+SUMPRODUCT((DA3:DA105=CD46)*(DD3:DD105=CD88)*(DE3:DE105="L"))+SUMPRODUCT((DA3:DA105=CD47)*(DD3:DD105=CD46)*(DF3:DF105="L"))+SUMPRODUCT((DA3:DA105=CD87)*(DD3:DD105=CD46)*(DF3:DF105="L"))+SUMPRODUCT((DA3:DA105=CD88)*(DD3:DD105=CD46)*(DF3:DF105="L"))</f>
        <v>0</v>
      </c>
      <c r="CH46" s="3">
        <f>SUMPRODUCT((DA3:DA105=CD46)*(DD3:DD105=CD47)*DB3:DB105)+SUMPRODUCT((DA3:DA105=CD46)*(DD3:DD105=CD43)*DB3:DB105)+SUMPRODUCT((DA3:DA105=CD46)*(DD3:DD105=CD44)*DB3:DB105)+SUMPRODUCT((DA3:DA105=CD46)*(DD3:DD105=CD45)*DB3:DB105)+SUMPRODUCT((DA3:DA105=CD47)*(DD3:DD105=CD46)*DC3:DC105)+SUMPRODUCT((DA3:DA105=CD43)*(DD3:DD105=CD46)*DC3:DC105)+SUMPRODUCT((DA3:DA105=CD44)*(DD3:DD105=CD46)*DC3:DC105)+SUMPRODUCT((DA3:DA105=CD45)*(DD3:DD105=CD46)*DC3:DC105)</f>
        <v>0</v>
      </c>
      <c r="CI46" s="3">
        <f>SUMPRODUCT((DA3:DA105=CD46)*(DD3:DD105=CD47)*DC3:DC105)+SUMPRODUCT((DA3:DA105=CD46)*(DD3:DD105=CD43)*DC3:DC105)+SUMPRODUCT((DA3:DA105=CD46)*(DD3:DD105=CD44)*DC3:DC105)+SUMPRODUCT((DA3:DA105=CD46)*(DD3:DD105=CD45)*DC3:DC105)+SUMPRODUCT((DA3:DA105=CD47)*(DD3:DD105=CD46)*DB3:DB105)+SUMPRODUCT((DA3:DA105=CD43)*(DD3:DD105=CD46)*DB3:DB105)+SUMPRODUCT((DA3:DA105=CD44)*(DD3:DD105=CD46)*DB3:DB105)+SUMPRODUCT((DA3:DA105=CD45)*(DD3:DD105=CD46)*DB3:DB105)</f>
        <v>0</v>
      </c>
      <c r="CJ46" s="3">
        <f>CH46-CI46+1000</f>
        <v>1000</v>
      </c>
      <c r="CK46" s="3" t="str">
        <f t="shared" ref="CK46" si="168">IF(CD46&lt;&gt;"",CE46*3+CF46*1,"")</f>
        <v/>
      </c>
      <c r="CL46" s="3" t="str">
        <f>IF(CD46&lt;&gt;"",VLOOKUP(CD46,C4:I52,7,FALSE),"")</f>
        <v/>
      </c>
      <c r="CM46" s="3" t="str">
        <f>IF(CD46&lt;&gt;"",VLOOKUP(CD46,C4:I52,5,FALSE),"")</f>
        <v/>
      </c>
      <c r="CN46" s="3" t="str">
        <f>IF(CD46&lt;&gt;"",VLOOKUP(CD46,C4:K52,9,FALSE),"")</f>
        <v/>
      </c>
      <c r="CO46" s="3" t="str">
        <f t="shared" ref="CO46" si="169">CK46</f>
        <v/>
      </c>
      <c r="CP46" s="3" t="str">
        <f>IF(CD46&lt;&gt;"",RANK(CO46,AG43:AG47),"")</f>
        <v/>
      </c>
      <c r="CQ46" s="3" t="str">
        <f>IF(CD46&lt;&gt;"",SUMPRODUCT((CO43:CO47=CO46)*(CJ43:CJ47&gt;CJ46)),"")</f>
        <v/>
      </c>
      <c r="CR46" s="3" t="str">
        <f>IF(CD46&lt;&gt;"",SUMPRODUCT((CO43:CO47=CO46)*(CJ43:CJ47=CJ46)*(CH43:CH47&gt;CH46)),"")</f>
        <v/>
      </c>
      <c r="CS46" s="3" t="str">
        <f>IF(CD46&lt;&gt;"",SUMPRODUCT((CO43:CO47=CO46)*(CJ43:CJ47=CJ46)*(CH43:CH47=CH46)*(CL43:CL47&gt;CL46)),"")</f>
        <v/>
      </c>
      <c r="CT46" s="3" t="str">
        <f>IF(CD46&lt;&gt;"",SUMPRODUCT((CO43:CO47=CO46)*(CJ43:CJ47=CJ46)*(CH43:CH47=CH46)*(CL43:CL47=CL46)*(CM43:CM47&gt;CM46)),"")</f>
        <v/>
      </c>
      <c r="CU46" s="3" t="str">
        <f>IF(CD46&lt;&gt;"",SUMPRODUCT((CO43:CO47=CO46)*(CJ43:CJ47=CJ46)*(CH43:CH47=CH46)*(CL43:CL47=CL46)*(CM43:CM47=CM46)*(CN43:CN47&gt;CN46)),"")</f>
        <v/>
      </c>
      <c r="CV46" s="3" t="str">
        <f>IF(CD46&lt;&gt;"",SUM(CP46:CU46)+3,"")</f>
        <v/>
      </c>
      <c r="CW46" s="3" t="str">
        <f>IF(CD46&lt;&gt;"",IF(CV46=4,CD46,CD47),"")</f>
        <v/>
      </c>
      <c r="CX46" s="3" t="str">
        <f>IF(CW46&lt;&gt;"",CW46,IF(CC46&lt;&gt;"",CC46,IF(BI46&lt;&gt;"",BI46,IF(AO46&lt;&gt;"",AO46,O46))))</f>
        <v>Nieuw-Zeeland</v>
      </c>
      <c r="CY46" s="3">
        <v>4</v>
      </c>
      <c r="DA46" s="7" t="str">
        <f>Voorspelling!F49</f>
        <v>Jordanië</v>
      </c>
      <c r="DB46" s="7">
        <f>Voorspelling!G49</f>
        <v>0</v>
      </c>
      <c r="DC46" s="7">
        <f>Voorspelling!H49</f>
        <v>0</v>
      </c>
      <c r="DD46" s="7" t="str">
        <f>Voorspelling!I49</f>
        <v>Algerije</v>
      </c>
      <c r="DE46" s="7" t="str">
        <f>IF(AND(Voorspelling!G49&lt;&gt;"",Voorspelling!H49&lt;&gt;""),IF(DB46&gt;DC46,"W",IF(DB46=DC46,"D","L")),"")</f>
        <v/>
      </c>
      <c r="DF46" s="7" t="str">
        <f t="shared" si="0"/>
        <v/>
      </c>
      <c r="DI46" s="3" t="e">
        <f ca="1">VLOOKUP(DJ46,HE43:HF46,2,FALSE)</f>
        <v>#N/A</v>
      </c>
      <c r="DJ46" s="5" t="str">
        <f t="shared" si="160"/>
        <v>Nieuw-Zeeland</v>
      </c>
      <c r="DK46" s="3" t="e">
        <f ca="1">SUMPRODUCT((HH3:HH105=DJ46)*(HL3:HL105="W"))+SUMPRODUCT((HK3:HK105=DJ46)*(HM3:HM105="W"))</f>
        <v>#REF!</v>
      </c>
      <c r="DL46" s="3" t="e">
        <f ca="1">SUMPRODUCT((HH3:HH105=DJ46)*(HL3:HL105="D"))+SUMPRODUCT((HK3:HK105=DJ46)*(HM3:HM105="D"))</f>
        <v>#REF!</v>
      </c>
      <c r="DM46" s="3" t="e">
        <f ca="1">SUMPRODUCT((HH3:HH105=DJ46)*(HL3:HL105="L"))+SUMPRODUCT((HK3:HK105=DJ46)*(HM3:HM105="L"))</f>
        <v>#REF!</v>
      </c>
      <c r="DN46" s="3" t="e">
        <f ca="1">SUMIF(HH3:HH123,DJ46,HI3:HI123)+SUMIF(HK3:HK123,DJ46,HJ3:HJ123)</f>
        <v>#REF!</v>
      </c>
      <c r="DO46" s="3" t="e">
        <f ca="1">SUMIF(HK3:HK123,DJ46,HI3:HI123)+SUMIF(HH3:HH123,DJ46,HJ3:HJ123)</f>
        <v>#REF!</v>
      </c>
      <c r="DP46" s="3" t="e">
        <f t="shared" ca="1" si="152"/>
        <v>#REF!</v>
      </c>
      <c r="DQ46" s="3" t="e">
        <f t="shared" ca="1" si="153"/>
        <v>#REF!</v>
      </c>
      <c r="DR46" s="3">
        <f t="shared" si="154"/>
        <v>-185</v>
      </c>
      <c r="DS46" s="3" t="e">
        <f ca="1">IF(COUNTIF(DQ43:DQ46,4)&lt;&gt;4,RANK(DQ46,DQ43:DQ46),DQ125)</f>
        <v>#REF!</v>
      </c>
      <c r="DU46" s="3" t="e">
        <f ca="1">SUMPRODUCT((DS43:DS46=DS46)*(DR43:DR46&lt;DR46))+DS46</f>
        <v>#REF!</v>
      </c>
      <c r="DV46" s="5" t="e">
        <f ca="1">INDEX(DJ43:DJ47,MATCH(4,DU43:DU47,0),0)</f>
        <v>#N/A</v>
      </c>
      <c r="DW46" s="3" t="e">
        <f ca="1">INDEX(DS43:DS47,MATCH(DV46,DJ43:DJ47,0),0)</f>
        <v>#N/A</v>
      </c>
      <c r="DX46" s="3" t="e">
        <f ca="1">IF(AND(DX45&lt;&gt;"",DW46=1),DV46,"")</f>
        <v>#N/A</v>
      </c>
      <c r="DY46" s="3" t="e">
        <f ca="1">IF(AND(DY45&lt;&gt;"",DW47=2),DV47,"")</f>
        <v>#N/A</v>
      </c>
      <c r="EC46" s="3" t="e">
        <f t="shared" ca="1" si="161"/>
        <v>#N/A</v>
      </c>
      <c r="ED46" s="3" t="e">
        <f ca="1">SUMPRODUCT((HH3:HH105=EC46)*(HK3:HK105=EC47)*(HL3:HL105="W"))+SUMPRODUCT((HH3:HH105=EC46)*(HK3:HK105=EC43)*(HL3:HL105="W"))+SUMPRODUCT((HH3:HH105=EC46)*(HK3:HK105=EC44)*(HL3:HL105="W"))+SUMPRODUCT((HH3:HH105=EC46)*(HK3:HK105=EC45)*(HL3:HL105="W"))+SUMPRODUCT((HH3:HH105=EC47)*(HK3:HK105=EC46)*(HM3:HM105="W"))+SUMPRODUCT((HH3:HH105=EC43)*(HK3:HK105=EC46)*(HM3:HM105="W"))+SUMPRODUCT((HH3:HH105=EC44)*(HK3:HK105=EC46)*(HM3:HM105="W"))+SUMPRODUCT((HH3:HH105=EC45)*(HK3:HK105=EC46)*(HM3:HM105="W"))</f>
        <v>#N/A</v>
      </c>
      <c r="EE46" s="3" t="e">
        <f ca="1">SUMPRODUCT((HH3:HH105=EC46)*(HK3:HK105=EC47)*(HL3:HL105="D"))+SUMPRODUCT((HH3:HH105=EC46)*(HK3:HK105=EC43)*(HL3:HL105="D"))+SUMPRODUCT((HH3:HH105=EC46)*(HK3:HK105=EC44)*(HL3:HL105="D"))+SUMPRODUCT((HH3:HH105=EC46)*(HK3:HK105=EC45)*(HL3:HL105="D"))+SUMPRODUCT((HH3:HH105=EC47)*(HK3:HK105=EC46)*(HL3:HL105="D"))+SUMPRODUCT((HH3:HH105=EC43)*(HK3:HK105=EC46)*(HL3:HL105="D"))+SUMPRODUCT((HH3:HH105=EC44)*(HK3:HK105=EC46)*(HL3:HL105="D"))+SUMPRODUCT((HH3:HH105=EC45)*(HK3:HK105=EC46)*(HL3:HL105="D"))</f>
        <v>#N/A</v>
      </c>
      <c r="EF46" s="3" t="e">
        <f ca="1">SUMPRODUCT((HH3:HH105=EC46)*(HK3:HK105=EC47)*(HL3:HL105="L"))+SUMPRODUCT((HH3:HH105=EC46)*(HK3:HK105=EC43)*(HL3:HL105="L"))+SUMPRODUCT((HH3:HH105=EC46)*(HK3:HK105=EC44)*(HL3:HL105="L"))+SUMPRODUCT((HH3:HH105=EC46)*(HK3:HK105=EC45)*(HL3:HL105="L"))+SUMPRODUCT((HH3:HH105=EC47)*(HK3:HK105=EC46)*(HM3:HM105="L"))+SUMPRODUCT((HH3:HH105=EC43)*(HK3:HK105=EC46)*(HM3:HM105="L"))+SUMPRODUCT((HH3:HH105=EC44)*(HK3:HK105=EC46)*(HM3:HM105="L"))+SUMPRODUCT((HH3:HH105=EC45)*(HK3:HK105=EC46)*(HM3:HM105="L"))</f>
        <v>#N/A</v>
      </c>
      <c r="EG46" s="3" t="e">
        <f ca="1">SUMPRODUCT((HH3:HH105=EC46)*(HK3:HK105=EC47)*HI3:HI105)+SUMPRODUCT((HH3:HH105=EC46)*(HK3:HK105=EC43)*HI3:HI105)+SUMPRODUCT((HH3:HH105=EC46)*(HK3:HK105=EC44)*HI3:HI105)+SUMPRODUCT((HH3:HH105=EC46)*(HK3:HK105=EC45)*HI3:HI105)+SUMPRODUCT((HH3:HH105=EC47)*(HK3:HK105=EC46)*HJ3:HJ105)+SUMPRODUCT((HH3:HH105=EC43)*(HK3:HK105=EC46)*HJ3:HJ105)+SUMPRODUCT((HH3:HH105=EC44)*(HK3:HK105=EC46)*HJ3:HJ105)+SUMPRODUCT((HH3:HH105=EC45)*(HK3:HK105=EC46)*HJ3:HJ105)</f>
        <v>#N/A</v>
      </c>
      <c r="EH46" s="3" t="e">
        <f ca="1">SUMPRODUCT((HH3:HH105=EC46)*(HK3:HK105=EC47)*HJ3:HJ105)+SUMPRODUCT((HH3:HH105=EC46)*(HK3:HK105=EC43)*HJ3:HJ105)+SUMPRODUCT((HH3:HH105=EC46)*(HK3:HK105=EC44)*HJ3:HJ105)+SUMPRODUCT((HH3:HH105=EC46)*(HK3:HK105=EC45)*HJ3:HJ105)+SUMPRODUCT((HH3:HH105=EC47)*(HK3:HK105=EC46)*HI3:HI105)+SUMPRODUCT((HH3:HH105=EC43)*(HK3:HK105=EC46)*HI3:HI105)+SUMPRODUCT((HH3:HH105=EC44)*(HK3:HK105=EC46)*HI3:HI105)+SUMPRODUCT((HH3:HH105=EC45)*(HK3:HK105=EC46)*HI3:HI105)</f>
        <v>#N/A</v>
      </c>
      <c r="EI46" s="3" t="e">
        <f ca="1">EG46-EH46+1000</f>
        <v>#N/A</v>
      </c>
      <c r="EJ46" s="3" t="e">
        <f t="shared" ca="1" si="155"/>
        <v>#N/A</v>
      </c>
      <c r="EK46" s="3" t="e">
        <f ca="1">IF(EC46&lt;&gt;"",VLOOKUP(EC46,DJ4:DP52,7,FALSE),"")</f>
        <v>#N/A</v>
      </c>
      <c r="EL46" s="3" t="e">
        <f ca="1">IF(EC46&lt;&gt;"",VLOOKUP(EC46,DJ4:DP52,5,FALSE),"")</f>
        <v>#N/A</v>
      </c>
      <c r="EM46" s="3" t="e">
        <f ca="1">IF(EC46&lt;&gt;"",VLOOKUP(EC46,DJ4:DR52,9,FALSE),"")</f>
        <v>#N/A</v>
      </c>
      <c r="EN46" s="3" t="e">
        <f t="shared" ca="1" si="156"/>
        <v>#N/A</v>
      </c>
      <c r="EO46" s="3" t="e">
        <f ca="1">IF(EC46&lt;&gt;"",RANK(EN46,EN43:EN47),"")</f>
        <v>#N/A</v>
      </c>
      <c r="EP46" s="3" t="e">
        <f ca="1">IF(EC46&lt;&gt;"",SUMPRODUCT((EN43:EN47=EN46)*(EI43:EI47&gt;EI46)),"")</f>
        <v>#N/A</v>
      </c>
      <c r="EQ46" s="3" t="e">
        <f ca="1">IF(EC46&lt;&gt;"",SUMPRODUCT((EN43:EN47=EN46)*(EI43:EI47=EI46)*(EG43:EG47&gt;EG46)),"")</f>
        <v>#N/A</v>
      </c>
      <c r="ER46" s="3" t="e">
        <f ca="1">IF(EC46&lt;&gt;"",SUMPRODUCT((EN43:EN47=EN46)*(EI43:EI47=EI46)*(EG43:EG47=EG46)*(EK43:EK47&gt;EK46)),"")</f>
        <v>#N/A</v>
      </c>
      <c r="ES46" s="3" t="e">
        <f ca="1">IF(EC46&lt;&gt;"",SUMPRODUCT((EN43:EN47=EN46)*(EI43:EI47=EI46)*(EG43:EG47=EG46)*(EK43:EK47=EK46)*(EL43:EL47&gt;EL46)),"")</f>
        <v>#N/A</v>
      </c>
      <c r="ET46" s="3" t="e">
        <f ca="1">IF(EC46&lt;&gt;"",SUMPRODUCT((EN43:EN47=EN46)*(EI43:EI47=EI46)*(EG43:EG47=EG46)*(EK43:EK47=EK46)*(EL43:EL47=EL46)*(EM43:EM47&gt;EM46)),"")</f>
        <v>#N/A</v>
      </c>
      <c r="EU46" s="3" t="e">
        <f ca="1">IF(EC46&lt;&gt;"",IF(EU125&lt;&gt;"",IF(EB121=3,EU125,EU125+EB121),SUM(EO46:ET46)),"")</f>
        <v>#N/A</v>
      </c>
      <c r="EV46" s="3" t="e">
        <f ca="1">IF(EC46&lt;&gt;"",INDEX(EC43:EC47,MATCH(4,EU43:EU47,0),0),"")</f>
        <v>#N/A</v>
      </c>
      <c r="EW46" s="3" t="e">
        <f ca="1">IF(DY45&lt;&gt;"",DY45,"")</f>
        <v>#N/A</v>
      </c>
      <c r="EX46" s="3" t="e">
        <f ca="1">IF(EW46&lt;&gt;"",SUMPRODUCT((HH3:HH105=EW46)*(HK3:HK105=EW47)*(HL3:HL105="W"))+SUMPRODUCT((HH3:HH105=EW46)*(HK3:HK105=EW44)*(HL3:HL105="W"))+SUMPRODUCT((HH3:HH105=EW46)*(HK3:HK105=EW45)*(HL3:HL105="W"))+SUMPRODUCT((HH3:HH105=EW47)*(HK3:HK105=EW46)*(HM3:HM105="W"))+SUMPRODUCT((HH3:HH105=EW44)*(HK3:HK105=EW46)*(HM3:HM105="W"))+SUMPRODUCT((HH3:HH105=EW45)*(HK3:HK105=EW46)*(HM3:HM105="W")),"")</f>
        <v>#N/A</v>
      </c>
      <c r="EY46" s="3" t="e">
        <f ca="1">IF(EW46&lt;&gt;"",SUMPRODUCT((HH3:HH105=EW46)*(HK3:HK105=EW47)*(HL3:HL105="D"))+SUMPRODUCT((HH3:HH105=EW46)*(HK3:HK105=EW44)*(HL3:HL105="D"))+SUMPRODUCT((HH3:HH105=EW46)*(HK3:HK105=EW45)*(HL3:HL105="D"))+SUMPRODUCT((HH3:HH105=EW47)*(HK3:HK105=EW46)*(HL3:HL105="D"))+SUMPRODUCT((HH3:HH105=EW44)*(HK3:HK105=EW46)*(HL3:HL105="D"))+SUMPRODUCT((HH3:HH105=EW45)*(HK3:HK105=EW46)*(HL3:HL105="D")),"")</f>
        <v>#N/A</v>
      </c>
      <c r="EZ46" s="3" t="e">
        <f ca="1">IF(EW46&lt;&gt;"",SUMPRODUCT((HH3:HH105=EW46)*(HK3:HK105=EW47)*(HL3:HL105="L"))+SUMPRODUCT((HH3:HH105=EW46)*(HK3:HK105=EW44)*(HL3:HL105="L"))+SUMPRODUCT((HH3:HH105=EW46)*(HK3:HK105=EW45)*(HL3:HL105="L"))+SUMPRODUCT((HH3:HH105=EW47)*(HK3:HK105=EW46)*(HM3:HM105="L"))+SUMPRODUCT((HH3:HH105=EW44)*(HK3:HK105=EW46)*(HM3:HM105="L"))+SUMPRODUCT((HH3:HH105=EW45)*(HK3:HK105=EW46)*(HM3:HM105="L")),"")</f>
        <v>#N/A</v>
      </c>
      <c r="FA46" s="3" t="e">
        <f ca="1">SUMPRODUCT((HH3:HH105=EW46)*(HK3:HK105=EW47)*HI3:HI105)+SUMPRODUCT((HH3:HH105=EW46)*(HK3:HK105=EW43)*HI3:HI105)+SUMPRODUCT((HH3:HH105=EW46)*(HK3:HK105=EW44)*HI3:HI105)+SUMPRODUCT((HH3:HH105=EW46)*(HK3:HK105=EW45)*HI3:HI105)+SUMPRODUCT((HH3:HH105=EW47)*(HK3:HK105=EW46)*HJ3:HJ105)+SUMPRODUCT((HH3:HH105=EW43)*(HK3:HK105=EW46)*HJ3:HJ105)+SUMPRODUCT((HH3:HH105=EW44)*(HK3:HK105=EW46)*HJ3:HJ105)+SUMPRODUCT((HH3:HH105=EW45)*(HK3:HK105=EW46)*HJ3:HJ105)</f>
        <v>#N/A</v>
      </c>
      <c r="FB46" s="3" t="e">
        <f ca="1">SUMPRODUCT((HH3:HH105=EW46)*(HK3:HK105=EW47)*HJ3:HJ105)+SUMPRODUCT((HH3:HH105=EW46)*(HK3:HK105=EW43)*HJ3:HJ105)+SUMPRODUCT((HH3:HH105=EW46)*(HK3:HK105=EW44)*HJ3:HJ105)+SUMPRODUCT((HH3:HH105=EW46)*(HK3:HK105=EW45)*HJ3:HJ105)+SUMPRODUCT((HH3:HH105=EW47)*(HK3:HK105=EW46)*HI3:HI105)+SUMPRODUCT((HH3:HH105=EW43)*(HK3:HK105=EW46)*HI3:HI105)+SUMPRODUCT((HH3:HH105=EW44)*(HK3:HK105=EW46)*HI3:HI105)+SUMPRODUCT((HH3:HH105=EW45)*(HK3:HK105=EW46)*HI3:HI105)</f>
        <v>#N/A</v>
      </c>
      <c r="FC46" s="3" t="e">
        <f ca="1">FA46-FB46+1000</f>
        <v>#N/A</v>
      </c>
      <c r="FD46" s="3" t="e">
        <f t="shared" ca="1" si="162"/>
        <v>#N/A</v>
      </c>
      <c r="FE46" s="3" t="e">
        <f ca="1">IF(EW46&lt;&gt;"",VLOOKUP(EW46,DJ4:DP52,7,FALSE),"")</f>
        <v>#N/A</v>
      </c>
      <c r="FF46" s="3" t="e">
        <f ca="1">IF(EW46&lt;&gt;"",VLOOKUP(EW46,DJ4:DP52,5,FALSE),"")</f>
        <v>#N/A</v>
      </c>
      <c r="FG46" s="3" t="e">
        <f ca="1">IF(EW46&lt;&gt;"",VLOOKUP(EW46,DJ4:DR52,9,FALSE),"")</f>
        <v>#N/A</v>
      </c>
      <c r="FH46" s="3" t="e">
        <f t="shared" ca="1" si="163"/>
        <v>#N/A</v>
      </c>
      <c r="FI46" s="3" t="e">
        <f ca="1">IF(EW46&lt;&gt;"",RANK(FH46,FH43:FH46),"")</f>
        <v>#N/A</v>
      </c>
      <c r="FJ46" s="3" t="e">
        <f ca="1">IF(EW46&lt;&gt;"",SUMPRODUCT((FH43:FH47=FH46)*(FC43:FC47&gt;FC46)),"")</f>
        <v>#N/A</v>
      </c>
      <c r="FK46" s="3" t="e">
        <f ca="1">IF(EW46&lt;&gt;"",SUMPRODUCT((FH43:FH47=FH46)*(FC43:FC47=FC46)*(FA43:FA47&gt;FA46)),"")</f>
        <v>#N/A</v>
      </c>
      <c r="FL46" s="3" t="e">
        <f ca="1">IF(EW46&lt;&gt;"",SUMPRODUCT((FH43:FH47=FH46)*(FC43:FC47=FC46)*(FA43:FA47=FA46)*(FE43:FE47&gt;FE46)),"")</f>
        <v>#N/A</v>
      </c>
      <c r="FM46" s="3" t="e">
        <f ca="1">IF(EW46&lt;&gt;"",SUMPRODUCT((FH43:FH47=FH46)*(FC43:FC47=FC46)*(FA43:FA47=FA46)*(FE43:FE47=FE46)*(FF43:FF47&gt;FF46)),"")</f>
        <v>#N/A</v>
      </c>
      <c r="FN46" s="3" t="e">
        <f ca="1">IF(EW46&lt;&gt;"",SUMPRODUCT((FH43:FH47=FH46)*(FC43:FC47=FC46)*(FA43:FA47=FA46)*(FE43:FE47=FE46)*(FF43:FF47=FF46)*(FG43:FG47&gt;FG46)),"")</f>
        <v>#N/A</v>
      </c>
      <c r="FO46" s="3" t="e">
        <f ca="1">IF(EW46&lt;&gt;"",IF(FO125&lt;&gt;"",IF(EV121=3,FO125,FO125+EV121),SUM(FI46:FN46)+1),"")</f>
        <v>#N/A</v>
      </c>
      <c r="FP46" s="3" t="e">
        <f ca="1">IF(EW46&lt;&gt;"",INDEX(EW44:EW47,MATCH(4,FO44:FO47,0),0),"")</f>
        <v>#N/A</v>
      </c>
      <c r="FQ46" s="3" t="e">
        <f ca="1">IF(DZ44&lt;&gt;"",DZ44,"")</f>
        <v>#N/A</v>
      </c>
      <c r="FR46" s="3" t="e">
        <f ca="1">SUMPRODUCT((HH3:HH105=FQ46)*(HK3:HK105=FQ47)*(HL3:HL105="W"))+SUMPRODUCT((HH3:HH105=FQ46)*(HK3:HK105=FQ87)*(HL3:HL105="W"))+SUMPRODUCT((HH3:HH105=FQ46)*(HK3:HK105=FQ45)*(HL3:HL105="W"))+SUMPRODUCT((HH3:HH105=FQ47)*(HK3:HK105=FQ46)*(HM3:HM105="W"))+SUMPRODUCT((HH3:HH105=FQ87)*(HK3:HK105=FQ46)*(HM3:HM105="W"))+SUMPRODUCT((HH3:HH105=FQ45)*(HK3:HK105=FQ46)*(HM3:HM105="W"))</f>
        <v>#N/A</v>
      </c>
      <c r="FS46" s="3" t="e">
        <f ca="1">SUMPRODUCT((HH3:HH105=FQ46)*(HK3:HK105=FQ47)*(HL3:HL105="D"))+SUMPRODUCT((HH3:HH105=FQ46)*(HK3:HK105=FQ87)*(HL3:HL105="D"))+SUMPRODUCT((HH3:HH105=FQ46)*(HK3:HK105=FQ45)*(HL3:HL105="D"))+SUMPRODUCT((HH3:HH105=FQ47)*(HK3:HK105=FQ46)*(HL3:HL105="D"))+SUMPRODUCT((HH3:HH105=FQ87)*(HK3:HK105=FQ46)*(HL3:HL105="D"))+SUMPRODUCT((HH3:HH105=FQ45)*(HK3:HK105=FQ46)*(HL3:HL105="D"))</f>
        <v>#N/A</v>
      </c>
      <c r="FT46" s="3" t="e">
        <f ca="1">SUMPRODUCT((HH3:HH105=FQ46)*(HK3:HK105=FQ47)*(HL3:HL105="L"))+SUMPRODUCT((HH3:HH105=FQ46)*(HK3:HK105=FQ87)*(HL3:HL105="L"))+SUMPRODUCT((HH3:HH105=FQ46)*(HK3:HK105=FQ45)*(HL3:HL105="L"))+SUMPRODUCT((HH3:HH105=FQ47)*(HK3:HK105=FQ46)*(HM3:HM105="L"))+SUMPRODUCT((HH3:HH105=FQ87)*(HK3:HK105=FQ46)*(HM3:HM105="L"))+SUMPRODUCT((HH3:HH105=FQ45)*(HK3:HK105=FQ46)*(HM3:HM105="L"))</f>
        <v>#N/A</v>
      </c>
      <c r="FU46" s="3" t="e">
        <f ca="1">SUMPRODUCT((HH3:HH105=FQ46)*(HK3:HK105=FQ47)*HI3:HI105)+SUMPRODUCT((HH3:HH105=FQ46)*(HK3:HK105=FQ43)*HI3:HI105)+SUMPRODUCT((HH3:HH105=FQ46)*(HK3:HK105=FQ44)*HI3:HI105)+SUMPRODUCT((HH3:HH105=FQ46)*(HK3:HK105=FQ45)*HI3:HI105)+SUMPRODUCT((HH3:HH105=FQ47)*(HK3:HK105=FQ46)*HJ3:HJ105)+SUMPRODUCT((HH3:HH105=FQ43)*(HK3:HK105=FQ46)*HJ3:HJ105)+SUMPRODUCT((HH3:HH105=FQ44)*(HK3:HK105=FQ46)*HJ3:HJ105)+SUMPRODUCT((HH3:HH105=FQ45)*(HK3:HK105=FQ46)*HJ3:HJ105)</f>
        <v>#N/A</v>
      </c>
      <c r="FV46" s="3" t="e">
        <f ca="1">SUMPRODUCT((HH3:HH105=FQ46)*(HK3:HK105=FQ47)*HJ3:HJ105)+SUMPRODUCT((HH3:HH105=FQ46)*(HK3:HK105=FQ43)*HJ3:HJ105)+SUMPRODUCT((HH3:HH105=FQ46)*(HK3:HK105=FQ44)*HJ3:HJ105)+SUMPRODUCT((HH3:HH105=FQ46)*(HK3:HK105=FQ45)*HJ3:HJ105)+SUMPRODUCT((HH3:HH105=FQ47)*(HK3:HK105=FQ46)*HI3:HI105)+SUMPRODUCT((HH3:HH105=FQ43)*(HK3:HK105=FQ46)*HI3:HI105)+SUMPRODUCT((HH3:HH105=FQ44)*(HK3:HK105=FQ46)*HI3:HI105)+SUMPRODUCT((HH3:HH105=FQ45)*(HK3:HK105=FQ46)*HI3:HI105)</f>
        <v>#N/A</v>
      </c>
      <c r="FW46" s="3" t="e">
        <f ca="1">FU46-FV46+1000</f>
        <v>#N/A</v>
      </c>
      <c r="FX46" s="3" t="e">
        <f t="shared" ca="1" si="166"/>
        <v>#N/A</v>
      </c>
      <c r="FY46" s="3" t="e">
        <f ca="1">IF(FQ46&lt;&gt;"",VLOOKUP(FQ46,DJ4:DP52,7,FALSE),"")</f>
        <v>#N/A</v>
      </c>
      <c r="FZ46" s="3" t="e">
        <f ca="1">IF(FQ46&lt;&gt;"",VLOOKUP(FQ46,DJ4:DP52,5,FALSE),"")</f>
        <v>#N/A</v>
      </c>
      <c r="GA46" s="3" t="e">
        <f ca="1">IF(FQ46&lt;&gt;"",VLOOKUP(FQ46,DJ4:DR52,9,FALSE),"")</f>
        <v>#N/A</v>
      </c>
      <c r="GB46" s="3" t="e">
        <f t="shared" ca="1" si="167"/>
        <v>#N/A</v>
      </c>
      <c r="GC46" s="3" t="e">
        <f ca="1">IF(FQ46&lt;&gt;"",RANK(GB46,GB44:GB46),"")</f>
        <v>#N/A</v>
      </c>
      <c r="GD46" s="3" t="e">
        <f ca="1">IF(FQ46&lt;&gt;"",SUMPRODUCT((GB43:GB47=GB46)*(FW43:FW47&gt;FW46)),"")</f>
        <v>#N/A</v>
      </c>
      <c r="GE46" s="3" t="e">
        <f ca="1">IF(FQ46&lt;&gt;"",SUMPRODUCT((GB43:GB47=GB46)*(FW43:FW47=FW46)*(FU43:FU47&gt;FU46)),"")</f>
        <v>#N/A</v>
      </c>
      <c r="GF46" s="3" t="e">
        <f ca="1">IF(FQ46&lt;&gt;"",SUMPRODUCT((GB43:GB47=GB46)*(FW43:FW47=FW46)*(FU43:FU47=FU46)*(FY43:FY47&gt;FY46)),"")</f>
        <v>#N/A</v>
      </c>
      <c r="GG46" s="3" t="e">
        <f ca="1">IF(FQ46&lt;&gt;"",SUMPRODUCT((GB43:GB47=GB46)*(FW43:FW47=FW46)*(FU43:FU47=FU46)*(FY43:FY47=FY46)*(FZ43:FZ47&gt;FZ46)),"")</f>
        <v>#N/A</v>
      </c>
      <c r="GH46" s="3" t="e">
        <f ca="1">IF(FQ46&lt;&gt;"",SUMPRODUCT((GB43:GB47=GB46)*(FW43:FW47=FW46)*(FU43:FU47=FU46)*(FY43:FY47=FY46)*(FZ43:FZ47=FZ46)*(GA43:GA47&gt;GA46)),"")</f>
        <v>#N/A</v>
      </c>
      <c r="GI46" s="3" t="e">
        <f ca="1">IF(FQ46&lt;&gt;"",SUM(GC46:GH46)+2,"")</f>
        <v>#N/A</v>
      </c>
      <c r="GJ46" s="3" t="e">
        <f ca="1">IF(FQ46&lt;&gt;"",INDEX(FQ45:FQ47,MATCH(4,GI45:GI47,0),0),"")</f>
        <v>#N/A</v>
      </c>
      <c r="GK46" s="3" t="str">
        <f>IF(EA43&lt;&gt;"",EA43,"")</f>
        <v/>
      </c>
      <c r="GL46" s="3" t="e">
        <f ca="1">SUMPRODUCT((HH3:HH105=GK46)*(HK3:HK105=GK47)*(HL3:HL105="W"))+SUMPRODUCT((HH3:HH105=GK46)*(HK3:HK105=GK87)*(HL3:HL105="W"))+SUMPRODUCT((HH3:HH105=GK46)*(HK3:HK105=GK88)*(HL3:HL105="W"))+SUMPRODUCT((HH3:HH105=GK47)*(HK3:HK105=GK46)*(HM3:HM105="W"))+SUMPRODUCT((HH3:HH105=GK87)*(HK3:HK105=GK46)*(HM3:HM105="W"))+SUMPRODUCT((HH3:HH105=GK88)*(HK3:HK105=GK46)*(HM3:HM105="W"))</f>
        <v>#REF!</v>
      </c>
      <c r="GM46" s="3" t="e">
        <f ca="1">SUMPRODUCT((HH3:HH105=GK46)*(HK3:HK105=GK47)*(HL3:HL105="D"))+SUMPRODUCT((HH3:HH105=GK46)*(HK3:HK105=GK87)*(HL3:HL105="D"))+SUMPRODUCT((HH3:HH105=GK46)*(HK3:HK105=GK88)*(HL3:HL105="D"))+SUMPRODUCT((HH3:HH105=GK47)*(HK3:HK105=GK46)*(HL3:HL105="D"))+SUMPRODUCT((HH3:HH105=GK87)*(HK3:HK105=GK46)*(HL3:HL105="D"))+SUMPRODUCT((HH3:HH105=GK88)*(HK3:HK105=GK46)*(HL3:HL105="D"))</f>
        <v>#REF!</v>
      </c>
      <c r="GN46" s="3" t="e">
        <f ca="1">SUMPRODUCT((HH3:HH105=GK46)*(HK3:HK105=GK47)*(HL3:HL105="L"))+SUMPRODUCT((HH3:HH105=GK46)*(HK3:HK105=GK87)*(HL3:HL105="L"))+SUMPRODUCT((HH3:HH105=GK46)*(HK3:HK105=GK88)*(HL3:HL105="L"))+SUMPRODUCT((HH3:HH105=GK47)*(HK3:HK105=GK46)*(HM3:HM105="L"))+SUMPRODUCT((HH3:HH105=GK87)*(HK3:HK105=GK46)*(HM3:HM105="L"))+SUMPRODUCT((HH3:HH105=GK88)*(HK3:HK105=GK46)*(HM3:HM105="L"))</f>
        <v>#REF!</v>
      </c>
      <c r="GO46" s="3" t="e">
        <f ca="1">SUMPRODUCT((HH3:HH105=GK46)*(HK3:HK105=GK47)*HI3:HI105)+SUMPRODUCT((HH3:HH105=GK46)*(HK3:HK105=GK43)*HI3:HI105)+SUMPRODUCT((HH3:HH105=GK46)*(HK3:HK105=GK44)*HI3:HI105)+SUMPRODUCT((HH3:HH105=GK46)*(HK3:HK105=GK45)*HI3:HI105)+SUMPRODUCT((HH3:HH105=GK47)*(HK3:HK105=GK46)*HJ3:HJ105)+SUMPRODUCT((HH3:HH105=GK43)*(HK3:HK105=GK46)*HJ3:HJ105)+SUMPRODUCT((HH3:HH105=GK44)*(HK3:HK105=GK46)*HJ3:HJ105)+SUMPRODUCT((HH3:HH105=GK45)*(HK3:HK105=GK46)*HJ3:HJ105)</f>
        <v>#REF!</v>
      </c>
      <c r="GP46" s="3" t="e">
        <f ca="1">SUMPRODUCT((HH3:HH105=GK46)*(HK3:HK105=GK47)*HJ3:HJ105)+SUMPRODUCT((HH3:HH105=GK46)*(HK3:HK105=GK43)*HJ3:HJ105)+SUMPRODUCT((HH3:HH105=GK46)*(HK3:HK105=GK44)*HJ3:HJ105)+SUMPRODUCT((HH3:HH105=GK46)*(HK3:HK105=GK45)*HJ3:HJ105)+SUMPRODUCT((HH3:HH105=GK47)*(HK3:HK105=GK46)*HI3:HI105)+SUMPRODUCT((HH3:HH105=GK43)*(HK3:HK105=GK46)*HI3:HI105)+SUMPRODUCT((HH3:HH105=GK44)*(HK3:HK105=GK46)*HI3:HI105)+SUMPRODUCT((HH3:HH105=GK45)*(HK3:HK105=GK46)*HI3:HI105)</f>
        <v>#REF!</v>
      </c>
      <c r="GQ46" s="3" t="e">
        <f ca="1">GO46-GP46+1000</f>
        <v>#REF!</v>
      </c>
      <c r="GR46" s="3" t="str">
        <f t="shared" ref="GR46" si="170">IF(GK46&lt;&gt;"",GL46*3+GM46*1,"")</f>
        <v/>
      </c>
      <c r="GS46" s="3" t="str">
        <f>IF(GK46&lt;&gt;"",VLOOKUP(GK46,DJ4:DP52,7,FALSE),"")</f>
        <v/>
      </c>
      <c r="GT46" s="3" t="str">
        <f>IF(GK46&lt;&gt;"",VLOOKUP(GK46,DJ4:DP52,5,FALSE),"")</f>
        <v/>
      </c>
      <c r="GU46" s="3" t="str">
        <f>IF(GK46&lt;&gt;"",VLOOKUP(GK46,DJ4:DR52,9,FALSE),"")</f>
        <v/>
      </c>
      <c r="GV46" s="3" t="str">
        <f t="shared" ref="GV46" si="171">GR46</f>
        <v/>
      </c>
      <c r="GW46" s="3" t="str">
        <f>IF(GK46&lt;&gt;"",RANK(GV46,EN43:EN47),"")</f>
        <v/>
      </c>
      <c r="GX46" s="3" t="str">
        <f>IF(GK46&lt;&gt;"",SUMPRODUCT((GV43:GV47=GV46)*(GQ43:GQ47&gt;GQ46)),"")</f>
        <v/>
      </c>
      <c r="GY46" s="3" t="str">
        <f>IF(GK46&lt;&gt;"",SUMPRODUCT((GV43:GV47=GV46)*(GQ43:GQ47=GQ46)*(GO43:GO47&gt;GO46)),"")</f>
        <v/>
      </c>
      <c r="GZ46" s="3" t="str">
        <f>IF(GK46&lt;&gt;"",SUMPRODUCT((GV43:GV47=GV46)*(GQ43:GQ47=GQ46)*(GO43:GO47=GO46)*(GS43:GS47&gt;GS46)),"")</f>
        <v/>
      </c>
      <c r="HA46" s="3" t="str">
        <f>IF(GK46&lt;&gt;"",SUMPRODUCT((GV43:GV47=GV46)*(GQ43:GQ47=GQ46)*(GO43:GO47=GO46)*(GS43:GS47=GS46)*(GT43:GT47&gt;GT46)),"")</f>
        <v/>
      </c>
      <c r="HB46" s="3" t="str">
        <f>IF(GK46&lt;&gt;"",SUMPRODUCT((GV43:GV47=GV46)*(GQ43:GQ47=GQ46)*(GO43:GO47=GO46)*(GS43:GS47=GS46)*(GT43:GT47=GT46)*(GU43:GU47&gt;GU46)),"")</f>
        <v/>
      </c>
      <c r="HC46" s="3" t="str">
        <f>IF(GK46&lt;&gt;"",SUM(GW46:HB46)+3,"")</f>
        <v/>
      </c>
      <c r="HD46" s="3" t="str">
        <f>IF(GK46&lt;&gt;"",IF(HC46=4,GK46,GK47),"")</f>
        <v/>
      </c>
      <c r="HE46" s="3" t="e">
        <f ca="1">IF(HD46&lt;&gt;"",HD46,IF(GJ46&lt;&gt;"",GJ46,IF(FP46&lt;&gt;"",FP46,IF(EV46&lt;&gt;"",EV46,DV46))))</f>
        <v>#N/A</v>
      </c>
      <c r="HF46" s="3">
        <v>4</v>
      </c>
      <c r="HH46" s="7" t="str">
        <f t="shared" si="1"/>
        <v>Jordanië</v>
      </c>
      <c r="HI46" s="7" t="e">
        <f ca="1">IF(OFFSET(Voorspelling!#REF!,0,HI1)&lt;&gt;"",OFFSET(Voorspelling!#REF!,0,HI1),0)</f>
        <v>#REF!</v>
      </c>
      <c r="HJ46" s="7" t="e">
        <f ca="1">IF(OFFSET(Voorspelling!#REF!,0,HI1)&lt;&gt;"",OFFSET(Voorspelling!#REF!,0,HI1),0)</f>
        <v>#REF!</v>
      </c>
      <c r="HK46" s="7" t="str">
        <f t="shared" si="2"/>
        <v>Algerije</v>
      </c>
      <c r="HL46" s="7" t="e">
        <f ca="1">IF(AND(OFFSET(Voorspelling!#REF!,0,HI1)&lt;&gt;"",OFFSET(Voorspelling!#REF!,0,HI1)&lt;&gt;""),IF(HI46&gt;HJ46,"W",IF(HI46=HJ46,"D","L")),"")</f>
        <v>#REF!</v>
      </c>
      <c r="HM46" s="7" t="e">
        <f t="shared" ca="1" si="3"/>
        <v>#REF!</v>
      </c>
      <c r="LO46" s="7"/>
      <c r="LP46" s="7"/>
      <c r="LQ46" s="7"/>
      <c r="LR46" s="7"/>
      <c r="LS46" s="7"/>
      <c r="LT46" s="7"/>
      <c r="PV46" s="7"/>
      <c r="PW46" s="7"/>
      <c r="PX46" s="7"/>
      <c r="PY46" s="7"/>
      <c r="PZ46" s="7"/>
      <c r="QA46" s="7"/>
      <c r="UC46" s="7"/>
      <c r="UD46" s="7"/>
      <c r="UE46" s="7"/>
      <c r="UF46" s="7"/>
      <c r="UG46" s="7"/>
      <c r="UH46" s="7"/>
      <c r="YJ46" s="7"/>
      <c r="YK46" s="7"/>
      <c r="YL46" s="7"/>
      <c r="YM46" s="7"/>
      <c r="YN46" s="7"/>
      <c r="YO46" s="7"/>
      <c r="ACQ46" s="7"/>
      <c r="ACR46" s="7"/>
      <c r="ACS46" s="7"/>
      <c r="ACT46" s="7"/>
      <c r="ACU46" s="7"/>
      <c r="ACV46" s="7"/>
      <c r="AGX46" s="7"/>
      <c r="AGY46" s="7"/>
      <c r="AGZ46" s="7"/>
      <c r="AHA46" s="7"/>
      <c r="AHB46" s="7"/>
      <c r="AHC46" s="7"/>
      <c r="ALE46" s="7"/>
      <c r="ALF46" s="7"/>
      <c r="ALG46" s="7"/>
      <c r="ALH46" s="7"/>
      <c r="ALI46" s="7"/>
      <c r="ALJ46" s="7"/>
      <c r="APL46" s="7"/>
      <c r="APM46" s="7"/>
      <c r="APN46" s="7"/>
      <c r="APO46" s="7"/>
      <c r="APP46" s="7"/>
      <c r="APQ46" s="7"/>
      <c r="ATS46" s="7"/>
      <c r="ATT46" s="7"/>
      <c r="ATU46" s="7"/>
      <c r="ATV46" s="7"/>
      <c r="ATW46" s="7"/>
      <c r="ATX46" s="7"/>
      <c r="AXZ46" s="7"/>
      <c r="AYA46" s="7"/>
      <c r="AYB46" s="7"/>
      <c r="AYC46" s="7"/>
      <c r="AYD46" s="7"/>
      <c r="AYE46" s="7"/>
      <c r="BCG46" s="7"/>
      <c r="BCH46" s="7"/>
      <c r="BCI46" s="7"/>
      <c r="BCJ46" s="7"/>
      <c r="BCK46" s="7"/>
      <c r="BCL46" s="7"/>
      <c r="BGN46" s="7"/>
      <c r="BGO46" s="7"/>
      <c r="BGP46" s="7"/>
      <c r="BGQ46" s="7"/>
      <c r="BGR46" s="7"/>
      <c r="BGS46" s="7"/>
      <c r="BKU46" s="7"/>
      <c r="BKV46" s="7"/>
      <c r="BKW46" s="7"/>
      <c r="BKX46" s="7"/>
      <c r="BKY46" s="7"/>
      <c r="BKZ46" s="7"/>
      <c r="BPB46" s="7"/>
      <c r="BPC46" s="7"/>
      <c r="BPD46" s="7"/>
      <c r="BPE46" s="7"/>
      <c r="BPF46" s="7"/>
      <c r="BPG46" s="7"/>
      <c r="BTI46" s="7"/>
      <c r="BTJ46" s="7"/>
      <c r="BTK46" s="7"/>
      <c r="BTL46" s="7"/>
      <c r="BTM46" s="7"/>
      <c r="BTN46" s="7"/>
      <c r="BXP46" s="7"/>
      <c r="BXQ46" s="7"/>
      <c r="BXR46" s="7"/>
      <c r="BXS46" s="7"/>
      <c r="BXT46" s="7"/>
      <c r="BXU46" s="7"/>
      <c r="CBW46" s="7"/>
      <c r="CBX46" s="7"/>
      <c r="CBY46" s="7"/>
      <c r="CBZ46" s="7"/>
      <c r="CCA46" s="7"/>
      <c r="CCB46" s="7"/>
      <c r="CGD46" s="7"/>
      <c r="CGE46" s="7"/>
      <c r="CGF46" s="7"/>
      <c r="CGG46" s="7"/>
      <c r="CGH46" s="7"/>
      <c r="CGI46" s="7"/>
      <c r="CKK46" s="7"/>
      <c r="CKL46" s="7"/>
      <c r="CKM46" s="7"/>
      <c r="CKN46" s="7"/>
      <c r="CKO46" s="7"/>
      <c r="CKP46" s="7"/>
      <c r="COR46" s="7"/>
      <c r="COS46" s="7"/>
      <c r="COT46" s="7"/>
      <c r="COU46" s="7"/>
      <c r="COV46" s="7"/>
      <c r="COW46" s="7"/>
      <c r="CSY46" s="7"/>
      <c r="CSZ46" s="7"/>
      <c r="CTA46" s="7"/>
      <c r="CTB46" s="7"/>
      <c r="CTC46" s="7"/>
      <c r="CTD46" s="7"/>
      <c r="CXF46" s="7"/>
      <c r="CXG46" s="7"/>
      <c r="CXH46" s="7"/>
      <c r="CXI46" s="7"/>
      <c r="CXJ46" s="7"/>
      <c r="CXK46" s="7"/>
      <c r="DBM46" s="7"/>
      <c r="DBN46" s="7"/>
      <c r="DBO46" s="7"/>
      <c r="DBP46" s="7"/>
      <c r="DBQ46" s="7"/>
      <c r="DBR46" s="7"/>
      <c r="DFT46" s="7"/>
      <c r="DFU46" s="7"/>
      <c r="DFV46" s="7"/>
      <c r="DFW46" s="7"/>
      <c r="DFX46" s="7"/>
      <c r="DFY46" s="7"/>
      <c r="DKA46" s="7"/>
      <c r="DKB46" s="7"/>
      <c r="DKC46" s="7"/>
      <c r="DKD46" s="7"/>
      <c r="DKE46" s="7"/>
      <c r="DKF46" s="7"/>
      <c r="DOH46" s="7"/>
      <c r="DOI46" s="7"/>
      <c r="DOJ46" s="7"/>
      <c r="DOK46" s="7"/>
      <c r="DOL46" s="7"/>
      <c r="DOM46" s="7"/>
      <c r="DSO46" s="7"/>
      <c r="DSP46" s="7"/>
      <c r="DSQ46" s="7"/>
      <c r="DSR46" s="7"/>
      <c r="DSS46" s="7"/>
      <c r="DST46" s="7"/>
      <c r="DWV46" s="7"/>
      <c r="DWW46" s="7"/>
      <c r="DWX46" s="7"/>
      <c r="DWY46" s="7"/>
      <c r="DWZ46" s="7"/>
      <c r="DXA46" s="7"/>
      <c r="EBC46" s="7"/>
      <c r="EBD46" s="7"/>
      <c r="EBE46" s="7"/>
      <c r="EBF46" s="7"/>
      <c r="EBG46" s="7"/>
      <c r="EBH46" s="7"/>
      <c r="EFJ46" s="7"/>
      <c r="EFK46" s="7"/>
      <c r="EFL46" s="7"/>
      <c r="EFM46" s="7"/>
      <c r="EFN46" s="7"/>
      <c r="EFO46" s="7"/>
      <c r="EJQ46" s="7"/>
      <c r="EJR46" s="7"/>
      <c r="EJS46" s="7"/>
      <c r="EJT46" s="7"/>
      <c r="EJU46" s="7"/>
      <c r="EJV46" s="7"/>
      <c r="ENX46" s="7"/>
      <c r="ENY46" s="7"/>
      <c r="ENZ46" s="7"/>
      <c r="EOA46" s="7"/>
      <c r="EOB46" s="7"/>
      <c r="EOC46" s="7"/>
      <c r="ESE46" s="7"/>
      <c r="ESF46" s="7"/>
      <c r="ESG46" s="7"/>
      <c r="ESH46" s="7"/>
      <c r="ESI46" s="7"/>
      <c r="ESJ46" s="7"/>
      <c r="EWL46" s="7"/>
      <c r="EWM46" s="7"/>
      <c r="EWN46" s="7"/>
      <c r="EWO46" s="7"/>
      <c r="EWP46" s="7"/>
      <c r="EWQ46" s="7"/>
      <c r="FAS46" s="7"/>
      <c r="FAT46" s="7"/>
      <c r="FAU46" s="7"/>
      <c r="FAV46" s="7"/>
      <c r="FAW46" s="7"/>
      <c r="FAX46" s="7"/>
      <c r="FEZ46" s="7"/>
      <c r="FFA46" s="7"/>
      <c r="FFB46" s="7"/>
      <c r="FFC46" s="7"/>
      <c r="FFD46" s="7"/>
      <c r="FFE46" s="7"/>
      <c r="FJG46" s="7"/>
      <c r="FJH46" s="7"/>
      <c r="FJI46" s="7"/>
      <c r="FJJ46" s="7"/>
      <c r="FJK46" s="7"/>
      <c r="FJL46" s="7"/>
      <c r="FNN46" s="7"/>
      <c r="FNO46" s="7"/>
      <c r="FNP46" s="7"/>
      <c r="FNQ46" s="7"/>
      <c r="FNR46" s="7"/>
      <c r="FNS46" s="7"/>
      <c r="FRU46" s="7"/>
      <c r="FRV46" s="7"/>
      <c r="FRW46" s="7"/>
      <c r="FRX46" s="7"/>
      <c r="FRY46" s="7"/>
      <c r="FRZ46" s="7"/>
      <c r="FWB46" s="7"/>
      <c r="FWC46" s="7"/>
      <c r="FWD46" s="7"/>
      <c r="FWE46" s="7"/>
      <c r="FWF46" s="7"/>
      <c r="FWG46" s="7"/>
      <c r="GAI46" s="7"/>
      <c r="GAJ46" s="7"/>
      <c r="GAK46" s="7"/>
      <c r="GAL46" s="7"/>
      <c r="GAM46" s="7"/>
      <c r="GAN46" s="7"/>
      <c r="GEP46" s="7"/>
      <c r="GEQ46" s="7"/>
      <c r="GER46" s="7"/>
      <c r="GES46" s="7"/>
      <c r="GET46" s="7"/>
      <c r="GEU46" s="7"/>
      <c r="GIW46" s="7"/>
      <c r="GIX46" s="7"/>
      <c r="GIY46" s="7"/>
      <c r="GIZ46" s="7"/>
      <c r="GJA46" s="7"/>
      <c r="GJB46" s="7"/>
      <c r="GND46" s="7"/>
      <c r="GNE46" s="7"/>
      <c r="GNF46" s="7"/>
      <c r="GNG46" s="7"/>
      <c r="GNH46" s="7"/>
      <c r="GNI46" s="7"/>
      <c r="GRK46" s="7"/>
      <c r="GRL46" s="7"/>
      <c r="GRM46" s="7"/>
      <c r="GRN46" s="7"/>
      <c r="GRO46" s="7"/>
      <c r="GRP46" s="7"/>
      <c r="GVR46" s="7"/>
      <c r="GVS46" s="7"/>
      <c r="GVT46" s="7"/>
      <c r="GVU46" s="7"/>
      <c r="GVV46" s="7"/>
      <c r="GVW46" s="7"/>
      <c r="GZY46" s="7"/>
      <c r="GZZ46" s="7"/>
      <c r="HAA46" s="7"/>
      <c r="HAB46" s="7"/>
      <c r="HAC46" s="7"/>
      <c r="HAD46" s="7"/>
      <c r="HEF46" s="7"/>
      <c r="HEG46" s="7"/>
      <c r="HEH46" s="7"/>
      <c r="HEI46" s="7"/>
      <c r="HEJ46" s="7"/>
      <c r="HEK46" s="7"/>
      <c r="HIM46" s="7"/>
      <c r="HIN46" s="7"/>
      <c r="HIO46" s="7"/>
      <c r="HIP46" s="7"/>
      <c r="HIQ46" s="7"/>
      <c r="HIR46" s="7"/>
      <c r="HMT46" s="7"/>
      <c r="HMU46" s="7"/>
      <c r="HMV46" s="7"/>
      <c r="HMW46" s="7"/>
      <c r="HMX46" s="7"/>
      <c r="HMY46" s="7"/>
      <c r="HRA46" s="7"/>
      <c r="HRB46" s="7"/>
      <c r="HRC46" s="7"/>
      <c r="HRD46" s="7"/>
      <c r="HRE46" s="7"/>
      <c r="HRF46" s="7"/>
      <c r="HVH46" s="7"/>
      <c r="HVI46" s="7"/>
      <c r="HVJ46" s="7"/>
      <c r="HVK46" s="7"/>
      <c r="HVL46" s="7"/>
      <c r="HVM46" s="7"/>
      <c r="HZO46" s="7"/>
      <c r="HZP46" s="7"/>
      <c r="HZQ46" s="7"/>
      <c r="HZR46" s="7"/>
      <c r="HZS46" s="7"/>
      <c r="HZT46" s="7"/>
      <c r="IDV46" s="7"/>
      <c r="IDW46" s="7"/>
      <c r="IDX46" s="7"/>
      <c r="IDY46" s="7"/>
      <c r="IDZ46" s="7"/>
      <c r="IEA46" s="7"/>
      <c r="IIC46" s="7"/>
      <c r="IID46" s="7"/>
      <c r="IIE46" s="7"/>
      <c r="IIF46" s="7"/>
      <c r="IIG46" s="7"/>
      <c r="IIH46" s="7"/>
      <c r="IMJ46" s="7"/>
      <c r="IMK46" s="7"/>
      <c r="IML46" s="7"/>
      <c r="IMM46" s="7"/>
      <c r="IMN46" s="7"/>
      <c r="IMO46" s="7"/>
      <c r="IQQ46" s="7"/>
      <c r="IQR46" s="7"/>
      <c r="IQS46" s="7"/>
      <c r="IQT46" s="7"/>
      <c r="IQU46" s="7"/>
      <c r="IQV46" s="7"/>
      <c r="IUX46" s="7"/>
      <c r="IUY46" s="7"/>
      <c r="IUZ46" s="7"/>
      <c r="IVA46" s="7"/>
      <c r="IVB46" s="7"/>
      <c r="IVC46" s="7"/>
      <c r="IZE46" s="7"/>
      <c r="IZF46" s="7"/>
      <c r="IZG46" s="7"/>
      <c r="IZH46" s="7"/>
      <c r="IZI46" s="7"/>
      <c r="IZJ46" s="7"/>
      <c r="JDL46" s="7"/>
      <c r="JDM46" s="7"/>
      <c r="JDN46" s="7"/>
      <c r="JDO46" s="7"/>
      <c r="JDP46" s="7"/>
      <c r="JDQ46" s="7"/>
      <c r="JHS46" s="7"/>
      <c r="JHT46" s="7"/>
      <c r="JHU46" s="7"/>
      <c r="JHV46" s="7"/>
      <c r="JHW46" s="7"/>
      <c r="JHX46" s="7"/>
      <c r="JLZ46" s="7"/>
      <c r="JMA46" s="7"/>
      <c r="JMB46" s="7"/>
      <c r="JMC46" s="7"/>
      <c r="JMD46" s="7"/>
      <c r="JME46" s="7"/>
      <c r="JQG46" s="7"/>
      <c r="JQH46" s="7"/>
      <c r="JQI46" s="7"/>
      <c r="JQJ46" s="7"/>
      <c r="JQK46" s="7"/>
      <c r="JQL46" s="7"/>
      <c r="JUN46" s="7"/>
      <c r="JUO46" s="7"/>
      <c r="JUP46" s="7"/>
      <c r="JUQ46" s="7"/>
      <c r="JUR46" s="7"/>
      <c r="JUS46" s="7"/>
      <c r="JYU46" s="7"/>
      <c r="JYV46" s="7"/>
      <c r="JYW46" s="7"/>
      <c r="JYX46" s="7"/>
      <c r="JYY46" s="7"/>
      <c r="JYZ46" s="7"/>
      <c r="KDB46" s="7"/>
      <c r="KDC46" s="7"/>
      <c r="KDD46" s="7"/>
      <c r="KDE46" s="7"/>
      <c r="KDF46" s="7"/>
      <c r="KDG46" s="7"/>
      <c r="KHI46" s="7"/>
      <c r="KHJ46" s="7"/>
      <c r="KHK46" s="7"/>
      <c r="KHL46" s="7"/>
      <c r="KHM46" s="7"/>
      <c r="KHN46" s="7"/>
      <c r="KLP46" s="7"/>
      <c r="KLQ46" s="7"/>
      <c r="KLR46" s="7"/>
      <c r="KLS46" s="7"/>
      <c r="KLT46" s="7"/>
      <c r="KLU46" s="7"/>
      <c r="KPW46" s="7"/>
      <c r="KPX46" s="7"/>
      <c r="KPY46" s="7"/>
      <c r="KPZ46" s="7"/>
      <c r="KQA46" s="7"/>
      <c r="KQB46" s="7"/>
      <c r="KUD46" s="7"/>
      <c r="KUE46" s="7"/>
      <c r="KUF46" s="7"/>
      <c r="KUG46" s="7"/>
      <c r="KUH46" s="7"/>
      <c r="KUI46" s="7"/>
      <c r="KYK46" s="7"/>
      <c r="KYL46" s="7"/>
      <c r="KYM46" s="7"/>
      <c r="KYN46" s="7"/>
      <c r="KYO46" s="7"/>
      <c r="KYP46" s="7"/>
      <c r="LCR46" s="7"/>
      <c r="LCS46" s="7"/>
      <c r="LCT46" s="7"/>
      <c r="LCU46" s="7"/>
      <c r="LCV46" s="7"/>
      <c r="LCW46" s="7"/>
      <c r="LGY46" s="7"/>
      <c r="LGZ46" s="7"/>
      <c r="LHA46" s="7"/>
      <c r="LHB46" s="7"/>
      <c r="LHC46" s="7"/>
      <c r="LHD46" s="7"/>
      <c r="LLF46" s="7"/>
      <c r="LLG46" s="7"/>
      <c r="LLH46" s="7"/>
      <c r="LLI46" s="7"/>
      <c r="LLJ46" s="7"/>
      <c r="LLK46" s="7"/>
      <c r="LPM46" s="7"/>
      <c r="LPN46" s="7"/>
      <c r="LPO46" s="7"/>
      <c r="LPP46" s="7"/>
      <c r="LPQ46" s="7"/>
      <c r="LPR46" s="7"/>
      <c r="LTT46" s="7"/>
      <c r="LTU46" s="7"/>
      <c r="LTV46" s="7"/>
      <c r="LTW46" s="7"/>
      <c r="LTX46" s="7"/>
      <c r="LTY46" s="7"/>
      <c r="LYA46" s="7"/>
      <c r="LYB46" s="7"/>
      <c r="LYC46" s="7"/>
      <c r="LYD46" s="7"/>
      <c r="LYE46" s="7"/>
      <c r="LYF46" s="7"/>
      <c r="MCH46" s="7"/>
      <c r="MCI46" s="7"/>
      <c r="MCJ46" s="7"/>
      <c r="MCK46" s="7"/>
      <c r="MCL46" s="7"/>
      <c r="MCM46" s="7"/>
      <c r="MGO46" s="7"/>
      <c r="MGP46" s="7"/>
      <c r="MGQ46" s="7"/>
      <c r="MGR46" s="7"/>
      <c r="MGS46" s="7"/>
      <c r="MGT46" s="7"/>
      <c r="MKV46" s="7"/>
      <c r="MKW46" s="7"/>
      <c r="MKX46" s="7"/>
      <c r="MKY46" s="7"/>
      <c r="MKZ46" s="7"/>
      <c r="MLA46" s="7"/>
      <c r="MPC46" s="7"/>
      <c r="MPD46" s="7"/>
      <c r="MPE46" s="7"/>
      <c r="MPF46" s="7"/>
      <c r="MPG46" s="7"/>
      <c r="MPH46" s="7"/>
      <c r="MTJ46" s="7"/>
      <c r="MTK46" s="7"/>
      <c r="MTL46" s="7"/>
      <c r="MTM46" s="7"/>
      <c r="MTN46" s="7"/>
      <c r="MTO46" s="7"/>
      <c r="MXQ46" s="7"/>
      <c r="MXR46" s="7"/>
      <c r="MXS46" s="7"/>
      <c r="MXT46" s="7"/>
      <c r="MXU46" s="7"/>
      <c r="MXV46" s="7"/>
      <c r="NBX46" s="7"/>
      <c r="NBY46" s="7"/>
      <c r="NBZ46" s="7"/>
      <c r="NCA46" s="7"/>
      <c r="NCB46" s="7"/>
      <c r="NCC46" s="7"/>
      <c r="NGE46" s="7"/>
      <c r="NGF46" s="7"/>
      <c r="NGG46" s="7"/>
      <c r="NGH46" s="7"/>
      <c r="NGI46" s="7"/>
      <c r="NGJ46" s="7"/>
      <c r="NKL46" s="7"/>
      <c r="NKM46" s="7"/>
      <c r="NKN46" s="7"/>
      <c r="NKO46" s="7"/>
      <c r="NKP46" s="7"/>
      <c r="NKQ46" s="7"/>
      <c r="NOS46" s="7"/>
      <c r="NOT46" s="7"/>
      <c r="NOU46" s="7"/>
      <c r="NOV46" s="7"/>
      <c r="NOW46" s="7"/>
      <c r="NOX46" s="7"/>
      <c r="NSZ46" s="7"/>
      <c r="NTA46" s="7"/>
      <c r="NTB46" s="7"/>
      <c r="NTC46" s="7"/>
      <c r="NTD46" s="7"/>
      <c r="NTE46" s="7"/>
      <c r="NXG46" s="7"/>
      <c r="NXH46" s="7"/>
      <c r="NXI46" s="7"/>
      <c r="NXJ46" s="7"/>
      <c r="NXK46" s="7"/>
      <c r="NXL46" s="7"/>
      <c r="OBN46" s="7"/>
      <c r="OBO46" s="7"/>
      <c r="OBP46" s="7"/>
      <c r="OBQ46" s="7"/>
      <c r="OBR46" s="7"/>
      <c r="OBS46" s="7"/>
      <c r="OFU46" s="7"/>
      <c r="OFV46" s="7"/>
      <c r="OFW46" s="7"/>
      <c r="OFX46" s="7"/>
      <c r="OFY46" s="7"/>
      <c r="OFZ46" s="7"/>
      <c r="OKB46" s="7"/>
      <c r="OKC46" s="7"/>
      <c r="OKD46" s="7"/>
      <c r="OKE46" s="7"/>
      <c r="OKF46" s="7"/>
      <c r="OKG46" s="7"/>
      <c r="OOI46" s="7"/>
      <c r="OOJ46" s="7"/>
      <c r="OOK46" s="7"/>
      <c r="OOL46" s="7"/>
      <c r="OOM46" s="7"/>
      <c r="OON46" s="7"/>
      <c r="OSP46" s="7"/>
      <c r="OSQ46" s="7"/>
      <c r="OSR46" s="7"/>
      <c r="OSS46" s="7"/>
      <c r="OST46" s="7"/>
      <c r="OSU46" s="7"/>
      <c r="OWW46" s="7"/>
      <c r="OWX46" s="7"/>
      <c r="OWY46" s="7"/>
      <c r="OWZ46" s="7"/>
      <c r="OXA46" s="7"/>
      <c r="OXB46" s="7"/>
      <c r="PBD46" s="7"/>
      <c r="PBE46" s="7"/>
      <c r="PBF46" s="7"/>
      <c r="PBG46" s="7"/>
      <c r="PBH46" s="7"/>
      <c r="PBI46" s="7"/>
      <c r="PFK46" s="7"/>
      <c r="PFL46" s="7"/>
      <c r="PFM46" s="7"/>
      <c r="PFN46" s="7"/>
      <c r="PFO46" s="7"/>
      <c r="PFP46" s="7"/>
      <c r="PJR46" s="7"/>
      <c r="PJS46" s="7"/>
      <c r="PJT46" s="7"/>
      <c r="PJU46" s="7"/>
      <c r="PJV46" s="7"/>
      <c r="PJW46" s="7"/>
      <c r="PNY46" s="7"/>
      <c r="PNZ46" s="7"/>
      <c r="POA46" s="7"/>
      <c r="POB46" s="7"/>
      <c r="POC46" s="7"/>
      <c r="POD46" s="7"/>
      <c r="PSF46" s="7"/>
      <c r="PSG46" s="7"/>
      <c r="PSH46" s="7"/>
      <c r="PSI46" s="7"/>
      <c r="PSJ46" s="7"/>
      <c r="PSK46" s="7"/>
    </row>
    <row r="47" spans="1:998 1104:1997 2103:2996 3102:3995 4101:5105 5211:6104 6210:7103 7209:8102 8208:9212 9318:10211 10317:11210 11316:11321" x14ac:dyDescent="0.25">
      <c r="DA47" s="7" t="str">
        <f>Voorspelling!F50</f>
        <v>Engeland</v>
      </c>
      <c r="DB47" s="7">
        <f>Voorspelling!G50</f>
        <v>0</v>
      </c>
      <c r="DC47" s="7">
        <f>Voorspelling!H50</f>
        <v>0</v>
      </c>
      <c r="DD47" s="7" t="str">
        <f>Voorspelling!I50</f>
        <v>Ghana</v>
      </c>
      <c r="DE47" s="7" t="str">
        <f>IF(AND(Voorspelling!G50&lt;&gt;"",Voorspelling!H50&lt;&gt;""),IF(DB47&gt;DC47,"W",IF(DB47=DC47,"D","L")),"")</f>
        <v/>
      </c>
      <c r="DF47" s="7" t="str">
        <f t="shared" si="0"/>
        <v/>
      </c>
      <c r="HH47" s="7" t="str">
        <f t="shared" si="1"/>
        <v>Engeland</v>
      </c>
      <c r="HI47" s="7" t="e">
        <f ca="1">IF(OFFSET(Voorspelling!#REF!,0,HI1)&lt;&gt;"",OFFSET(Voorspelling!#REF!,0,HI1),0)</f>
        <v>#REF!</v>
      </c>
      <c r="HJ47" s="7" t="e">
        <f ca="1">IF(OFFSET(Voorspelling!#REF!,0,HI1)&lt;&gt;"",OFFSET(Voorspelling!#REF!,0,HI1),0)</f>
        <v>#REF!</v>
      </c>
      <c r="HK47" s="7" t="str">
        <f t="shared" si="2"/>
        <v>Ghana</v>
      </c>
      <c r="HL47" s="7" t="e">
        <f ca="1">IF(AND(OFFSET(Voorspelling!#REF!,0,HI1)&lt;&gt;"",OFFSET(Voorspelling!#REF!,0,HI1)&lt;&gt;""),IF(HI47&gt;HJ47,"W",IF(HI47=HJ47,"D","L")),"")</f>
        <v>#REF!</v>
      </c>
      <c r="HM47" s="7" t="e">
        <f t="shared" ca="1" si="3"/>
        <v>#REF!</v>
      </c>
      <c r="LO47" s="7"/>
      <c r="LP47" s="7"/>
      <c r="LQ47" s="7"/>
      <c r="LR47" s="7"/>
      <c r="LS47" s="7"/>
      <c r="LT47" s="7"/>
      <c r="PV47" s="7"/>
      <c r="PW47" s="7"/>
      <c r="PX47" s="7"/>
      <c r="PY47" s="7"/>
      <c r="PZ47" s="7"/>
      <c r="QA47" s="7"/>
      <c r="UC47" s="7"/>
      <c r="UD47" s="7"/>
      <c r="UE47" s="7"/>
      <c r="UF47" s="7"/>
      <c r="UG47" s="7"/>
      <c r="UH47" s="7"/>
      <c r="YJ47" s="7"/>
      <c r="YK47" s="7"/>
      <c r="YL47" s="7"/>
      <c r="YM47" s="7"/>
      <c r="YN47" s="7"/>
      <c r="YO47" s="7"/>
      <c r="ACQ47" s="7"/>
      <c r="ACR47" s="7"/>
      <c r="ACS47" s="7"/>
      <c r="ACT47" s="7"/>
      <c r="ACU47" s="7"/>
      <c r="ACV47" s="7"/>
      <c r="AGX47" s="7"/>
      <c r="AGY47" s="7"/>
      <c r="AGZ47" s="7"/>
      <c r="AHA47" s="7"/>
      <c r="AHB47" s="7"/>
      <c r="AHC47" s="7"/>
      <c r="ALE47" s="7"/>
      <c r="ALF47" s="7"/>
      <c r="ALG47" s="7"/>
      <c r="ALH47" s="7"/>
      <c r="ALI47" s="7"/>
      <c r="ALJ47" s="7"/>
      <c r="APL47" s="7"/>
      <c r="APM47" s="7"/>
      <c r="APN47" s="7"/>
      <c r="APO47" s="7"/>
      <c r="APP47" s="7"/>
      <c r="APQ47" s="7"/>
      <c r="ATS47" s="7"/>
      <c r="ATT47" s="7"/>
      <c r="ATU47" s="7"/>
      <c r="ATV47" s="7"/>
      <c r="ATW47" s="7"/>
      <c r="ATX47" s="7"/>
      <c r="AXZ47" s="7"/>
      <c r="AYA47" s="7"/>
      <c r="AYB47" s="7"/>
      <c r="AYC47" s="7"/>
      <c r="AYD47" s="7"/>
      <c r="AYE47" s="7"/>
      <c r="BCG47" s="7"/>
      <c r="BCH47" s="7"/>
      <c r="BCI47" s="7"/>
      <c r="BCJ47" s="7"/>
      <c r="BCK47" s="7"/>
      <c r="BCL47" s="7"/>
      <c r="BGN47" s="7"/>
      <c r="BGO47" s="7"/>
      <c r="BGP47" s="7"/>
      <c r="BGQ47" s="7"/>
      <c r="BGR47" s="7"/>
      <c r="BGS47" s="7"/>
      <c r="BKU47" s="7"/>
      <c r="BKV47" s="7"/>
      <c r="BKW47" s="7"/>
      <c r="BKX47" s="7"/>
      <c r="BKY47" s="7"/>
      <c r="BKZ47" s="7"/>
      <c r="BPB47" s="7"/>
      <c r="BPC47" s="7"/>
      <c r="BPD47" s="7"/>
      <c r="BPE47" s="7"/>
      <c r="BPF47" s="7"/>
      <c r="BPG47" s="7"/>
      <c r="BTI47" s="7"/>
      <c r="BTJ47" s="7"/>
      <c r="BTK47" s="7"/>
      <c r="BTL47" s="7"/>
      <c r="BTM47" s="7"/>
      <c r="BTN47" s="7"/>
      <c r="BXP47" s="7"/>
      <c r="BXQ47" s="7"/>
      <c r="BXR47" s="7"/>
      <c r="BXS47" s="7"/>
      <c r="BXT47" s="7"/>
      <c r="BXU47" s="7"/>
      <c r="CBW47" s="7"/>
      <c r="CBX47" s="7"/>
      <c r="CBY47" s="7"/>
      <c r="CBZ47" s="7"/>
      <c r="CCA47" s="7"/>
      <c r="CCB47" s="7"/>
      <c r="CGD47" s="7"/>
      <c r="CGE47" s="7"/>
      <c r="CGF47" s="7"/>
      <c r="CGG47" s="7"/>
      <c r="CGH47" s="7"/>
      <c r="CGI47" s="7"/>
      <c r="CKK47" s="7"/>
      <c r="CKL47" s="7"/>
      <c r="CKM47" s="7"/>
      <c r="CKN47" s="7"/>
      <c r="CKO47" s="7"/>
      <c r="CKP47" s="7"/>
      <c r="COR47" s="7"/>
      <c r="COS47" s="7"/>
      <c r="COT47" s="7"/>
      <c r="COU47" s="7"/>
      <c r="COV47" s="7"/>
      <c r="COW47" s="7"/>
      <c r="CSY47" s="7"/>
      <c r="CSZ47" s="7"/>
      <c r="CTA47" s="7"/>
      <c r="CTB47" s="7"/>
      <c r="CTC47" s="7"/>
      <c r="CTD47" s="7"/>
      <c r="CXF47" s="7"/>
      <c r="CXG47" s="7"/>
      <c r="CXH47" s="7"/>
      <c r="CXI47" s="7"/>
      <c r="CXJ47" s="7"/>
      <c r="CXK47" s="7"/>
      <c r="DBM47" s="7"/>
      <c r="DBN47" s="7"/>
      <c r="DBO47" s="7"/>
      <c r="DBP47" s="7"/>
      <c r="DBQ47" s="7"/>
      <c r="DBR47" s="7"/>
      <c r="DFT47" s="7"/>
      <c r="DFU47" s="7"/>
      <c r="DFV47" s="7"/>
      <c r="DFW47" s="7"/>
      <c r="DFX47" s="7"/>
      <c r="DFY47" s="7"/>
      <c r="DKA47" s="7"/>
      <c r="DKB47" s="7"/>
      <c r="DKC47" s="7"/>
      <c r="DKD47" s="7"/>
      <c r="DKE47" s="7"/>
      <c r="DKF47" s="7"/>
      <c r="DOH47" s="7"/>
      <c r="DOI47" s="7"/>
      <c r="DOJ47" s="7"/>
      <c r="DOK47" s="7"/>
      <c r="DOL47" s="7"/>
      <c r="DOM47" s="7"/>
      <c r="DSO47" s="7"/>
      <c r="DSP47" s="7"/>
      <c r="DSQ47" s="7"/>
      <c r="DSR47" s="7"/>
      <c r="DSS47" s="7"/>
      <c r="DST47" s="7"/>
      <c r="DWV47" s="7"/>
      <c r="DWW47" s="7"/>
      <c r="DWX47" s="7"/>
      <c r="DWY47" s="7"/>
      <c r="DWZ47" s="7"/>
      <c r="DXA47" s="7"/>
      <c r="EBC47" s="7"/>
      <c r="EBD47" s="7"/>
      <c r="EBE47" s="7"/>
      <c r="EBF47" s="7"/>
      <c r="EBG47" s="7"/>
      <c r="EBH47" s="7"/>
      <c r="EFJ47" s="7"/>
      <c r="EFK47" s="7"/>
      <c r="EFL47" s="7"/>
      <c r="EFM47" s="7"/>
      <c r="EFN47" s="7"/>
      <c r="EFO47" s="7"/>
      <c r="EJQ47" s="7"/>
      <c r="EJR47" s="7"/>
      <c r="EJS47" s="7"/>
      <c r="EJT47" s="7"/>
      <c r="EJU47" s="7"/>
      <c r="EJV47" s="7"/>
      <c r="ENX47" s="7"/>
      <c r="ENY47" s="7"/>
      <c r="ENZ47" s="7"/>
      <c r="EOA47" s="7"/>
      <c r="EOB47" s="7"/>
      <c r="EOC47" s="7"/>
      <c r="ESE47" s="7"/>
      <c r="ESF47" s="7"/>
      <c r="ESG47" s="7"/>
      <c r="ESH47" s="7"/>
      <c r="ESI47" s="7"/>
      <c r="ESJ47" s="7"/>
      <c r="EWL47" s="7"/>
      <c r="EWM47" s="7"/>
      <c r="EWN47" s="7"/>
      <c r="EWO47" s="7"/>
      <c r="EWP47" s="7"/>
      <c r="EWQ47" s="7"/>
      <c r="FAS47" s="7"/>
      <c r="FAT47" s="7"/>
      <c r="FAU47" s="7"/>
      <c r="FAV47" s="7"/>
      <c r="FAW47" s="7"/>
      <c r="FAX47" s="7"/>
      <c r="FEZ47" s="7"/>
      <c r="FFA47" s="7"/>
      <c r="FFB47" s="7"/>
      <c r="FFC47" s="7"/>
      <c r="FFD47" s="7"/>
      <c r="FFE47" s="7"/>
      <c r="FJG47" s="7"/>
      <c r="FJH47" s="7"/>
      <c r="FJI47" s="7"/>
      <c r="FJJ47" s="7"/>
      <c r="FJK47" s="7"/>
      <c r="FJL47" s="7"/>
      <c r="FNN47" s="7"/>
      <c r="FNO47" s="7"/>
      <c r="FNP47" s="7"/>
      <c r="FNQ47" s="7"/>
      <c r="FNR47" s="7"/>
      <c r="FNS47" s="7"/>
      <c r="FRU47" s="7"/>
      <c r="FRV47" s="7"/>
      <c r="FRW47" s="7"/>
      <c r="FRX47" s="7"/>
      <c r="FRY47" s="7"/>
      <c r="FRZ47" s="7"/>
      <c r="FWB47" s="7"/>
      <c r="FWC47" s="7"/>
      <c r="FWD47" s="7"/>
      <c r="FWE47" s="7"/>
      <c r="FWF47" s="7"/>
      <c r="FWG47" s="7"/>
      <c r="GAI47" s="7"/>
      <c r="GAJ47" s="7"/>
      <c r="GAK47" s="7"/>
      <c r="GAL47" s="7"/>
      <c r="GAM47" s="7"/>
      <c r="GAN47" s="7"/>
      <c r="GEP47" s="7"/>
      <c r="GEQ47" s="7"/>
      <c r="GER47" s="7"/>
      <c r="GES47" s="7"/>
      <c r="GET47" s="7"/>
      <c r="GEU47" s="7"/>
      <c r="GIW47" s="7"/>
      <c r="GIX47" s="7"/>
      <c r="GIY47" s="7"/>
      <c r="GIZ47" s="7"/>
      <c r="GJA47" s="7"/>
      <c r="GJB47" s="7"/>
      <c r="GND47" s="7"/>
      <c r="GNE47" s="7"/>
      <c r="GNF47" s="7"/>
      <c r="GNG47" s="7"/>
      <c r="GNH47" s="7"/>
      <c r="GNI47" s="7"/>
      <c r="GRK47" s="7"/>
      <c r="GRL47" s="7"/>
      <c r="GRM47" s="7"/>
      <c r="GRN47" s="7"/>
      <c r="GRO47" s="7"/>
      <c r="GRP47" s="7"/>
      <c r="GVR47" s="7"/>
      <c r="GVS47" s="7"/>
      <c r="GVT47" s="7"/>
      <c r="GVU47" s="7"/>
      <c r="GVV47" s="7"/>
      <c r="GVW47" s="7"/>
      <c r="GZY47" s="7"/>
      <c r="GZZ47" s="7"/>
      <c r="HAA47" s="7"/>
      <c r="HAB47" s="7"/>
      <c r="HAC47" s="7"/>
      <c r="HAD47" s="7"/>
      <c r="HEF47" s="7"/>
      <c r="HEG47" s="7"/>
      <c r="HEH47" s="7"/>
      <c r="HEI47" s="7"/>
      <c r="HEJ47" s="7"/>
      <c r="HEK47" s="7"/>
      <c r="HIM47" s="7"/>
      <c r="HIN47" s="7"/>
      <c r="HIO47" s="7"/>
      <c r="HIP47" s="7"/>
      <c r="HIQ47" s="7"/>
      <c r="HIR47" s="7"/>
      <c r="HMT47" s="7"/>
      <c r="HMU47" s="7"/>
      <c r="HMV47" s="7"/>
      <c r="HMW47" s="7"/>
      <c r="HMX47" s="7"/>
      <c r="HMY47" s="7"/>
      <c r="HRA47" s="7"/>
      <c r="HRB47" s="7"/>
      <c r="HRC47" s="7"/>
      <c r="HRD47" s="7"/>
      <c r="HRE47" s="7"/>
      <c r="HRF47" s="7"/>
      <c r="HVH47" s="7"/>
      <c r="HVI47" s="7"/>
      <c r="HVJ47" s="7"/>
      <c r="HVK47" s="7"/>
      <c r="HVL47" s="7"/>
      <c r="HVM47" s="7"/>
      <c r="HZO47" s="7"/>
      <c r="HZP47" s="7"/>
      <c r="HZQ47" s="7"/>
      <c r="HZR47" s="7"/>
      <c r="HZS47" s="7"/>
      <c r="HZT47" s="7"/>
      <c r="IDV47" s="7"/>
      <c r="IDW47" s="7"/>
      <c r="IDX47" s="7"/>
      <c r="IDY47" s="7"/>
      <c r="IDZ47" s="7"/>
      <c r="IEA47" s="7"/>
      <c r="IIC47" s="7"/>
      <c r="IID47" s="7"/>
      <c r="IIE47" s="7"/>
      <c r="IIF47" s="7"/>
      <c r="IIG47" s="7"/>
      <c r="IIH47" s="7"/>
      <c r="IMJ47" s="7"/>
      <c r="IMK47" s="7"/>
      <c r="IML47" s="7"/>
      <c r="IMM47" s="7"/>
      <c r="IMN47" s="7"/>
      <c r="IMO47" s="7"/>
      <c r="IQQ47" s="7"/>
      <c r="IQR47" s="7"/>
      <c r="IQS47" s="7"/>
      <c r="IQT47" s="7"/>
      <c r="IQU47" s="7"/>
      <c r="IQV47" s="7"/>
      <c r="IUX47" s="7"/>
      <c r="IUY47" s="7"/>
      <c r="IUZ47" s="7"/>
      <c r="IVA47" s="7"/>
      <c r="IVB47" s="7"/>
      <c r="IVC47" s="7"/>
      <c r="IZE47" s="7"/>
      <c r="IZF47" s="7"/>
      <c r="IZG47" s="7"/>
      <c r="IZH47" s="7"/>
      <c r="IZI47" s="7"/>
      <c r="IZJ47" s="7"/>
      <c r="JDL47" s="7"/>
      <c r="JDM47" s="7"/>
      <c r="JDN47" s="7"/>
      <c r="JDO47" s="7"/>
      <c r="JDP47" s="7"/>
      <c r="JDQ47" s="7"/>
      <c r="JHS47" s="7"/>
      <c r="JHT47" s="7"/>
      <c r="JHU47" s="7"/>
      <c r="JHV47" s="7"/>
      <c r="JHW47" s="7"/>
      <c r="JHX47" s="7"/>
      <c r="JLZ47" s="7"/>
      <c r="JMA47" s="7"/>
      <c r="JMB47" s="7"/>
      <c r="JMC47" s="7"/>
      <c r="JMD47" s="7"/>
      <c r="JME47" s="7"/>
      <c r="JQG47" s="7"/>
      <c r="JQH47" s="7"/>
      <c r="JQI47" s="7"/>
      <c r="JQJ47" s="7"/>
      <c r="JQK47" s="7"/>
      <c r="JQL47" s="7"/>
      <c r="JUN47" s="7"/>
      <c r="JUO47" s="7"/>
      <c r="JUP47" s="7"/>
      <c r="JUQ47" s="7"/>
      <c r="JUR47" s="7"/>
      <c r="JUS47" s="7"/>
      <c r="JYU47" s="7"/>
      <c r="JYV47" s="7"/>
      <c r="JYW47" s="7"/>
      <c r="JYX47" s="7"/>
      <c r="JYY47" s="7"/>
      <c r="JYZ47" s="7"/>
      <c r="KDB47" s="7"/>
      <c r="KDC47" s="7"/>
      <c r="KDD47" s="7"/>
      <c r="KDE47" s="7"/>
      <c r="KDF47" s="7"/>
      <c r="KDG47" s="7"/>
      <c r="KHI47" s="7"/>
      <c r="KHJ47" s="7"/>
      <c r="KHK47" s="7"/>
      <c r="KHL47" s="7"/>
      <c r="KHM47" s="7"/>
      <c r="KHN47" s="7"/>
      <c r="KLP47" s="7"/>
      <c r="KLQ47" s="7"/>
      <c r="KLR47" s="7"/>
      <c r="KLS47" s="7"/>
      <c r="KLT47" s="7"/>
      <c r="KLU47" s="7"/>
      <c r="KPW47" s="7"/>
      <c r="KPX47" s="7"/>
      <c r="KPY47" s="7"/>
      <c r="KPZ47" s="7"/>
      <c r="KQA47" s="7"/>
      <c r="KQB47" s="7"/>
      <c r="KUD47" s="7"/>
      <c r="KUE47" s="7"/>
      <c r="KUF47" s="7"/>
      <c r="KUG47" s="7"/>
      <c r="KUH47" s="7"/>
      <c r="KUI47" s="7"/>
      <c r="KYK47" s="7"/>
      <c r="KYL47" s="7"/>
      <c r="KYM47" s="7"/>
      <c r="KYN47" s="7"/>
      <c r="KYO47" s="7"/>
      <c r="KYP47" s="7"/>
      <c r="LCR47" s="7"/>
      <c r="LCS47" s="7"/>
      <c r="LCT47" s="7"/>
      <c r="LCU47" s="7"/>
      <c r="LCV47" s="7"/>
      <c r="LCW47" s="7"/>
      <c r="LGY47" s="7"/>
      <c r="LGZ47" s="7"/>
      <c r="LHA47" s="7"/>
      <c r="LHB47" s="7"/>
      <c r="LHC47" s="7"/>
      <c r="LHD47" s="7"/>
      <c r="LLF47" s="7"/>
      <c r="LLG47" s="7"/>
      <c r="LLH47" s="7"/>
      <c r="LLI47" s="7"/>
      <c r="LLJ47" s="7"/>
      <c r="LLK47" s="7"/>
      <c r="LPM47" s="7"/>
      <c r="LPN47" s="7"/>
      <c r="LPO47" s="7"/>
      <c r="LPP47" s="7"/>
      <c r="LPQ47" s="7"/>
      <c r="LPR47" s="7"/>
      <c r="LTT47" s="7"/>
      <c r="LTU47" s="7"/>
      <c r="LTV47" s="7"/>
      <c r="LTW47" s="7"/>
      <c r="LTX47" s="7"/>
      <c r="LTY47" s="7"/>
      <c r="LYA47" s="7"/>
      <c r="LYB47" s="7"/>
      <c r="LYC47" s="7"/>
      <c r="LYD47" s="7"/>
      <c r="LYE47" s="7"/>
      <c r="LYF47" s="7"/>
      <c r="MCH47" s="7"/>
      <c r="MCI47" s="7"/>
      <c r="MCJ47" s="7"/>
      <c r="MCK47" s="7"/>
      <c r="MCL47" s="7"/>
      <c r="MCM47" s="7"/>
      <c r="MGO47" s="7"/>
      <c r="MGP47" s="7"/>
      <c r="MGQ47" s="7"/>
      <c r="MGR47" s="7"/>
      <c r="MGS47" s="7"/>
      <c r="MGT47" s="7"/>
      <c r="MKV47" s="7"/>
      <c r="MKW47" s="7"/>
      <c r="MKX47" s="7"/>
      <c r="MKY47" s="7"/>
      <c r="MKZ47" s="7"/>
      <c r="MLA47" s="7"/>
      <c r="MPC47" s="7"/>
      <c r="MPD47" s="7"/>
      <c r="MPE47" s="7"/>
      <c r="MPF47" s="7"/>
      <c r="MPG47" s="7"/>
      <c r="MPH47" s="7"/>
      <c r="MTJ47" s="7"/>
      <c r="MTK47" s="7"/>
      <c r="MTL47" s="7"/>
      <c r="MTM47" s="7"/>
      <c r="MTN47" s="7"/>
      <c r="MTO47" s="7"/>
      <c r="MXQ47" s="7"/>
      <c r="MXR47" s="7"/>
      <c r="MXS47" s="7"/>
      <c r="MXT47" s="7"/>
      <c r="MXU47" s="7"/>
      <c r="MXV47" s="7"/>
      <c r="NBX47" s="7"/>
      <c r="NBY47" s="7"/>
      <c r="NBZ47" s="7"/>
      <c r="NCA47" s="7"/>
      <c r="NCB47" s="7"/>
      <c r="NCC47" s="7"/>
      <c r="NGE47" s="7"/>
      <c r="NGF47" s="7"/>
      <c r="NGG47" s="7"/>
      <c r="NGH47" s="7"/>
      <c r="NGI47" s="7"/>
      <c r="NGJ47" s="7"/>
      <c r="NKL47" s="7"/>
      <c r="NKM47" s="7"/>
      <c r="NKN47" s="7"/>
      <c r="NKO47" s="7"/>
      <c r="NKP47" s="7"/>
      <c r="NKQ47" s="7"/>
      <c r="NOS47" s="7"/>
      <c r="NOT47" s="7"/>
      <c r="NOU47" s="7"/>
      <c r="NOV47" s="7"/>
      <c r="NOW47" s="7"/>
      <c r="NOX47" s="7"/>
      <c r="NSZ47" s="7"/>
      <c r="NTA47" s="7"/>
      <c r="NTB47" s="7"/>
      <c r="NTC47" s="7"/>
      <c r="NTD47" s="7"/>
      <c r="NTE47" s="7"/>
      <c r="NXG47" s="7"/>
      <c r="NXH47" s="7"/>
      <c r="NXI47" s="7"/>
      <c r="NXJ47" s="7"/>
      <c r="NXK47" s="7"/>
      <c r="NXL47" s="7"/>
      <c r="OBN47" s="7"/>
      <c r="OBO47" s="7"/>
      <c r="OBP47" s="7"/>
      <c r="OBQ47" s="7"/>
      <c r="OBR47" s="7"/>
      <c r="OBS47" s="7"/>
      <c r="OFU47" s="7"/>
      <c r="OFV47" s="7"/>
      <c r="OFW47" s="7"/>
      <c r="OFX47" s="7"/>
      <c r="OFY47" s="7"/>
      <c r="OFZ47" s="7"/>
      <c r="OKB47" s="7"/>
      <c r="OKC47" s="7"/>
      <c r="OKD47" s="7"/>
      <c r="OKE47" s="7"/>
      <c r="OKF47" s="7"/>
      <c r="OKG47" s="7"/>
      <c r="OOI47" s="7"/>
      <c r="OOJ47" s="7"/>
      <c r="OOK47" s="7"/>
      <c r="OOL47" s="7"/>
      <c r="OOM47" s="7"/>
      <c r="OON47" s="7"/>
      <c r="OSP47" s="7"/>
      <c r="OSQ47" s="7"/>
      <c r="OSR47" s="7"/>
      <c r="OSS47" s="7"/>
      <c r="OST47" s="7"/>
      <c r="OSU47" s="7"/>
      <c r="OWW47" s="7"/>
      <c r="OWX47" s="7"/>
      <c r="OWY47" s="7"/>
      <c r="OWZ47" s="7"/>
      <c r="OXA47" s="7"/>
      <c r="OXB47" s="7"/>
      <c r="PBD47" s="7"/>
      <c r="PBE47" s="7"/>
      <c r="PBF47" s="7"/>
      <c r="PBG47" s="7"/>
      <c r="PBH47" s="7"/>
      <c r="PBI47" s="7"/>
      <c r="PFK47" s="7"/>
      <c r="PFL47" s="7"/>
      <c r="PFM47" s="7"/>
      <c r="PFN47" s="7"/>
      <c r="PFO47" s="7"/>
      <c r="PFP47" s="7"/>
      <c r="PJR47" s="7"/>
      <c r="PJS47" s="7"/>
      <c r="PJT47" s="7"/>
      <c r="PJU47" s="7"/>
      <c r="PJV47" s="7"/>
      <c r="PJW47" s="7"/>
      <c r="PNY47" s="7"/>
      <c r="PNZ47" s="7"/>
      <c r="POA47" s="7"/>
      <c r="POB47" s="7"/>
      <c r="POC47" s="7"/>
      <c r="POD47" s="7"/>
      <c r="PSF47" s="7"/>
      <c r="PSG47" s="7"/>
      <c r="PSH47" s="7"/>
      <c r="PSI47" s="7"/>
      <c r="PSJ47" s="7"/>
      <c r="PSK47" s="7"/>
    </row>
    <row r="48" spans="1:998 1104:1997 2103:2996 3102:3995 4101:5105 5211:6104 6210:7103 7209:8102 8208:9212 9318:10211 10317:11210 11316:11321" x14ac:dyDescent="0.25">
      <c r="DA48" s="7" t="str">
        <f>Voorspelling!F51</f>
        <v>Panama</v>
      </c>
      <c r="DB48" s="7">
        <f>Voorspelling!G51</f>
        <v>0</v>
      </c>
      <c r="DC48" s="7">
        <f>Voorspelling!H51</f>
        <v>0</v>
      </c>
      <c r="DD48" s="7" t="str">
        <f>Voorspelling!I51</f>
        <v>Kroatië</v>
      </c>
      <c r="DE48" s="7" t="str">
        <f>IF(AND(Voorspelling!G51&lt;&gt;"",Voorspelling!H51&lt;&gt;""),IF(DB48&gt;DC48,"W",IF(DB48=DC48,"D","L")),"")</f>
        <v/>
      </c>
      <c r="DF48" s="7" t="str">
        <f t="shared" si="0"/>
        <v/>
      </c>
      <c r="HH48" s="7" t="str">
        <f t="shared" si="1"/>
        <v>Panama</v>
      </c>
      <c r="HI48" s="7" t="e">
        <f ca="1">IF(OFFSET(Voorspelling!#REF!,0,HI1)&lt;&gt;"",OFFSET(Voorspelling!#REF!,0,HI1),0)</f>
        <v>#REF!</v>
      </c>
      <c r="HJ48" s="7" t="e">
        <f ca="1">IF(OFFSET(Voorspelling!#REF!,0,HI1)&lt;&gt;"",OFFSET(Voorspelling!#REF!,0,HI1),0)</f>
        <v>#REF!</v>
      </c>
      <c r="HK48" s="7" t="str">
        <f t="shared" si="2"/>
        <v>Kroatië</v>
      </c>
      <c r="HL48" s="7" t="e">
        <f ca="1">IF(AND(OFFSET(Voorspelling!#REF!,0,HI1)&lt;&gt;"",OFFSET(Voorspelling!#REF!,0,HI1)&lt;&gt;""),IF(HI48&gt;HJ48,"W",IF(HI48=HJ48,"D","L")),"")</f>
        <v>#REF!</v>
      </c>
      <c r="HM48" s="7" t="e">
        <f t="shared" ca="1" si="3"/>
        <v>#REF!</v>
      </c>
      <c r="LO48" s="7"/>
      <c r="LP48" s="7"/>
      <c r="LQ48" s="7"/>
      <c r="LR48" s="7"/>
      <c r="LS48" s="7"/>
      <c r="LT48" s="7"/>
      <c r="PV48" s="7"/>
      <c r="PW48" s="7"/>
      <c r="PX48" s="7"/>
      <c r="PY48" s="7"/>
      <c r="PZ48" s="7"/>
      <c r="QA48" s="7"/>
      <c r="UC48" s="7"/>
      <c r="UD48" s="7"/>
      <c r="UE48" s="7"/>
      <c r="UF48" s="7"/>
      <c r="UG48" s="7"/>
      <c r="UH48" s="7"/>
      <c r="YJ48" s="7"/>
      <c r="YK48" s="7"/>
      <c r="YL48" s="7"/>
      <c r="YM48" s="7"/>
      <c r="YN48" s="7"/>
      <c r="YO48" s="7"/>
      <c r="ACQ48" s="7"/>
      <c r="ACR48" s="7"/>
      <c r="ACS48" s="7"/>
      <c r="ACT48" s="7"/>
      <c r="ACU48" s="7"/>
      <c r="ACV48" s="7"/>
      <c r="AGX48" s="7"/>
      <c r="AGY48" s="7"/>
      <c r="AGZ48" s="7"/>
      <c r="AHA48" s="7"/>
      <c r="AHB48" s="7"/>
      <c r="AHC48" s="7"/>
      <c r="ALE48" s="7"/>
      <c r="ALF48" s="7"/>
      <c r="ALG48" s="7"/>
      <c r="ALH48" s="7"/>
      <c r="ALI48" s="7"/>
      <c r="ALJ48" s="7"/>
      <c r="APL48" s="7"/>
      <c r="APM48" s="7"/>
      <c r="APN48" s="7"/>
      <c r="APO48" s="7"/>
      <c r="APP48" s="7"/>
      <c r="APQ48" s="7"/>
      <c r="ATS48" s="7"/>
      <c r="ATT48" s="7"/>
      <c r="ATU48" s="7"/>
      <c r="ATV48" s="7"/>
      <c r="ATW48" s="7"/>
      <c r="ATX48" s="7"/>
      <c r="AXZ48" s="7"/>
      <c r="AYA48" s="7"/>
      <c r="AYB48" s="7"/>
      <c r="AYC48" s="7"/>
      <c r="AYD48" s="7"/>
      <c r="AYE48" s="7"/>
      <c r="BCG48" s="7"/>
      <c r="BCH48" s="7"/>
      <c r="BCI48" s="7"/>
      <c r="BCJ48" s="7"/>
      <c r="BCK48" s="7"/>
      <c r="BCL48" s="7"/>
      <c r="BGN48" s="7"/>
      <c r="BGO48" s="7"/>
      <c r="BGP48" s="7"/>
      <c r="BGQ48" s="7"/>
      <c r="BGR48" s="7"/>
      <c r="BGS48" s="7"/>
      <c r="BKU48" s="7"/>
      <c r="BKV48" s="7"/>
      <c r="BKW48" s="7"/>
      <c r="BKX48" s="7"/>
      <c r="BKY48" s="7"/>
      <c r="BKZ48" s="7"/>
      <c r="BPB48" s="7"/>
      <c r="BPC48" s="7"/>
      <c r="BPD48" s="7"/>
      <c r="BPE48" s="7"/>
      <c r="BPF48" s="7"/>
      <c r="BPG48" s="7"/>
      <c r="BTI48" s="7"/>
      <c r="BTJ48" s="7"/>
      <c r="BTK48" s="7"/>
      <c r="BTL48" s="7"/>
      <c r="BTM48" s="7"/>
      <c r="BTN48" s="7"/>
      <c r="BXP48" s="7"/>
      <c r="BXQ48" s="7"/>
      <c r="BXR48" s="7"/>
      <c r="BXS48" s="7"/>
      <c r="BXT48" s="7"/>
      <c r="BXU48" s="7"/>
      <c r="CBW48" s="7"/>
      <c r="CBX48" s="7"/>
      <c r="CBY48" s="7"/>
      <c r="CBZ48" s="7"/>
      <c r="CCA48" s="7"/>
      <c r="CCB48" s="7"/>
      <c r="CGD48" s="7"/>
      <c r="CGE48" s="7"/>
      <c r="CGF48" s="7"/>
      <c r="CGG48" s="7"/>
      <c r="CGH48" s="7"/>
      <c r="CGI48" s="7"/>
      <c r="CKK48" s="7"/>
      <c r="CKL48" s="7"/>
      <c r="CKM48" s="7"/>
      <c r="CKN48" s="7"/>
      <c r="CKO48" s="7"/>
      <c r="CKP48" s="7"/>
      <c r="COR48" s="7"/>
      <c r="COS48" s="7"/>
      <c r="COT48" s="7"/>
      <c r="COU48" s="7"/>
      <c r="COV48" s="7"/>
      <c r="COW48" s="7"/>
      <c r="CSY48" s="7"/>
      <c r="CSZ48" s="7"/>
      <c r="CTA48" s="7"/>
      <c r="CTB48" s="7"/>
      <c r="CTC48" s="7"/>
      <c r="CTD48" s="7"/>
      <c r="CXF48" s="7"/>
      <c r="CXG48" s="7"/>
      <c r="CXH48" s="7"/>
      <c r="CXI48" s="7"/>
      <c r="CXJ48" s="7"/>
      <c r="CXK48" s="7"/>
      <c r="DBM48" s="7"/>
      <c r="DBN48" s="7"/>
      <c r="DBO48" s="7"/>
      <c r="DBP48" s="7"/>
      <c r="DBQ48" s="7"/>
      <c r="DBR48" s="7"/>
      <c r="DFT48" s="7"/>
      <c r="DFU48" s="7"/>
      <c r="DFV48" s="7"/>
      <c r="DFW48" s="7"/>
      <c r="DFX48" s="7"/>
      <c r="DFY48" s="7"/>
      <c r="DKA48" s="7"/>
      <c r="DKB48" s="7"/>
      <c r="DKC48" s="7"/>
      <c r="DKD48" s="7"/>
      <c r="DKE48" s="7"/>
      <c r="DKF48" s="7"/>
      <c r="DOH48" s="7"/>
      <c r="DOI48" s="7"/>
      <c r="DOJ48" s="7"/>
      <c r="DOK48" s="7"/>
      <c r="DOL48" s="7"/>
      <c r="DOM48" s="7"/>
      <c r="DSO48" s="7"/>
      <c r="DSP48" s="7"/>
      <c r="DSQ48" s="7"/>
      <c r="DSR48" s="7"/>
      <c r="DSS48" s="7"/>
      <c r="DST48" s="7"/>
      <c r="DWV48" s="7"/>
      <c r="DWW48" s="7"/>
      <c r="DWX48" s="7"/>
      <c r="DWY48" s="7"/>
      <c r="DWZ48" s="7"/>
      <c r="DXA48" s="7"/>
      <c r="EBC48" s="7"/>
      <c r="EBD48" s="7"/>
      <c r="EBE48" s="7"/>
      <c r="EBF48" s="7"/>
      <c r="EBG48" s="7"/>
      <c r="EBH48" s="7"/>
      <c r="EFJ48" s="7"/>
      <c r="EFK48" s="7"/>
      <c r="EFL48" s="7"/>
      <c r="EFM48" s="7"/>
      <c r="EFN48" s="7"/>
      <c r="EFO48" s="7"/>
      <c r="EJQ48" s="7"/>
      <c r="EJR48" s="7"/>
      <c r="EJS48" s="7"/>
      <c r="EJT48" s="7"/>
      <c r="EJU48" s="7"/>
      <c r="EJV48" s="7"/>
      <c r="ENX48" s="7"/>
      <c r="ENY48" s="7"/>
      <c r="ENZ48" s="7"/>
      <c r="EOA48" s="7"/>
      <c r="EOB48" s="7"/>
      <c r="EOC48" s="7"/>
      <c r="ESE48" s="7"/>
      <c r="ESF48" s="7"/>
      <c r="ESG48" s="7"/>
      <c r="ESH48" s="7"/>
      <c r="ESI48" s="7"/>
      <c r="ESJ48" s="7"/>
      <c r="EWL48" s="7"/>
      <c r="EWM48" s="7"/>
      <c r="EWN48" s="7"/>
      <c r="EWO48" s="7"/>
      <c r="EWP48" s="7"/>
      <c r="EWQ48" s="7"/>
      <c r="FAS48" s="7"/>
      <c r="FAT48" s="7"/>
      <c r="FAU48" s="7"/>
      <c r="FAV48" s="7"/>
      <c r="FAW48" s="7"/>
      <c r="FAX48" s="7"/>
      <c r="FEZ48" s="7"/>
      <c r="FFA48" s="7"/>
      <c r="FFB48" s="7"/>
      <c r="FFC48" s="7"/>
      <c r="FFD48" s="7"/>
      <c r="FFE48" s="7"/>
      <c r="FJG48" s="7"/>
      <c r="FJH48" s="7"/>
      <c r="FJI48" s="7"/>
      <c r="FJJ48" s="7"/>
      <c r="FJK48" s="7"/>
      <c r="FJL48" s="7"/>
      <c r="FNN48" s="7"/>
      <c r="FNO48" s="7"/>
      <c r="FNP48" s="7"/>
      <c r="FNQ48" s="7"/>
      <c r="FNR48" s="7"/>
      <c r="FNS48" s="7"/>
      <c r="FRU48" s="7"/>
      <c r="FRV48" s="7"/>
      <c r="FRW48" s="7"/>
      <c r="FRX48" s="7"/>
      <c r="FRY48" s="7"/>
      <c r="FRZ48" s="7"/>
      <c r="FWB48" s="7"/>
      <c r="FWC48" s="7"/>
      <c r="FWD48" s="7"/>
      <c r="FWE48" s="7"/>
      <c r="FWF48" s="7"/>
      <c r="FWG48" s="7"/>
      <c r="GAI48" s="7"/>
      <c r="GAJ48" s="7"/>
      <c r="GAK48" s="7"/>
      <c r="GAL48" s="7"/>
      <c r="GAM48" s="7"/>
      <c r="GAN48" s="7"/>
      <c r="GEP48" s="7"/>
      <c r="GEQ48" s="7"/>
      <c r="GER48" s="7"/>
      <c r="GES48" s="7"/>
      <c r="GET48" s="7"/>
      <c r="GEU48" s="7"/>
      <c r="GIW48" s="7"/>
      <c r="GIX48" s="7"/>
      <c r="GIY48" s="7"/>
      <c r="GIZ48" s="7"/>
      <c r="GJA48" s="7"/>
      <c r="GJB48" s="7"/>
      <c r="GND48" s="7"/>
      <c r="GNE48" s="7"/>
      <c r="GNF48" s="7"/>
      <c r="GNG48" s="7"/>
      <c r="GNH48" s="7"/>
      <c r="GNI48" s="7"/>
      <c r="GRK48" s="7"/>
      <c r="GRL48" s="7"/>
      <c r="GRM48" s="7"/>
      <c r="GRN48" s="7"/>
      <c r="GRO48" s="7"/>
      <c r="GRP48" s="7"/>
      <c r="GVR48" s="7"/>
      <c r="GVS48" s="7"/>
      <c r="GVT48" s="7"/>
      <c r="GVU48" s="7"/>
      <c r="GVV48" s="7"/>
      <c r="GVW48" s="7"/>
      <c r="GZY48" s="7"/>
      <c r="GZZ48" s="7"/>
      <c r="HAA48" s="7"/>
      <c r="HAB48" s="7"/>
      <c r="HAC48" s="7"/>
      <c r="HAD48" s="7"/>
      <c r="HEF48" s="7"/>
      <c r="HEG48" s="7"/>
      <c r="HEH48" s="7"/>
      <c r="HEI48" s="7"/>
      <c r="HEJ48" s="7"/>
      <c r="HEK48" s="7"/>
      <c r="HIM48" s="7"/>
      <c r="HIN48" s="7"/>
      <c r="HIO48" s="7"/>
      <c r="HIP48" s="7"/>
      <c r="HIQ48" s="7"/>
      <c r="HIR48" s="7"/>
      <c r="HMT48" s="7"/>
      <c r="HMU48" s="7"/>
      <c r="HMV48" s="7"/>
      <c r="HMW48" s="7"/>
      <c r="HMX48" s="7"/>
      <c r="HMY48" s="7"/>
      <c r="HRA48" s="7"/>
      <c r="HRB48" s="7"/>
      <c r="HRC48" s="7"/>
      <c r="HRD48" s="7"/>
      <c r="HRE48" s="7"/>
      <c r="HRF48" s="7"/>
      <c r="HVH48" s="7"/>
      <c r="HVI48" s="7"/>
      <c r="HVJ48" s="7"/>
      <c r="HVK48" s="7"/>
      <c r="HVL48" s="7"/>
      <c r="HVM48" s="7"/>
      <c r="HZO48" s="7"/>
      <c r="HZP48" s="7"/>
      <c r="HZQ48" s="7"/>
      <c r="HZR48" s="7"/>
      <c r="HZS48" s="7"/>
      <c r="HZT48" s="7"/>
      <c r="IDV48" s="7"/>
      <c r="IDW48" s="7"/>
      <c r="IDX48" s="7"/>
      <c r="IDY48" s="7"/>
      <c r="IDZ48" s="7"/>
      <c r="IEA48" s="7"/>
      <c r="IIC48" s="7"/>
      <c r="IID48" s="7"/>
      <c r="IIE48" s="7"/>
      <c r="IIF48" s="7"/>
      <c r="IIG48" s="7"/>
      <c r="IIH48" s="7"/>
      <c r="IMJ48" s="7"/>
      <c r="IMK48" s="7"/>
      <c r="IML48" s="7"/>
      <c r="IMM48" s="7"/>
      <c r="IMN48" s="7"/>
      <c r="IMO48" s="7"/>
      <c r="IQQ48" s="7"/>
      <c r="IQR48" s="7"/>
      <c r="IQS48" s="7"/>
      <c r="IQT48" s="7"/>
      <c r="IQU48" s="7"/>
      <c r="IQV48" s="7"/>
      <c r="IUX48" s="7"/>
      <c r="IUY48" s="7"/>
      <c r="IUZ48" s="7"/>
      <c r="IVA48" s="7"/>
      <c r="IVB48" s="7"/>
      <c r="IVC48" s="7"/>
      <c r="IZE48" s="7"/>
      <c r="IZF48" s="7"/>
      <c r="IZG48" s="7"/>
      <c r="IZH48" s="7"/>
      <c r="IZI48" s="7"/>
      <c r="IZJ48" s="7"/>
      <c r="JDL48" s="7"/>
      <c r="JDM48" s="7"/>
      <c r="JDN48" s="7"/>
      <c r="JDO48" s="7"/>
      <c r="JDP48" s="7"/>
      <c r="JDQ48" s="7"/>
      <c r="JHS48" s="7"/>
      <c r="JHT48" s="7"/>
      <c r="JHU48" s="7"/>
      <c r="JHV48" s="7"/>
      <c r="JHW48" s="7"/>
      <c r="JHX48" s="7"/>
      <c r="JLZ48" s="7"/>
      <c r="JMA48" s="7"/>
      <c r="JMB48" s="7"/>
      <c r="JMC48" s="7"/>
      <c r="JMD48" s="7"/>
      <c r="JME48" s="7"/>
      <c r="JQG48" s="7"/>
      <c r="JQH48" s="7"/>
      <c r="JQI48" s="7"/>
      <c r="JQJ48" s="7"/>
      <c r="JQK48" s="7"/>
      <c r="JQL48" s="7"/>
      <c r="JUN48" s="7"/>
      <c r="JUO48" s="7"/>
      <c r="JUP48" s="7"/>
      <c r="JUQ48" s="7"/>
      <c r="JUR48" s="7"/>
      <c r="JUS48" s="7"/>
      <c r="JYU48" s="7"/>
      <c r="JYV48" s="7"/>
      <c r="JYW48" s="7"/>
      <c r="JYX48" s="7"/>
      <c r="JYY48" s="7"/>
      <c r="JYZ48" s="7"/>
      <c r="KDB48" s="7"/>
      <c r="KDC48" s="7"/>
      <c r="KDD48" s="7"/>
      <c r="KDE48" s="7"/>
      <c r="KDF48" s="7"/>
      <c r="KDG48" s="7"/>
      <c r="KHI48" s="7"/>
      <c r="KHJ48" s="7"/>
      <c r="KHK48" s="7"/>
      <c r="KHL48" s="7"/>
      <c r="KHM48" s="7"/>
      <c r="KHN48" s="7"/>
      <c r="KLP48" s="7"/>
      <c r="KLQ48" s="7"/>
      <c r="KLR48" s="7"/>
      <c r="KLS48" s="7"/>
      <c r="KLT48" s="7"/>
      <c r="KLU48" s="7"/>
      <c r="KPW48" s="7"/>
      <c r="KPX48" s="7"/>
      <c r="KPY48" s="7"/>
      <c r="KPZ48" s="7"/>
      <c r="KQA48" s="7"/>
      <c r="KQB48" s="7"/>
      <c r="KUD48" s="7"/>
      <c r="KUE48" s="7"/>
      <c r="KUF48" s="7"/>
      <c r="KUG48" s="7"/>
      <c r="KUH48" s="7"/>
      <c r="KUI48" s="7"/>
      <c r="KYK48" s="7"/>
      <c r="KYL48" s="7"/>
      <c r="KYM48" s="7"/>
      <c r="KYN48" s="7"/>
      <c r="KYO48" s="7"/>
      <c r="KYP48" s="7"/>
      <c r="LCR48" s="7"/>
      <c r="LCS48" s="7"/>
      <c r="LCT48" s="7"/>
      <c r="LCU48" s="7"/>
      <c r="LCV48" s="7"/>
      <c r="LCW48" s="7"/>
      <c r="LGY48" s="7"/>
      <c r="LGZ48" s="7"/>
      <c r="LHA48" s="7"/>
      <c r="LHB48" s="7"/>
      <c r="LHC48" s="7"/>
      <c r="LHD48" s="7"/>
      <c r="LLF48" s="7"/>
      <c r="LLG48" s="7"/>
      <c r="LLH48" s="7"/>
      <c r="LLI48" s="7"/>
      <c r="LLJ48" s="7"/>
      <c r="LLK48" s="7"/>
      <c r="LPM48" s="7"/>
      <c r="LPN48" s="7"/>
      <c r="LPO48" s="7"/>
      <c r="LPP48" s="7"/>
      <c r="LPQ48" s="7"/>
      <c r="LPR48" s="7"/>
      <c r="LTT48" s="7"/>
      <c r="LTU48" s="7"/>
      <c r="LTV48" s="7"/>
      <c r="LTW48" s="7"/>
      <c r="LTX48" s="7"/>
      <c r="LTY48" s="7"/>
      <c r="LYA48" s="7"/>
      <c r="LYB48" s="7"/>
      <c r="LYC48" s="7"/>
      <c r="LYD48" s="7"/>
      <c r="LYE48" s="7"/>
      <c r="LYF48" s="7"/>
      <c r="MCH48" s="7"/>
      <c r="MCI48" s="7"/>
      <c r="MCJ48" s="7"/>
      <c r="MCK48" s="7"/>
      <c r="MCL48" s="7"/>
      <c r="MCM48" s="7"/>
      <c r="MGO48" s="7"/>
      <c r="MGP48" s="7"/>
      <c r="MGQ48" s="7"/>
      <c r="MGR48" s="7"/>
      <c r="MGS48" s="7"/>
      <c r="MGT48" s="7"/>
      <c r="MKV48" s="7"/>
      <c r="MKW48" s="7"/>
      <c r="MKX48" s="7"/>
      <c r="MKY48" s="7"/>
      <c r="MKZ48" s="7"/>
      <c r="MLA48" s="7"/>
      <c r="MPC48" s="7"/>
      <c r="MPD48" s="7"/>
      <c r="MPE48" s="7"/>
      <c r="MPF48" s="7"/>
      <c r="MPG48" s="7"/>
      <c r="MPH48" s="7"/>
      <c r="MTJ48" s="7"/>
      <c r="MTK48" s="7"/>
      <c r="MTL48" s="7"/>
      <c r="MTM48" s="7"/>
      <c r="MTN48" s="7"/>
      <c r="MTO48" s="7"/>
      <c r="MXQ48" s="7"/>
      <c r="MXR48" s="7"/>
      <c r="MXS48" s="7"/>
      <c r="MXT48" s="7"/>
      <c r="MXU48" s="7"/>
      <c r="MXV48" s="7"/>
      <c r="NBX48" s="7"/>
      <c r="NBY48" s="7"/>
      <c r="NBZ48" s="7"/>
      <c r="NCA48" s="7"/>
      <c r="NCB48" s="7"/>
      <c r="NCC48" s="7"/>
      <c r="NGE48" s="7"/>
      <c r="NGF48" s="7"/>
      <c r="NGG48" s="7"/>
      <c r="NGH48" s="7"/>
      <c r="NGI48" s="7"/>
      <c r="NGJ48" s="7"/>
      <c r="NKL48" s="7"/>
      <c r="NKM48" s="7"/>
      <c r="NKN48" s="7"/>
      <c r="NKO48" s="7"/>
      <c r="NKP48" s="7"/>
      <c r="NKQ48" s="7"/>
      <c r="NOS48" s="7"/>
      <c r="NOT48" s="7"/>
      <c r="NOU48" s="7"/>
      <c r="NOV48" s="7"/>
      <c r="NOW48" s="7"/>
      <c r="NOX48" s="7"/>
      <c r="NSZ48" s="7"/>
      <c r="NTA48" s="7"/>
      <c r="NTB48" s="7"/>
      <c r="NTC48" s="7"/>
      <c r="NTD48" s="7"/>
      <c r="NTE48" s="7"/>
      <c r="NXG48" s="7"/>
      <c r="NXH48" s="7"/>
      <c r="NXI48" s="7"/>
      <c r="NXJ48" s="7"/>
      <c r="NXK48" s="7"/>
      <c r="NXL48" s="7"/>
      <c r="OBN48" s="7"/>
      <c r="OBO48" s="7"/>
      <c r="OBP48" s="7"/>
      <c r="OBQ48" s="7"/>
      <c r="OBR48" s="7"/>
      <c r="OBS48" s="7"/>
      <c r="OFU48" s="7"/>
      <c r="OFV48" s="7"/>
      <c r="OFW48" s="7"/>
      <c r="OFX48" s="7"/>
      <c r="OFY48" s="7"/>
      <c r="OFZ48" s="7"/>
      <c r="OKB48" s="7"/>
      <c r="OKC48" s="7"/>
      <c r="OKD48" s="7"/>
      <c r="OKE48" s="7"/>
      <c r="OKF48" s="7"/>
      <c r="OKG48" s="7"/>
      <c r="OOI48" s="7"/>
      <c r="OOJ48" s="7"/>
      <c r="OOK48" s="7"/>
      <c r="OOL48" s="7"/>
      <c r="OOM48" s="7"/>
      <c r="OON48" s="7"/>
      <c r="OSP48" s="7"/>
      <c r="OSQ48" s="7"/>
      <c r="OSR48" s="7"/>
      <c r="OSS48" s="7"/>
      <c r="OST48" s="7"/>
      <c r="OSU48" s="7"/>
      <c r="OWW48" s="7"/>
      <c r="OWX48" s="7"/>
      <c r="OWY48" s="7"/>
      <c r="OWZ48" s="7"/>
      <c r="OXA48" s="7"/>
      <c r="OXB48" s="7"/>
      <c r="PBD48" s="7"/>
      <c r="PBE48" s="7"/>
      <c r="PBF48" s="7"/>
      <c r="PBG48" s="7"/>
      <c r="PBH48" s="7"/>
      <c r="PBI48" s="7"/>
      <c r="PFK48" s="7"/>
      <c r="PFL48" s="7"/>
      <c r="PFM48" s="7"/>
      <c r="PFN48" s="7"/>
      <c r="PFO48" s="7"/>
      <c r="PFP48" s="7"/>
      <c r="PJR48" s="7"/>
      <c r="PJS48" s="7"/>
      <c r="PJT48" s="7"/>
      <c r="PJU48" s="7"/>
      <c r="PJV48" s="7"/>
      <c r="PJW48" s="7"/>
      <c r="PNY48" s="7"/>
      <c r="PNZ48" s="7"/>
      <c r="POA48" s="7"/>
      <c r="POB48" s="7"/>
      <c r="POC48" s="7"/>
      <c r="POD48" s="7"/>
      <c r="PSF48" s="7"/>
      <c r="PSG48" s="7"/>
      <c r="PSH48" s="7"/>
      <c r="PSI48" s="7"/>
      <c r="PSJ48" s="7"/>
      <c r="PSK48" s="7"/>
    </row>
    <row r="49" spans="1:998 1104:1997 2103:2996 3102:3995 4101:5105 5211:6104 6210:7103 7209:8102 8208:9212 9318:10211 10317:11210 11316:11321" x14ac:dyDescent="0.25">
      <c r="A49" s="9">
        <f>Landen!E34+100</f>
        <v>101</v>
      </c>
      <c r="B49" s="3">
        <f>VLOOKUP(C49,CX49:CY52,2,FALSE)</f>
        <v>1</v>
      </c>
      <c r="C49" s="5" t="str">
        <f>Landen!D34</f>
        <v>Spanje</v>
      </c>
      <c r="D49" s="3">
        <f>SUMPRODUCT((DA3:DA105=C49)*(DE3:DE105="W"))+SUMPRODUCT((DD3:DD105=C49)*(DF3:DF105="W"))</f>
        <v>0</v>
      </c>
      <c r="E49" s="3">
        <f>SUMPRODUCT((DA3:DA105=C49)*(DE3:DE105="D"))+SUMPRODUCT((DD3:DD105=C49)*(DF3:DF105="D"))</f>
        <v>0</v>
      </c>
      <c r="F49" s="3">
        <f>SUMPRODUCT((DA3:DA105=C49)*(DE3:DE105="L"))+SUMPRODUCT((DD3:DD105=C49)*(DF3:DF105="L"))</f>
        <v>0</v>
      </c>
      <c r="G49" s="3">
        <f>SUMIF(DA3:DA123,C49,DB3:DB123)+SUMIF(DD3:DD123,C49,DC3:DC123)</f>
        <v>0</v>
      </c>
      <c r="H49" s="3">
        <f>SUMIF(DD3:DD123,C49,DB3:DB123)+SUMIF(DA3:DA123,C49,DC3:DC123)</f>
        <v>0</v>
      </c>
      <c r="I49" s="3">
        <f t="shared" ref="I49:I52" si="172">G49-H49+1000</f>
        <v>1000</v>
      </c>
      <c r="J49" s="3">
        <f t="shared" ref="J49:J52" si="173">D49*3+E49*1</f>
        <v>0</v>
      </c>
      <c r="K49" s="3">
        <f>IF(Landen!F34&lt;&gt;"",Landen!F34,-A49)</f>
        <v>-101</v>
      </c>
      <c r="L49" s="3">
        <f>IF(COUNTIF(J49:J52,4)&lt;&gt;4,RANK(J49,J49:J52),J128)</f>
        <v>1</v>
      </c>
      <c r="N49" s="3">
        <f>SUMPRODUCT((L49:L52=L49)*(K49:K52&lt;K49))+L49</f>
        <v>4</v>
      </c>
      <c r="O49" s="5" t="str">
        <f>INDEX(C49:C53,MATCH(1,N49:N53,0),0)</f>
        <v>Kaapverdië</v>
      </c>
      <c r="P49" s="3">
        <f>INDEX(L49:L53,MATCH(O49,C49:C53,0),0)</f>
        <v>1</v>
      </c>
      <c r="Q49" s="3" t="str">
        <f>IF(P50=1,O49,"")</f>
        <v>Kaapverdië</v>
      </c>
      <c r="R49" s="3" t="str">
        <f>IF(P51=2,O50,"")</f>
        <v/>
      </c>
      <c r="S49" s="3" t="str">
        <f>IF(P52=3,O51,"")</f>
        <v/>
      </c>
      <c r="T49" s="3" t="str">
        <f>IF(P53=4,O52,"")</f>
        <v/>
      </c>
      <c r="V49" s="3" t="str">
        <f>IF(Q49&lt;&gt;"",Q49,"")</f>
        <v>Kaapverdië</v>
      </c>
      <c r="W49" s="3">
        <f>SUMPRODUCT((DA3:DA105=V49)*(DD3:DD105=V50)*(DE3:DE105="W"))+SUMPRODUCT((DA3:DA105=V49)*(DD3:DD105=V51)*(DE3:DE105="W"))+SUMPRODUCT((DA3:DA105=V49)*(DD3:DD105=V52)*(DE3:DE105="W"))+SUMPRODUCT((DA3:DA105=V49)*(DD3:DD105=V53)*(DE3:DE105="W"))+SUMPRODUCT((DA3:DA105=V50)*(DD3:DD105=V49)*(DF3:DF105="W"))+SUMPRODUCT((DA3:DA105=V51)*(DD3:DD105=V49)*(DF3:DF105="W"))+SUMPRODUCT((DA3:DA105=V52)*(DD3:DD105=V49)*(DF3:DF105="W"))+SUMPRODUCT((DA3:DA105=V53)*(DD3:DD105=V49)*(DF3:DF105="W"))</f>
        <v>0</v>
      </c>
      <c r="X49" s="3">
        <f>SUMPRODUCT((DA3:DA105=V49)*(DD3:DD105=V50)*(DE3:DE105="D"))+SUMPRODUCT((DA3:DA105=V49)*(DD3:DD105=V51)*(DE3:DE105="D"))+SUMPRODUCT((DA3:DA105=V49)*(DD3:DD105=V52)*(DE3:DE105="D"))+SUMPRODUCT((DA3:DA105=V49)*(DD3:DD105=V53)*(DE3:DE105="D"))+SUMPRODUCT((DA3:DA105=V50)*(DD3:DD105=V49)*(DE3:DE105="D"))+SUMPRODUCT((DA3:DA105=V51)*(DD3:DD105=V49)*(DE3:DE105="D"))+SUMPRODUCT((DA3:DA105=V52)*(DD3:DD105=V49)*(DE3:DE105="D"))+SUMPRODUCT((DA3:DA105=V53)*(DD3:DD105=V49)*(DE3:DE105="D"))</f>
        <v>0</v>
      </c>
      <c r="Y49" s="3">
        <f>SUMPRODUCT((DA3:DA105=V49)*(DD3:DD105=V50)*(DE3:DE105="L"))+SUMPRODUCT((DA3:DA105=V49)*(DD3:DD105=V51)*(DE3:DE105="L"))+SUMPRODUCT((DA3:DA105=V49)*(DD3:DD105=V52)*(DE3:DE105="L"))+SUMPRODUCT((DA3:DA105=V49)*(DD3:DD105=V53)*(DE3:DE105="L"))+SUMPRODUCT((DA3:DA105=V50)*(DD3:DD105=V49)*(DF3:DF105="L"))+SUMPRODUCT((DA3:DA105=V51)*(DD3:DD105=V49)*(DF3:DF105="L"))+SUMPRODUCT((DA3:DA105=V52)*(DD3:DD105=V49)*(DF3:DF105="L"))+SUMPRODUCT((DA3:DA105=V53)*(DD3:DD105=V49)*(DF3:DF105="L"))</f>
        <v>0</v>
      </c>
      <c r="Z49" s="3">
        <f>SUMPRODUCT((DA3:DA105=V49)*(DD3:DD105=V50)*DB3:DB105)+SUMPRODUCT((DA3:DA105=V49)*(DD3:DD105=V51)*DB3:DB105)+SUMPRODUCT((DA3:DA105=V49)*(DD3:DD105=V52)*DB3:DB105)+SUMPRODUCT((DA3:DA105=V49)*(DD3:DD105=V53)*DB3:DB105)+SUMPRODUCT((DA3:DA105=V50)*(DD3:DD105=V49)*DC3:DC105)+SUMPRODUCT((DA3:DA105=V51)*(DD3:DD105=V49)*DC3:DC105)+SUMPRODUCT((DA3:DA105=V52)*(DD3:DD105=V49)*DC3:DC105)+SUMPRODUCT((DA3:DA105=V53)*(DD3:DD105=V49)*DC3:DC105)</f>
        <v>0</v>
      </c>
      <c r="AA49" s="3">
        <f>SUMPRODUCT((DA3:DA105=V49)*(DD3:DD105=V50)*DC3:DC105)+SUMPRODUCT((DA3:DA105=V49)*(DD3:DD105=V51)*DC3:DC105)+SUMPRODUCT((DA3:DA105=V49)*(DD3:DD105=V52)*DC3:DC105)+SUMPRODUCT((DA3:DA105=V49)*(DD3:DD105=V53)*DC3:DC105)+SUMPRODUCT((DA3:DA105=V50)*(DD3:DD105=V49)*DB3:DB105)+SUMPRODUCT((DA3:DA105=V51)*(DD3:DD105=V49)*DB3:DB105)+SUMPRODUCT((DA3:DA105=V52)*(DD3:DD105=V49)*DB3:DB105)+SUMPRODUCT((DA3:DA105=V53)*(DD3:DD105=V49)*DB3:DB105)</f>
        <v>0</v>
      </c>
      <c r="AB49" s="3">
        <f>Z49-AA49+1000</f>
        <v>1000</v>
      </c>
      <c r="AC49" s="3">
        <f t="shared" ref="AC49:AC52" si="174">IF(V49&lt;&gt;"",W49*3+X49*1,"")</f>
        <v>0</v>
      </c>
      <c r="AD49" s="3">
        <f>IF(V49&lt;&gt;"",VLOOKUP(V49,C4:I52,7,FALSE),"")</f>
        <v>1000</v>
      </c>
      <c r="AE49" s="3">
        <f>IF(V49&lt;&gt;"",VLOOKUP(V49,C4:I52,5,FALSE),"")</f>
        <v>0</v>
      </c>
      <c r="AF49" s="3">
        <f>IF(V49&lt;&gt;"",VLOOKUP(V49,C4:K52,9,FALSE),"")</f>
        <v>-167</v>
      </c>
      <c r="AG49" s="3">
        <f t="shared" ref="AG49:AG52" si="175">AC49</f>
        <v>0</v>
      </c>
      <c r="AH49" s="3">
        <f>IF(V49&lt;&gt;"",RANK(AG49,AG49:AG53),"")</f>
        <v>1</v>
      </c>
      <c r="AI49" s="3">
        <f>IF(V49&lt;&gt;"",SUMPRODUCT((AG49:AG53=AG49)*(AB49:AB53&gt;AB49)),"")</f>
        <v>0</v>
      </c>
      <c r="AJ49" s="3">
        <f>IF(V49&lt;&gt;"",SUMPRODUCT((AG49:AG53=AG49)*(AB49:AB53=AB49)*(Z49:Z53&gt;Z49)),"")</f>
        <v>0</v>
      </c>
      <c r="AK49" s="3">
        <f>IF(V49&lt;&gt;"",SUMPRODUCT((AG49:AG53=AG49)*(AB49:AB53=AB49)*(Z49:Z53=Z49)*(AD49:AD53&gt;AD49)),"")</f>
        <v>0</v>
      </c>
      <c r="AL49" s="3">
        <f>IF(V49&lt;&gt;"",SUMPRODUCT((AG49:AG53=AG49)*(AB49:AB53=AB49)*(Z49:Z53=Z49)*(AD49:AD53=AD49)*(AE49:AE53&gt;AE49)),"")</f>
        <v>0</v>
      </c>
      <c r="AM49" s="3">
        <f>IF(V49&lt;&gt;"",SUMPRODUCT((AG49:AG53=AG49)*(AB49:AB53=AB49)*(Z49:Z53=Z49)*(AD49:AD53=AD49)*(AE49:AE53=AE49)*(AF49:AF53&gt;AF49)),"")</f>
        <v>3</v>
      </c>
      <c r="AN49" s="3">
        <f>IF(V49&lt;&gt;"",IF(AN128&lt;&gt;"",IF(U127=3,AN128,AN128+U127),SUM(AH49:AM49)),"")</f>
        <v>4</v>
      </c>
      <c r="AO49" s="3" t="str">
        <f>IF(V49&lt;&gt;"",INDEX(V49:V53,MATCH(1,AN49:AN53,0),0),"")</f>
        <v>Spanje</v>
      </c>
      <c r="CX49" s="3" t="str">
        <f>IF(AO49&lt;&gt;"",AO49,O49)</f>
        <v>Spanje</v>
      </c>
      <c r="CY49" s="3">
        <v>1</v>
      </c>
      <c r="DA49" s="7" t="str">
        <f>Voorspelling!F52</f>
        <v>Portugal</v>
      </c>
      <c r="DB49" s="7">
        <f>Voorspelling!G52</f>
        <v>0</v>
      </c>
      <c r="DC49" s="7">
        <f>Voorspelling!H52</f>
        <v>0</v>
      </c>
      <c r="DD49" s="7" t="str">
        <f>Voorspelling!I52</f>
        <v>Oezbekistan</v>
      </c>
      <c r="DE49" s="7" t="str">
        <f>IF(AND(Voorspelling!G52&lt;&gt;"",Voorspelling!H52&lt;&gt;""),IF(DB49&gt;DC49,"W",IF(DB49=DC49,"D","L")),"")</f>
        <v/>
      </c>
      <c r="DF49" s="7" t="str">
        <f t="shared" si="0"/>
        <v/>
      </c>
      <c r="DI49" s="3" t="e">
        <f ca="1">VLOOKUP(DJ49,HE49:HF52,2,FALSE)</f>
        <v>#N/A</v>
      </c>
      <c r="DJ49" s="5" t="str">
        <f>C49</f>
        <v>Spanje</v>
      </c>
      <c r="DK49" s="3" t="e">
        <f ca="1">SUMPRODUCT((HH3:HH105=DJ49)*(HL3:HL105="W"))+SUMPRODUCT((HK3:HK105=DJ49)*(HM3:HM105="W"))</f>
        <v>#REF!</v>
      </c>
      <c r="DL49" s="3" t="e">
        <f ca="1">SUMPRODUCT((HH3:HH105=DJ49)*(HL3:HL105="D"))+SUMPRODUCT((HK3:HK105=DJ49)*(HM3:HM105="D"))</f>
        <v>#REF!</v>
      </c>
      <c r="DM49" s="3" t="e">
        <f ca="1">SUMPRODUCT((HH3:HH105=DJ49)*(HL3:HL105="L"))+SUMPRODUCT((HK3:HK105=DJ49)*(HM3:HM105="L"))</f>
        <v>#REF!</v>
      </c>
      <c r="DN49" s="3" t="e">
        <f ca="1">SUMIF(HH3:HH123,DJ49,HI3:HI123)+SUMIF(HK3:HK123,DJ49,HJ3:HJ123)</f>
        <v>#REF!</v>
      </c>
      <c r="DO49" s="3" t="e">
        <f ca="1">SUMIF(HK3:HK123,DJ49,HI3:HI123)+SUMIF(HH3:HH123,DJ49,HJ3:HJ123)</f>
        <v>#REF!</v>
      </c>
      <c r="DP49" s="3" t="e">
        <f t="shared" ref="DP49:DP52" ca="1" si="176">DN49-DO49+1000</f>
        <v>#REF!</v>
      </c>
      <c r="DQ49" s="3" t="e">
        <f t="shared" ref="DQ49:DQ52" ca="1" si="177">DK49*3+DL49*1</f>
        <v>#REF!</v>
      </c>
      <c r="DR49" s="3">
        <f t="shared" ref="DR49:DR52" si="178">K49</f>
        <v>-101</v>
      </c>
      <c r="DS49" s="3" t="e">
        <f ca="1">IF(COUNTIF(DQ49:DQ52,4)&lt;&gt;4,RANK(DQ49,DQ49:DQ52),DQ128)</f>
        <v>#REF!</v>
      </c>
      <c r="DU49" s="3" t="e">
        <f ca="1">SUMPRODUCT((DS49:DS52=DS49)*(DR49:DR52&lt;DR49))+DS49</f>
        <v>#REF!</v>
      </c>
      <c r="DV49" s="5" t="e">
        <f ca="1">INDEX(DJ49:DJ53,MATCH(1,DU49:DU53,0),0)</f>
        <v>#N/A</v>
      </c>
      <c r="DW49" s="3" t="e">
        <f ca="1">INDEX(DS49:DS53,MATCH(DV49,DJ49:DJ53,0),0)</f>
        <v>#N/A</v>
      </c>
      <c r="DX49" s="3" t="e">
        <f ca="1">IF(DW50=1,DV49,"")</f>
        <v>#N/A</v>
      </c>
      <c r="DY49" s="3" t="e">
        <f ca="1">IF(DW51=2,DV50,"")</f>
        <v>#N/A</v>
      </c>
      <c r="DZ49" s="3" t="e">
        <f ca="1">IF(DW52=3,DV51,"")</f>
        <v>#N/A</v>
      </c>
      <c r="EA49" s="3" t="str">
        <f>IF(DW53=4,DV52,"")</f>
        <v/>
      </c>
      <c r="EC49" s="3" t="e">
        <f ca="1">IF(DX49&lt;&gt;"",DX49,"")</f>
        <v>#N/A</v>
      </c>
      <c r="ED49" s="3" t="e">
        <f ca="1">SUMPRODUCT((HH3:HH105=EC49)*(HK3:HK105=EC50)*(HL3:HL105="W"))+SUMPRODUCT((HH3:HH105=EC49)*(HK3:HK105=EC51)*(HL3:HL105="W"))+SUMPRODUCT((HH3:HH105=EC49)*(HK3:HK105=EC52)*(HL3:HL105="W"))+SUMPRODUCT((HH3:HH105=EC49)*(HK3:HK105=EC53)*(HL3:HL105="W"))+SUMPRODUCT((HH3:HH105=EC50)*(HK3:HK105=EC49)*(HM3:HM105="W"))+SUMPRODUCT((HH3:HH105=EC51)*(HK3:HK105=EC49)*(HM3:HM105="W"))+SUMPRODUCT((HH3:HH105=EC52)*(HK3:HK105=EC49)*(HM3:HM105="W"))+SUMPRODUCT((HH3:HH105=EC53)*(HK3:HK105=EC49)*(HM3:HM105="W"))</f>
        <v>#N/A</v>
      </c>
      <c r="EE49" s="3" t="e">
        <f ca="1">SUMPRODUCT((HH3:HH105=EC49)*(HK3:HK105=EC50)*(HL3:HL105="D"))+SUMPRODUCT((HH3:HH105=EC49)*(HK3:HK105=EC51)*(HL3:HL105="D"))+SUMPRODUCT((HH3:HH105=EC49)*(HK3:HK105=EC52)*(HL3:HL105="D"))+SUMPRODUCT((HH3:HH105=EC49)*(HK3:HK105=EC53)*(HL3:HL105="D"))+SUMPRODUCT((HH3:HH105=EC50)*(HK3:HK105=EC49)*(HL3:HL105="D"))+SUMPRODUCT((HH3:HH105=EC51)*(HK3:HK105=EC49)*(HL3:HL105="D"))+SUMPRODUCT((HH3:HH105=EC52)*(HK3:HK105=EC49)*(HL3:HL105="D"))+SUMPRODUCT((HH3:HH105=EC53)*(HK3:HK105=EC49)*(HL3:HL105="D"))</f>
        <v>#N/A</v>
      </c>
      <c r="EF49" s="3" t="e">
        <f ca="1">SUMPRODUCT((HH3:HH105=EC49)*(HK3:HK105=EC50)*(HL3:HL105="L"))+SUMPRODUCT((HH3:HH105=EC49)*(HK3:HK105=EC51)*(HL3:HL105="L"))+SUMPRODUCT((HH3:HH105=EC49)*(HK3:HK105=EC52)*(HL3:HL105="L"))+SUMPRODUCT((HH3:HH105=EC49)*(HK3:HK105=EC53)*(HL3:HL105="L"))+SUMPRODUCT((HH3:HH105=EC50)*(HK3:HK105=EC49)*(HM3:HM105="L"))+SUMPRODUCT((HH3:HH105=EC51)*(HK3:HK105=EC49)*(HM3:HM105="L"))+SUMPRODUCT((HH3:HH105=EC52)*(HK3:HK105=EC49)*(HM3:HM105="L"))+SUMPRODUCT((HH3:HH105=EC53)*(HK3:HK105=EC49)*(HM3:HM105="L"))</f>
        <v>#N/A</v>
      </c>
      <c r="EG49" s="3" t="e">
        <f ca="1">SUMPRODUCT((HH3:HH105=EC49)*(HK3:HK105=EC50)*HI3:HI105)+SUMPRODUCT((HH3:HH105=EC49)*(HK3:HK105=EC51)*HI3:HI105)+SUMPRODUCT((HH3:HH105=EC49)*(HK3:HK105=EC52)*HI3:HI105)+SUMPRODUCT((HH3:HH105=EC49)*(HK3:HK105=EC53)*HI3:HI105)+SUMPRODUCT((HH3:HH105=EC50)*(HK3:HK105=EC49)*HJ3:HJ105)+SUMPRODUCT((HH3:HH105=EC51)*(HK3:HK105=EC49)*HJ3:HJ105)+SUMPRODUCT((HH3:HH105=EC52)*(HK3:HK105=EC49)*HJ3:HJ105)+SUMPRODUCT((HH3:HH105=EC53)*(HK3:HK105=EC49)*HJ3:HJ105)</f>
        <v>#N/A</v>
      </c>
      <c r="EH49" s="3" t="e">
        <f ca="1">SUMPRODUCT((HH3:HH105=EC49)*(HK3:HK105=EC50)*HJ3:HJ105)+SUMPRODUCT((HH3:HH105=EC49)*(HK3:HK105=EC51)*HJ3:HJ105)+SUMPRODUCT((HH3:HH105=EC49)*(HK3:HK105=EC52)*HJ3:HJ105)+SUMPRODUCT((HH3:HH105=EC49)*(HK3:HK105=EC53)*HJ3:HJ105)+SUMPRODUCT((HH3:HH105=EC50)*(HK3:HK105=EC49)*HI3:HI105)+SUMPRODUCT((HH3:HH105=EC51)*(HK3:HK105=EC49)*HI3:HI105)+SUMPRODUCT((HH3:HH105=EC52)*(HK3:HK105=EC49)*HI3:HI105)+SUMPRODUCT((HH3:HH105=EC53)*(HK3:HK105=EC49)*HI3:HI105)</f>
        <v>#N/A</v>
      </c>
      <c r="EI49" s="3" t="e">
        <f ca="1">EG49-EH49+1000</f>
        <v>#N/A</v>
      </c>
      <c r="EJ49" s="3" t="e">
        <f t="shared" ref="EJ49:EJ52" ca="1" si="179">IF(EC49&lt;&gt;"",ED49*3+EE49*1,"")</f>
        <v>#N/A</v>
      </c>
      <c r="EK49" s="3" t="e">
        <f ca="1">IF(EC49&lt;&gt;"",VLOOKUP(EC49,DJ4:DP52,7,FALSE),"")</f>
        <v>#N/A</v>
      </c>
      <c r="EL49" s="3" t="e">
        <f ca="1">IF(EC49&lt;&gt;"",VLOOKUP(EC49,DJ4:DP52,5,FALSE),"")</f>
        <v>#N/A</v>
      </c>
      <c r="EM49" s="3" t="e">
        <f ca="1">IF(EC49&lt;&gt;"",VLOOKUP(EC49,DJ4:DR52,9,FALSE),"")</f>
        <v>#N/A</v>
      </c>
      <c r="EN49" s="3" t="e">
        <f t="shared" ref="EN49:EN52" ca="1" si="180">EJ49</f>
        <v>#N/A</v>
      </c>
      <c r="EO49" s="3" t="e">
        <f ca="1">IF(EC49&lt;&gt;"",RANK(EN49,EN49:EN53),"")</f>
        <v>#N/A</v>
      </c>
      <c r="EP49" s="3" t="e">
        <f ca="1">IF(EC49&lt;&gt;"",SUMPRODUCT((EN49:EN53=EN49)*(EI49:EI53&gt;EI49)),"")</f>
        <v>#N/A</v>
      </c>
      <c r="EQ49" s="3" t="e">
        <f ca="1">IF(EC49&lt;&gt;"",SUMPRODUCT((EN49:EN53=EN49)*(EI49:EI53=EI49)*(EG49:EG53&gt;EG49)),"")</f>
        <v>#N/A</v>
      </c>
      <c r="ER49" s="3" t="e">
        <f ca="1">IF(EC49&lt;&gt;"",SUMPRODUCT((EN49:EN53=EN49)*(EI49:EI53=EI49)*(EG49:EG53=EG49)*(EK49:EK53&gt;EK49)),"")</f>
        <v>#N/A</v>
      </c>
      <c r="ES49" s="3" t="e">
        <f ca="1">IF(EC49&lt;&gt;"",SUMPRODUCT((EN49:EN53=EN49)*(EI49:EI53=EI49)*(EG49:EG53=EG49)*(EK49:EK53=EK49)*(EL49:EL53&gt;EL49)),"")</f>
        <v>#N/A</v>
      </c>
      <c r="ET49" s="3" t="e">
        <f ca="1">IF(EC49&lt;&gt;"",SUMPRODUCT((EN49:EN53=EN49)*(EI49:EI53=EI49)*(EG49:EG53=EG49)*(EK49:EK53=EK49)*(EL49:EL53=EL49)*(EM49:EM53&gt;EM49)),"")</f>
        <v>#N/A</v>
      </c>
      <c r="EU49" s="3" t="e">
        <f ca="1">IF(EC49&lt;&gt;"",IF(EU128&lt;&gt;"",IF(EB127=3,EU128,EU128+EB127),SUM(EO49:ET49)),"")</f>
        <v>#N/A</v>
      </c>
      <c r="EV49" s="3" t="e">
        <f ca="1">IF(EC49&lt;&gt;"",INDEX(EC49:EC53,MATCH(1,EU49:EU53,0),0),"")</f>
        <v>#N/A</v>
      </c>
      <c r="HE49" s="3" t="e">
        <f ca="1">IF(EV49&lt;&gt;"",EV49,DV49)</f>
        <v>#N/A</v>
      </c>
      <c r="HF49" s="3">
        <v>1</v>
      </c>
      <c r="HH49" s="7" t="str">
        <f t="shared" si="1"/>
        <v>Portugal</v>
      </c>
      <c r="HI49" s="7" t="e">
        <f ca="1">IF(OFFSET(Voorspelling!#REF!,0,HI1)&lt;&gt;"",OFFSET(Voorspelling!#REF!,0,HI1),0)</f>
        <v>#REF!</v>
      </c>
      <c r="HJ49" s="7" t="e">
        <f ca="1">IF(OFFSET(Voorspelling!#REF!,0,HI1)&lt;&gt;"",OFFSET(Voorspelling!#REF!,0,HI1),0)</f>
        <v>#REF!</v>
      </c>
      <c r="HK49" s="7" t="str">
        <f t="shared" si="2"/>
        <v>Oezbekistan</v>
      </c>
      <c r="HL49" s="7" t="e">
        <f ca="1">IF(AND(OFFSET(Voorspelling!#REF!,0,HI1)&lt;&gt;"",OFFSET(Voorspelling!#REF!,0,HI1)&lt;&gt;""),IF(HI49&gt;HJ49,"W",IF(HI49=HJ49,"D","L")),"")</f>
        <v>#REF!</v>
      </c>
      <c r="HM49" s="7" t="e">
        <f t="shared" ca="1" si="3"/>
        <v>#REF!</v>
      </c>
      <c r="LO49" s="7"/>
      <c r="LP49" s="7"/>
      <c r="LQ49" s="7"/>
      <c r="LR49" s="7"/>
      <c r="LS49" s="7"/>
      <c r="LT49" s="7"/>
      <c r="PV49" s="7"/>
      <c r="PW49" s="7"/>
      <c r="PX49" s="7"/>
      <c r="PY49" s="7"/>
      <c r="PZ49" s="7"/>
      <c r="QA49" s="7"/>
      <c r="UC49" s="7"/>
      <c r="UD49" s="7"/>
      <c r="UE49" s="7"/>
      <c r="UF49" s="7"/>
      <c r="UG49" s="7"/>
      <c r="UH49" s="7"/>
      <c r="YJ49" s="7"/>
      <c r="YK49" s="7"/>
      <c r="YL49" s="7"/>
      <c r="YM49" s="7"/>
      <c r="YN49" s="7"/>
      <c r="YO49" s="7"/>
      <c r="ACQ49" s="7"/>
      <c r="ACR49" s="7"/>
      <c r="ACS49" s="7"/>
      <c r="ACT49" s="7"/>
      <c r="ACU49" s="7"/>
      <c r="ACV49" s="7"/>
      <c r="AGX49" s="7"/>
      <c r="AGY49" s="7"/>
      <c r="AGZ49" s="7"/>
      <c r="AHA49" s="7"/>
      <c r="AHB49" s="7"/>
      <c r="AHC49" s="7"/>
      <c r="ALE49" s="7"/>
      <c r="ALF49" s="7"/>
      <c r="ALG49" s="7"/>
      <c r="ALH49" s="7"/>
      <c r="ALI49" s="7"/>
      <c r="ALJ49" s="7"/>
      <c r="APL49" s="7"/>
      <c r="APM49" s="7"/>
      <c r="APN49" s="7"/>
      <c r="APO49" s="7"/>
      <c r="APP49" s="7"/>
      <c r="APQ49" s="7"/>
      <c r="ATS49" s="7"/>
      <c r="ATT49" s="7"/>
      <c r="ATU49" s="7"/>
      <c r="ATV49" s="7"/>
      <c r="ATW49" s="7"/>
      <c r="ATX49" s="7"/>
      <c r="AXZ49" s="7"/>
      <c r="AYA49" s="7"/>
      <c r="AYB49" s="7"/>
      <c r="AYC49" s="7"/>
      <c r="AYD49" s="7"/>
      <c r="AYE49" s="7"/>
      <c r="BCG49" s="7"/>
      <c r="BCH49" s="7"/>
      <c r="BCI49" s="7"/>
      <c r="BCJ49" s="7"/>
      <c r="BCK49" s="7"/>
      <c r="BCL49" s="7"/>
      <c r="BGN49" s="7"/>
      <c r="BGO49" s="7"/>
      <c r="BGP49" s="7"/>
      <c r="BGQ49" s="7"/>
      <c r="BGR49" s="7"/>
      <c r="BGS49" s="7"/>
      <c r="BKU49" s="7"/>
      <c r="BKV49" s="7"/>
      <c r="BKW49" s="7"/>
      <c r="BKX49" s="7"/>
      <c r="BKY49" s="7"/>
      <c r="BKZ49" s="7"/>
      <c r="BPB49" s="7"/>
      <c r="BPC49" s="7"/>
      <c r="BPD49" s="7"/>
      <c r="BPE49" s="7"/>
      <c r="BPF49" s="7"/>
      <c r="BPG49" s="7"/>
      <c r="BTI49" s="7"/>
      <c r="BTJ49" s="7"/>
      <c r="BTK49" s="7"/>
      <c r="BTL49" s="7"/>
      <c r="BTM49" s="7"/>
      <c r="BTN49" s="7"/>
      <c r="BXP49" s="7"/>
      <c r="BXQ49" s="7"/>
      <c r="BXR49" s="7"/>
      <c r="BXS49" s="7"/>
      <c r="BXT49" s="7"/>
      <c r="BXU49" s="7"/>
      <c r="CBW49" s="7"/>
      <c r="CBX49" s="7"/>
      <c r="CBY49" s="7"/>
      <c r="CBZ49" s="7"/>
      <c r="CCA49" s="7"/>
      <c r="CCB49" s="7"/>
      <c r="CGD49" s="7"/>
      <c r="CGE49" s="7"/>
      <c r="CGF49" s="7"/>
      <c r="CGG49" s="7"/>
      <c r="CGH49" s="7"/>
      <c r="CGI49" s="7"/>
      <c r="CKK49" s="7"/>
      <c r="CKL49" s="7"/>
      <c r="CKM49" s="7"/>
      <c r="CKN49" s="7"/>
      <c r="CKO49" s="7"/>
      <c r="CKP49" s="7"/>
      <c r="COR49" s="7"/>
      <c r="COS49" s="7"/>
      <c r="COT49" s="7"/>
      <c r="COU49" s="7"/>
      <c r="COV49" s="7"/>
      <c r="COW49" s="7"/>
      <c r="CSY49" s="7"/>
      <c r="CSZ49" s="7"/>
      <c r="CTA49" s="7"/>
      <c r="CTB49" s="7"/>
      <c r="CTC49" s="7"/>
      <c r="CTD49" s="7"/>
      <c r="CXF49" s="7"/>
      <c r="CXG49" s="7"/>
      <c r="CXH49" s="7"/>
      <c r="CXI49" s="7"/>
      <c r="CXJ49" s="7"/>
      <c r="CXK49" s="7"/>
      <c r="DBM49" s="7"/>
      <c r="DBN49" s="7"/>
      <c r="DBO49" s="7"/>
      <c r="DBP49" s="7"/>
      <c r="DBQ49" s="7"/>
      <c r="DBR49" s="7"/>
      <c r="DFT49" s="7"/>
      <c r="DFU49" s="7"/>
      <c r="DFV49" s="7"/>
      <c r="DFW49" s="7"/>
      <c r="DFX49" s="7"/>
      <c r="DFY49" s="7"/>
      <c r="DKA49" s="7"/>
      <c r="DKB49" s="7"/>
      <c r="DKC49" s="7"/>
      <c r="DKD49" s="7"/>
      <c r="DKE49" s="7"/>
      <c r="DKF49" s="7"/>
      <c r="DOH49" s="7"/>
      <c r="DOI49" s="7"/>
      <c r="DOJ49" s="7"/>
      <c r="DOK49" s="7"/>
      <c r="DOL49" s="7"/>
      <c r="DOM49" s="7"/>
      <c r="DSO49" s="7"/>
      <c r="DSP49" s="7"/>
      <c r="DSQ49" s="7"/>
      <c r="DSR49" s="7"/>
      <c r="DSS49" s="7"/>
      <c r="DST49" s="7"/>
      <c r="DWV49" s="7"/>
      <c r="DWW49" s="7"/>
      <c r="DWX49" s="7"/>
      <c r="DWY49" s="7"/>
      <c r="DWZ49" s="7"/>
      <c r="DXA49" s="7"/>
      <c r="EBC49" s="7"/>
      <c r="EBD49" s="7"/>
      <c r="EBE49" s="7"/>
      <c r="EBF49" s="7"/>
      <c r="EBG49" s="7"/>
      <c r="EBH49" s="7"/>
      <c r="EFJ49" s="7"/>
      <c r="EFK49" s="7"/>
      <c r="EFL49" s="7"/>
      <c r="EFM49" s="7"/>
      <c r="EFN49" s="7"/>
      <c r="EFO49" s="7"/>
      <c r="EJQ49" s="7"/>
      <c r="EJR49" s="7"/>
      <c r="EJS49" s="7"/>
      <c r="EJT49" s="7"/>
      <c r="EJU49" s="7"/>
      <c r="EJV49" s="7"/>
      <c r="ENX49" s="7"/>
      <c r="ENY49" s="7"/>
      <c r="ENZ49" s="7"/>
      <c r="EOA49" s="7"/>
      <c r="EOB49" s="7"/>
      <c r="EOC49" s="7"/>
      <c r="ESE49" s="7"/>
      <c r="ESF49" s="7"/>
      <c r="ESG49" s="7"/>
      <c r="ESH49" s="7"/>
      <c r="ESI49" s="7"/>
      <c r="ESJ49" s="7"/>
      <c r="EWL49" s="7"/>
      <c r="EWM49" s="7"/>
      <c r="EWN49" s="7"/>
      <c r="EWO49" s="7"/>
      <c r="EWP49" s="7"/>
      <c r="EWQ49" s="7"/>
      <c r="FAS49" s="7"/>
      <c r="FAT49" s="7"/>
      <c r="FAU49" s="7"/>
      <c r="FAV49" s="7"/>
      <c r="FAW49" s="7"/>
      <c r="FAX49" s="7"/>
      <c r="FEZ49" s="7"/>
      <c r="FFA49" s="7"/>
      <c r="FFB49" s="7"/>
      <c r="FFC49" s="7"/>
      <c r="FFD49" s="7"/>
      <c r="FFE49" s="7"/>
      <c r="FJG49" s="7"/>
      <c r="FJH49" s="7"/>
      <c r="FJI49" s="7"/>
      <c r="FJJ49" s="7"/>
      <c r="FJK49" s="7"/>
      <c r="FJL49" s="7"/>
      <c r="FNN49" s="7"/>
      <c r="FNO49" s="7"/>
      <c r="FNP49" s="7"/>
      <c r="FNQ49" s="7"/>
      <c r="FNR49" s="7"/>
      <c r="FNS49" s="7"/>
      <c r="FRU49" s="7"/>
      <c r="FRV49" s="7"/>
      <c r="FRW49" s="7"/>
      <c r="FRX49" s="7"/>
      <c r="FRY49" s="7"/>
      <c r="FRZ49" s="7"/>
      <c r="FWB49" s="7"/>
      <c r="FWC49" s="7"/>
      <c r="FWD49" s="7"/>
      <c r="FWE49" s="7"/>
      <c r="FWF49" s="7"/>
      <c r="FWG49" s="7"/>
      <c r="GAI49" s="7"/>
      <c r="GAJ49" s="7"/>
      <c r="GAK49" s="7"/>
      <c r="GAL49" s="7"/>
      <c r="GAM49" s="7"/>
      <c r="GAN49" s="7"/>
      <c r="GEP49" s="7"/>
      <c r="GEQ49" s="7"/>
      <c r="GER49" s="7"/>
      <c r="GES49" s="7"/>
      <c r="GET49" s="7"/>
      <c r="GEU49" s="7"/>
      <c r="GIW49" s="7"/>
      <c r="GIX49" s="7"/>
      <c r="GIY49" s="7"/>
      <c r="GIZ49" s="7"/>
      <c r="GJA49" s="7"/>
      <c r="GJB49" s="7"/>
      <c r="GND49" s="7"/>
      <c r="GNE49" s="7"/>
      <c r="GNF49" s="7"/>
      <c r="GNG49" s="7"/>
      <c r="GNH49" s="7"/>
      <c r="GNI49" s="7"/>
      <c r="GRK49" s="7"/>
      <c r="GRL49" s="7"/>
      <c r="GRM49" s="7"/>
      <c r="GRN49" s="7"/>
      <c r="GRO49" s="7"/>
      <c r="GRP49" s="7"/>
      <c r="GVR49" s="7"/>
      <c r="GVS49" s="7"/>
      <c r="GVT49" s="7"/>
      <c r="GVU49" s="7"/>
      <c r="GVV49" s="7"/>
      <c r="GVW49" s="7"/>
      <c r="GZY49" s="7"/>
      <c r="GZZ49" s="7"/>
      <c r="HAA49" s="7"/>
      <c r="HAB49" s="7"/>
      <c r="HAC49" s="7"/>
      <c r="HAD49" s="7"/>
      <c r="HEF49" s="7"/>
      <c r="HEG49" s="7"/>
      <c r="HEH49" s="7"/>
      <c r="HEI49" s="7"/>
      <c r="HEJ49" s="7"/>
      <c r="HEK49" s="7"/>
      <c r="HIM49" s="7"/>
      <c r="HIN49" s="7"/>
      <c r="HIO49" s="7"/>
      <c r="HIP49" s="7"/>
      <c r="HIQ49" s="7"/>
      <c r="HIR49" s="7"/>
      <c r="HMT49" s="7"/>
      <c r="HMU49" s="7"/>
      <c r="HMV49" s="7"/>
      <c r="HMW49" s="7"/>
      <c r="HMX49" s="7"/>
      <c r="HMY49" s="7"/>
      <c r="HRA49" s="7"/>
      <c r="HRB49" s="7"/>
      <c r="HRC49" s="7"/>
      <c r="HRD49" s="7"/>
      <c r="HRE49" s="7"/>
      <c r="HRF49" s="7"/>
      <c r="HVH49" s="7"/>
      <c r="HVI49" s="7"/>
      <c r="HVJ49" s="7"/>
      <c r="HVK49" s="7"/>
      <c r="HVL49" s="7"/>
      <c r="HVM49" s="7"/>
      <c r="HZO49" s="7"/>
      <c r="HZP49" s="7"/>
      <c r="HZQ49" s="7"/>
      <c r="HZR49" s="7"/>
      <c r="HZS49" s="7"/>
      <c r="HZT49" s="7"/>
      <c r="IDV49" s="7"/>
      <c r="IDW49" s="7"/>
      <c r="IDX49" s="7"/>
      <c r="IDY49" s="7"/>
      <c r="IDZ49" s="7"/>
      <c r="IEA49" s="7"/>
      <c r="IIC49" s="7"/>
      <c r="IID49" s="7"/>
      <c r="IIE49" s="7"/>
      <c r="IIF49" s="7"/>
      <c r="IIG49" s="7"/>
      <c r="IIH49" s="7"/>
      <c r="IMJ49" s="7"/>
      <c r="IMK49" s="7"/>
      <c r="IML49" s="7"/>
      <c r="IMM49" s="7"/>
      <c r="IMN49" s="7"/>
      <c r="IMO49" s="7"/>
      <c r="IQQ49" s="7"/>
      <c r="IQR49" s="7"/>
      <c r="IQS49" s="7"/>
      <c r="IQT49" s="7"/>
      <c r="IQU49" s="7"/>
      <c r="IQV49" s="7"/>
      <c r="IUX49" s="7"/>
      <c r="IUY49" s="7"/>
      <c r="IUZ49" s="7"/>
      <c r="IVA49" s="7"/>
      <c r="IVB49" s="7"/>
      <c r="IVC49" s="7"/>
      <c r="IZE49" s="7"/>
      <c r="IZF49" s="7"/>
      <c r="IZG49" s="7"/>
      <c r="IZH49" s="7"/>
      <c r="IZI49" s="7"/>
      <c r="IZJ49" s="7"/>
      <c r="JDL49" s="7"/>
      <c r="JDM49" s="7"/>
      <c r="JDN49" s="7"/>
      <c r="JDO49" s="7"/>
      <c r="JDP49" s="7"/>
      <c r="JDQ49" s="7"/>
      <c r="JHS49" s="7"/>
      <c r="JHT49" s="7"/>
      <c r="JHU49" s="7"/>
      <c r="JHV49" s="7"/>
      <c r="JHW49" s="7"/>
      <c r="JHX49" s="7"/>
      <c r="JLZ49" s="7"/>
      <c r="JMA49" s="7"/>
      <c r="JMB49" s="7"/>
      <c r="JMC49" s="7"/>
      <c r="JMD49" s="7"/>
      <c r="JME49" s="7"/>
      <c r="JQG49" s="7"/>
      <c r="JQH49" s="7"/>
      <c r="JQI49" s="7"/>
      <c r="JQJ49" s="7"/>
      <c r="JQK49" s="7"/>
      <c r="JQL49" s="7"/>
      <c r="JUN49" s="7"/>
      <c r="JUO49" s="7"/>
      <c r="JUP49" s="7"/>
      <c r="JUQ49" s="7"/>
      <c r="JUR49" s="7"/>
      <c r="JUS49" s="7"/>
      <c r="JYU49" s="7"/>
      <c r="JYV49" s="7"/>
      <c r="JYW49" s="7"/>
      <c r="JYX49" s="7"/>
      <c r="JYY49" s="7"/>
      <c r="JYZ49" s="7"/>
      <c r="KDB49" s="7"/>
      <c r="KDC49" s="7"/>
      <c r="KDD49" s="7"/>
      <c r="KDE49" s="7"/>
      <c r="KDF49" s="7"/>
      <c r="KDG49" s="7"/>
      <c r="KHI49" s="7"/>
      <c r="KHJ49" s="7"/>
      <c r="KHK49" s="7"/>
      <c r="KHL49" s="7"/>
      <c r="KHM49" s="7"/>
      <c r="KHN49" s="7"/>
      <c r="KLP49" s="7"/>
      <c r="KLQ49" s="7"/>
      <c r="KLR49" s="7"/>
      <c r="KLS49" s="7"/>
      <c r="KLT49" s="7"/>
      <c r="KLU49" s="7"/>
      <c r="KPW49" s="7"/>
      <c r="KPX49" s="7"/>
      <c r="KPY49" s="7"/>
      <c r="KPZ49" s="7"/>
      <c r="KQA49" s="7"/>
      <c r="KQB49" s="7"/>
      <c r="KUD49" s="7"/>
      <c r="KUE49" s="7"/>
      <c r="KUF49" s="7"/>
      <c r="KUG49" s="7"/>
      <c r="KUH49" s="7"/>
      <c r="KUI49" s="7"/>
      <c r="KYK49" s="7"/>
      <c r="KYL49" s="7"/>
      <c r="KYM49" s="7"/>
      <c r="KYN49" s="7"/>
      <c r="KYO49" s="7"/>
      <c r="KYP49" s="7"/>
      <c r="LCR49" s="7"/>
      <c r="LCS49" s="7"/>
      <c r="LCT49" s="7"/>
      <c r="LCU49" s="7"/>
      <c r="LCV49" s="7"/>
      <c r="LCW49" s="7"/>
      <c r="LGY49" s="7"/>
      <c r="LGZ49" s="7"/>
      <c r="LHA49" s="7"/>
      <c r="LHB49" s="7"/>
      <c r="LHC49" s="7"/>
      <c r="LHD49" s="7"/>
      <c r="LLF49" s="7"/>
      <c r="LLG49" s="7"/>
      <c r="LLH49" s="7"/>
      <c r="LLI49" s="7"/>
      <c r="LLJ49" s="7"/>
      <c r="LLK49" s="7"/>
      <c r="LPM49" s="7"/>
      <c r="LPN49" s="7"/>
      <c r="LPO49" s="7"/>
      <c r="LPP49" s="7"/>
      <c r="LPQ49" s="7"/>
      <c r="LPR49" s="7"/>
      <c r="LTT49" s="7"/>
      <c r="LTU49" s="7"/>
      <c r="LTV49" s="7"/>
      <c r="LTW49" s="7"/>
      <c r="LTX49" s="7"/>
      <c r="LTY49" s="7"/>
      <c r="LYA49" s="7"/>
      <c r="LYB49" s="7"/>
      <c r="LYC49" s="7"/>
      <c r="LYD49" s="7"/>
      <c r="LYE49" s="7"/>
      <c r="LYF49" s="7"/>
      <c r="MCH49" s="7"/>
      <c r="MCI49" s="7"/>
      <c r="MCJ49" s="7"/>
      <c r="MCK49" s="7"/>
      <c r="MCL49" s="7"/>
      <c r="MCM49" s="7"/>
      <c r="MGO49" s="7"/>
      <c r="MGP49" s="7"/>
      <c r="MGQ49" s="7"/>
      <c r="MGR49" s="7"/>
      <c r="MGS49" s="7"/>
      <c r="MGT49" s="7"/>
      <c r="MKV49" s="7"/>
      <c r="MKW49" s="7"/>
      <c r="MKX49" s="7"/>
      <c r="MKY49" s="7"/>
      <c r="MKZ49" s="7"/>
      <c r="MLA49" s="7"/>
      <c r="MPC49" s="7"/>
      <c r="MPD49" s="7"/>
      <c r="MPE49" s="7"/>
      <c r="MPF49" s="7"/>
      <c r="MPG49" s="7"/>
      <c r="MPH49" s="7"/>
      <c r="MTJ49" s="7"/>
      <c r="MTK49" s="7"/>
      <c r="MTL49" s="7"/>
      <c r="MTM49" s="7"/>
      <c r="MTN49" s="7"/>
      <c r="MTO49" s="7"/>
      <c r="MXQ49" s="7"/>
      <c r="MXR49" s="7"/>
      <c r="MXS49" s="7"/>
      <c r="MXT49" s="7"/>
      <c r="MXU49" s="7"/>
      <c r="MXV49" s="7"/>
      <c r="NBX49" s="7"/>
      <c r="NBY49" s="7"/>
      <c r="NBZ49" s="7"/>
      <c r="NCA49" s="7"/>
      <c r="NCB49" s="7"/>
      <c r="NCC49" s="7"/>
      <c r="NGE49" s="7"/>
      <c r="NGF49" s="7"/>
      <c r="NGG49" s="7"/>
      <c r="NGH49" s="7"/>
      <c r="NGI49" s="7"/>
      <c r="NGJ49" s="7"/>
      <c r="NKL49" s="7"/>
      <c r="NKM49" s="7"/>
      <c r="NKN49" s="7"/>
      <c r="NKO49" s="7"/>
      <c r="NKP49" s="7"/>
      <c r="NKQ49" s="7"/>
      <c r="NOS49" s="7"/>
      <c r="NOT49" s="7"/>
      <c r="NOU49" s="7"/>
      <c r="NOV49" s="7"/>
      <c r="NOW49" s="7"/>
      <c r="NOX49" s="7"/>
      <c r="NSZ49" s="7"/>
      <c r="NTA49" s="7"/>
      <c r="NTB49" s="7"/>
      <c r="NTC49" s="7"/>
      <c r="NTD49" s="7"/>
      <c r="NTE49" s="7"/>
      <c r="NXG49" s="7"/>
      <c r="NXH49" s="7"/>
      <c r="NXI49" s="7"/>
      <c r="NXJ49" s="7"/>
      <c r="NXK49" s="7"/>
      <c r="NXL49" s="7"/>
      <c r="OBN49" s="7"/>
      <c r="OBO49" s="7"/>
      <c r="OBP49" s="7"/>
      <c r="OBQ49" s="7"/>
      <c r="OBR49" s="7"/>
      <c r="OBS49" s="7"/>
      <c r="OFU49" s="7"/>
      <c r="OFV49" s="7"/>
      <c r="OFW49" s="7"/>
      <c r="OFX49" s="7"/>
      <c r="OFY49" s="7"/>
      <c r="OFZ49" s="7"/>
      <c r="OKB49" s="7"/>
      <c r="OKC49" s="7"/>
      <c r="OKD49" s="7"/>
      <c r="OKE49" s="7"/>
      <c r="OKF49" s="7"/>
      <c r="OKG49" s="7"/>
      <c r="OOI49" s="7"/>
      <c r="OOJ49" s="7"/>
      <c r="OOK49" s="7"/>
      <c r="OOL49" s="7"/>
      <c r="OOM49" s="7"/>
      <c r="OON49" s="7"/>
      <c r="OSP49" s="7"/>
      <c r="OSQ49" s="7"/>
      <c r="OSR49" s="7"/>
      <c r="OSS49" s="7"/>
      <c r="OST49" s="7"/>
      <c r="OSU49" s="7"/>
      <c r="OWW49" s="7"/>
      <c r="OWX49" s="7"/>
      <c r="OWY49" s="7"/>
      <c r="OWZ49" s="7"/>
      <c r="OXA49" s="7"/>
      <c r="OXB49" s="7"/>
      <c r="PBD49" s="7"/>
      <c r="PBE49" s="7"/>
      <c r="PBF49" s="7"/>
      <c r="PBG49" s="7"/>
      <c r="PBH49" s="7"/>
      <c r="PBI49" s="7"/>
      <c r="PFK49" s="7"/>
      <c r="PFL49" s="7"/>
      <c r="PFM49" s="7"/>
      <c r="PFN49" s="7"/>
      <c r="PFO49" s="7"/>
      <c r="PFP49" s="7"/>
      <c r="PJR49" s="7"/>
      <c r="PJS49" s="7"/>
      <c r="PJT49" s="7"/>
      <c r="PJU49" s="7"/>
      <c r="PJV49" s="7"/>
      <c r="PJW49" s="7"/>
      <c r="PNY49" s="7"/>
      <c r="PNZ49" s="7"/>
      <c r="POA49" s="7"/>
      <c r="POB49" s="7"/>
      <c r="POC49" s="7"/>
      <c r="POD49" s="7"/>
      <c r="PSF49" s="7"/>
      <c r="PSG49" s="7"/>
      <c r="PSH49" s="7"/>
      <c r="PSI49" s="7"/>
      <c r="PSJ49" s="7"/>
      <c r="PSK49" s="7"/>
    </row>
    <row r="50" spans="1:998 1104:1997 2103:2996 3102:3995 4101:5105 5211:6104 6210:7103 7209:8102 8208:9212 9318:10211 10317:11210 11316:11321" x14ac:dyDescent="0.25">
      <c r="A50" s="9">
        <f>Landen!E35+100</f>
        <v>167</v>
      </c>
      <c r="B50" s="3">
        <f>VLOOKUP(C50,CX49:CY52,2,FALSE)</f>
        <v>4</v>
      </c>
      <c r="C50" s="5" t="str">
        <f>Landen!D35</f>
        <v>Kaapverdië</v>
      </c>
      <c r="D50" s="3">
        <f>SUMPRODUCT((DA3:DA105=C50)*(DE3:DE105="W"))+SUMPRODUCT((DD3:DD105=C50)*(DF3:DF105="W"))</f>
        <v>0</v>
      </c>
      <c r="E50" s="3">
        <f>SUMPRODUCT((DA3:DA105=C50)*(DE3:DE105="D"))+SUMPRODUCT((DD3:DD105=C50)*(DF3:DF105="D"))</f>
        <v>0</v>
      </c>
      <c r="F50" s="3">
        <f>SUMPRODUCT((DA3:DA105=C50)*(DE3:DE105="L"))+SUMPRODUCT((DD3:DD105=C50)*(DF3:DF105="L"))</f>
        <v>0</v>
      </c>
      <c r="G50" s="3">
        <f>SUMIF(DA3:DA123,C50,DB3:DB123)+SUMIF(DD3:DD123,C50,DC3:DC123)</f>
        <v>0</v>
      </c>
      <c r="H50" s="3">
        <f>SUMIF(DD3:DD123,C50,DB3:DB123)+SUMIF(DA3:DA123,C50,DC3:DC123)</f>
        <v>0</v>
      </c>
      <c r="I50" s="3">
        <f t="shared" si="172"/>
        <v>1000</v>
      </c>
      <c r="J50" s="3">
        <f t="shared" si="173"/>
        <v>0</v>
      </c>
      <c r="K50" s="3">
        <f>IF(Landen!F35&lt;&gt;"",Landen!F35,-A50)</f>
        <v>-167</v>
      </c>
      <c r="L50" s="3">
        <f>IF(COUNTIF(J49:J52,4)&lt;&gt;4,RANK(J50,J49:J52),J129)</f>
        <v>1</v>
      </c>
      <c r="N50" s="3">
        <f>SUMPRODUCT((L49:L52=L50)*(K49:K52&lt;K50))+L50</f>
        <v>1</v>
      </c>
      <c r="O50" s="5" t="str">
        <f>INDEX(C49:C53,MATCH(2,N49:N53,0),0)</f>
        <v>Saoedi-Arabië</v>
      </c>
      <c r="P50" s="3">
        <f>INDEX(L49:L53,MATCH(O50,C49:C53,0),0)</f>
        <v>1</v>
      </c>
      <c r="Q50" s="3" t="str">
        <f>IF(Q49&lt;&gt;"",O50,"")</f>
        <v>Saoedi-Arabië</v>
      </c>
      <c r="R50" s="3" t="str">
        <f>IF(R49&lt;&gt;"",O51,"")</f>
        <v/>
      </c>
      <c r="S50" s="3" t="str">
        <f>IF(S49&lt;&gt;"",O52,"")</f>
        <v/>
      </c>
      <c r="T50" s="3" t="str">
        <f>IF(T49&lt;&gt;"",O53,"")</f>
        <v/>
      </c>
      <c r="V50" s="3" t="str">
        <f t="shared" ref="V50:V52" si="181">IF(Q50&lt;&gt;"",Q50,"")</f>
        <v>Saoedi-Arabië</v>
      </c>
      <c r="W50" s="3">
        <f>SUMPRODUCT((DA3:DA105=V50)*(DD3:DD105=V51)*(DE3:DE105="W"))+SUMPRODUCT((DA3:DA105=V50)*(DD3:DD105=V52)*(DE3:DE105="W"))+SUMPRODUCT((DA3:DA105=V50)*(DD3:DD105=V53)*(DE3:DE105="W"))+SUMPRODUCT((DA3:DA105=V50)*(DD3:DD105=V49)*(DE3:DE105="W"))+SUMPRODUCT((DA3:DA105=V51)*(DD3:DD105=V50)*(DF3:DF105="W"))+SUMPRODUCT((DA3:DA105=V52)*(DD3:DD105=V50)*(DF3:DF105="W"))+SUMPRODUCT((DA3:DA105=V53)*(DD3:DD105=V50)*(DF3:DF105="W"))+SUMPRODUCT((DA3:DA105=V49)*(DD3:DD105=V50)*(DF3:DF105="W"))</f>
        <v>0</v>
      </c>
      <c r="X50" s="3">
        <f>SUMPRODUCT((DA3:DA105=V50)*(DD3:DD105=V51)*(DE3:DE105="D"))+SUMPRODUCT((DA3:DA105=V50)*(DD3:DD105=V52)*(DE3:DE105="D"))+SUMPRODUCT((DA3:DA105=V50)*(DD3:DD105=V53)*(DE3:DE105="D"))+SUMPRODUCT((DA3:DA105=V50)*(DD3:DD105=V49)*(DE3:DE105="D"))+SUMPRODUCT((DA3:DA105=V51)*(DD3:DD105=V50)*(DE3:DE105="D"))+SUMPRODUCT((DA3:DA105=V52)*(DD3:DD105=V50)*(DE3:DE105="D"))+SUMPRODUCT((DA3:DA105=V53)*(DD3:DD105=V50)*(DE3:DE105="D"))+SUMPRODUCT((DA3:DA105=V49)*(DD3:DD105=V50)*(DE3:DE105="D"))</f>
        <v>0</v>
      </c>
      <c r="Y50" s="3">
        <f>SUMPRODUCT((DA3:DA105=V50)*(DD3:DD105=V51)*(DE3:DE105="L"))+SUMPRODUCT((DA3:DA105=V50)*(DD3:DD105=V52)*(DE3:DE105="L"))+SUMPRODUCT((DA3:DA105=V50)*(DD3:DD105=V53)*(DE3:DE105="L"))+SUMPRODUCT((DA3:DA105=V50)*(DD3:DD105=V49)*(DE3:DE105="L"))+SUMPRODUCT((DA3:DA105=V51)*(DD3:DD105=V50)*(DF3:DF105="L"))+SUMPRODUCT((DA3:DA105=V52)*(DD3:DD105=V50)*(DF3:DF105="L"))+SUMPRODUCT((DA3:DA105=V53)*(DD3:DD105=V50)*(DF3:DF105="L"))+SUMPRODUCT((DA3:DA105=V49)*(DD3:DD105=V50)*(DF3:DF105="L"))</f>
        <v>0</v>
      </c>
      <c r="Z50" s="3">
        <f>SUMPRODUCT((DA3:DA105=V50)*(DD3:DD105=V51)*DB3:DB105)+SUMPRODUCT((DA3:DA105=V50)*(DD3:DD105=V52)*DB3:DB105)+SUMPRODUCT((DA3:DA105=V50)*(DD3:DD105=V53)*DB3:DB105)+SUMPRODUCT((DA3:DA105=V50)*(DD3:DD105=V49)*DB3:DB105)+SUMPRODUCT((DA3:DA105=V51)*(DD3:DD105=V50)*DC3:DC105)+SUMPRODUCT((DA3:DA105=V52)*(DD3:DD105=V50)*DC3:DC105)+SUMPRODUCT((DA3:DA105=V53)*(DD3:DD105=V50)*DC3:DC105)+SUMPRODUCT((DA3:DA105=V49)*(DD3:DD105=V50)*DC3:DC105)</f>
        <v>0</v>
      </c>
      <c r="AA50" s="3">
        <f>SUMPRODUCT((DA3:DA105=V50)*(DD3:DD105=V51)*DC3:DC105)+SUMPRODUCT((DA3:DA105=V50)*(DD3:DD105=V52)*DC3:DC105)+SUMPRODUCT((DA3:DA105=V50)*(DD3:DD105=V53)*DC3:DC105)+SUMPRODUCT((DA3:DA105=V50)*(DD3:DD105=V49)*DC3:DC105)+SUMPRODUCT((DA3:DA105=V51)*(DD3:DD105=V50)*DB3:DB105)+SUMPRODUCT((DA3:DA105=V52)*(DD3:DD105=V50)*DB3:DB105)+SUMPRODUCT((DA3:DA105=V53)*(DD3:DD105=V50)*DB3:DB105)+SUMPRODUCT((DA3:DA105=V49)*(DD3:DD105=V50)*DB3:DB105)</f>
        <v>0</v>
      </c>
      <c r="AB50" s="3">
        <f>Z50-AA50+1000</f>
        <v>1000</v>
      </c>
      <c r="AC50" s="3">
        <f t="shared" si="174"/>
        <v>0</v>
      </c>
      <c r="AD50" s="3">
        <f>IF(V50&lt;&gt;"",VLOOKUP(V50,C4:I52,7,FALSE),"")</f>
        <v>1000</v>
      </c>
      <c r="AE50" s="3">
        <f>IF(V50&lt;&gt;"",VLOOKUP(V50,C4:I52,5,FALSE),"")</f>
        <v>0</v>
      </c>
      <c r="AF50" s="3">
        <f>IF(V50&lt;&gt;"",VLOOKUP(V50,C4:K52,9,FALSE),"")</f>
        <v>-161</v>
      </c>
      <c r="AG50" s="3">
        <f t="shared" si="175"/>
        <v>0</v>
      </c>
      <c r="AH50" s="3">
        <f>IF(V50&lt;&gt;"",RANK(AG50,AG49:AG53),"")</f>
        <v>1</v>
      </c>
      <c r="AI50" s="3">
        <f>IF(V50&lt;&gt;"",SUMPRODUCT((AG49:AG53=AG50)*(AB49:AB53&gt;AB50)),"")</f>
        <v>0</v>
      </c>
      <c r="AJ50" s="3">
        <f>IF(V50&lt;&gt;"",SUMPRODUCT((AG49:AG53=AG50)*(AB49:AB53=AB50)*(Z49:Z53&gt;Z50)),"")</f>
        <v>0</v>
      </c>
      <c r="AK50" s="3">
        <f>IF(V50&lt;&gt;"",SUMPRODUCT((AG49:AG53=AG50)*(AB49:AB53=AB50)*(Z49:Z53=Z50)*(AD49:AD53&gt;AD50)),"")</f>
        <v>0</v>
      </c>
      <c r="AL50" s="3">
        <f>IF(V50&lt;&gt;"",SUMPRODUCT((AG49:AG53=AG50)*(AB49:AB53=AB50)*(Z49:Z53=Z50)*(AD49:AD53=AD50)*(AE49:AE53&gt;AE50)),"")</f>
        <v>0</v>
      </c>
      <c r="AM50" s="3">
        <f>IF(V50&lt;&gt;"",SUMPRODUCT((AG49:AG53=AG50)*(AB49:AB53=AB50)*(Z49:Z53=Z50)*(AD49:AD53=AD50)*(AE49:AE53=AE50)*(AF49:AF53&gt;AF50)),"")</f>
        <v>2</v>
      </c>
      <c r="AN50" s="3">
        <f>IF(V50&lt;&gt;"",IF(AN129&lt;&gt;"",IF(U127=3,AN129,AN129+U127),SUM(AH50:AM50)),"")</f>
        <v>3</v>
      </c>
      <c r="AO50" s="3" t="str">
        <f>IF(V50&lt;&gt;"",INDEX(V49:V53,MATCH(2,AN49:AN53,0),0),"")</f>
        <v>Uruguay</v>
      </c>
      <c r="AP50" s="3" t="str">
        <f>IF(R49&lt;&gt;"",R49,"")</f>
        <v/>
      </c>
      <c r="AQ50" s="3">
        <f>SUMPRODUCT((DA3:DA105=AP50)*(DD3:DD105=AP51)*(DE3:DE105="W"))+SUMPRODUCT((DA3:DA105=AP50)*(DD3:DD105=AP52)*(DE3:DE105="W"))+SUMPRODUCT((DA3:DA105=AP50)*(DD3:DD105=AP53)*(DE3:DE105="W"))+SUMPRODUCT((DA3:DA105=AP51)*(DD3:DD105=AP50)*(DF3:DF105="W"))+SUMPRODUCT((DA3:DA105=AP52)*(DD3:DD105=AP50)*(DF3:DF105="W"))+SUMPRODUCT((DA3:DA105=AP53)*(DD3:DD105=AP50)*(DF3:DF105="W"))</f>
        <v>0</v>
      </c>
      <c r="AR50" s="3">
        <f>SUMPRODUCT((DA3:DA105=AP50)*(DD3:DD105=AP51)*(DE3:DE105="D"))+SUMPRODUCT((DA3:DA105=AP50)*(DD3:DD105=AP52)*(DE3:DE105="D"))+SUMPRODUCT((DA3:DA105=AP50)*(DD3:DD105=AP53)*(DE3:DE105="D"))+SUMPRODUCT((DA3:DA105=AP51)*(DD3:DD105=AP50)*(DE3:DE105="D"))+SUMPRODUCT((DA3:DA105=AP52)*(DD3:DD105=AP50)*(DE3:DE105="D"))+SUMPRODUCT((DA3:DA105=AP53)*(DD3:DD105=AP50)*(DE3:DE105="D"))</f>
        <v>0</v>
      </c>
      <c r="AS50" s="3">
        <f>SUMPRODUCT((DA3:DA105=AP50)*(DD3:DD105=AP51)*(DE3:DE105="L"))+SUMPRODUCT((DA3:DA105=AP50)*(DD3:DD105=AP52)*(DE3:DE105="L"))+SUMPRODUCT((DA3:DA105=AP50)*(DD3:DD105=AP53)*(DE3:DE105="L"))+SUMPRODUCT((DA3:DA105=AP51)*(DD3:DD105=AP50)*(DF3:DF105="L"))+SUMPRODUCT((DA3:DA105=AP52)*(DD3:DD105=AP50)*(DF3:DF105="L"))+SUMPRODUCT((DA3:DA105=AP53)*(DD3:DD105=AP50)*(DF3:DF105="L"))</f>
        <v>0</v>
      </c>
      <c r="AT50" s="3">
        <f>SUMPRODUCT((DA3:DA105=AP50)*(DD3:DD105=AP51)*DB3:DB105)+SUMPRODUCT((DA3:DA105=AP50)*(DD3:DD105=AP52)*DB3:DB105)+SUMPRODUCT((DA3:DA105=AP50)*(DD3:DD105=AP53)*DB3:DB105)+SUMPRODUCT((DA3:DA105=AP50)*(DD3:DD105=AP49)*DB3:DB105)+SUMPRODUCT((DA3:DA105=AP51)*(DD3:DD105=AP50)*DC3:DC105)+SUMPRODUCT((DA3:DA105=AP52)*(DD3:DD105=AP50)*DC3:DC105)+SUMPRODUCT((DA3:DA105=AP53)*(DD3:DD105=AP50)*DC3:DC105)+SUMPRODUCT((DA3:DA105=AP49)*(DD3:DD105=AP50)*DC3:DC105)</f>
        <v>0</v>
      </c>
      <c r="AU50" s="3">
        <f>SUMPRODUCT((DA3:DA105=AP50)*(DD3:DD105=AP51)*DC3:DC105)+SUMPRODUCT((DA3:DA105=AP50)*(DD3:DD105=AP52)*DC3:DC105)+SUMPRODUCT((DA3:DA105=AP50)*(DD3:DD105=AP53)*DC3:DC105)+SUMPRODUCT((DA3:DA105=AP50)*(DD3:DD105=AP49)*DC3:DC105)+SUMPRODUCT((DA3:DA105=AP51)*(DD3:DD105=AP50)*DB3:DB105)+SUMPRODUCT((DA3:DA105=AP52)*(DD3:DD105=AP50)*DB3:DB105)+SUMPRODUCT((DA3:DA105=AP53)*(DD3:DD105=AP50)*DB3:DB105)+SUMPRODUCT((DA3:DA105=AP49)*(DD3:DD105=AP50)*DB3:DB105)</f>
        <v>0</v>
      </c>
      <c r="AV50" s="3">
        <f>AT50-AU50+1000</f>
        <v>1000</v>
      </c>
      <c r="AW50" s="3" t="str">
        <f t="shared" ref="AW50:AW52" si="182">IF(AP50&lt;&gt;"",AQ50*3+AR50*1,"")</f>
        <v/>
      </c>
      <c r="AX50" s="3" t="str">
        <f>IF(AP50&lt;&gt;"",VLOOKUP(AP50,C4:I52,7,FALSE),"")</f>
        <v/>
      </c>
      <c r="AY50" s="3" t="str">
        <f>IF(AP50&lt;&gt;"",VLOOKUP(AP50,C4:I52,5,FALSE),"")</f>
        <v/>
      </c>
      <c r="AZ50" s="3" t="str">
        <f>IF(AP50&lt;&gt;"",VLOOKUP(AP50,C4:K52,9,FALSE),"")</f>
        <v/>
      </c>
      <c r="BA50" s="3" t="str">
        <f t="shared" ref="BA50:BA52" si="183">AW50</f>
        <v/>
      </c>
      <c r="BB50" s="3" t="str">
        <f>IF(AP50&lt;&gt;"",RANK(BA50,BA49:BA52),"")</f>
        <v/>
      </c>
      <c r="BC50" s="3" t="str">
        <f>IF(AP50&lt;&gt;"",SUMPRODUCT((BA49:BA53=BA50)*(AV49:AV53&gt;AV50)),"")</f>
        <v/>
      </c>
      <c r="BD50" s="3" t="str">
        <f>IF(AP50&lt;&gt;"",SUMPRODUCT((BA49:BA53=BA50)*(AV49:AV53=AV50)*(AT49:AT53&gt;AT50)),"")</f>
        <v/>
      </c>
      <c r="BE50" s="3" t="str">
        <f>IF(AP50&lt;&gt;"",SUMPRODUCT((BA49:BA53=BA50)*(AV49:AV53=AV50)*(AT49:AT53=AT50)*(AX49:AX53&gt;AX50)),"")</f>
        <v/>
      </c>
      <c r="BF50" s="3" t="str">
        <f>IF(AP50&lt;&gt;"",SUMPRODUCT((BA49:BA53=BA50)*(AV49:AV53=AV50)*(AT49:AT53=AT50)*(AX49:AX53=AX50)*(AY49:AY53&gt;AY50)),"")</f>
        <v/>
      </c>
      <c r="BG50" s="3" t="str">
        <f>IF(AP50&lt;&gt;"",SUMPRODUCT((BA49:BA53=BA50)*(AV49:AV53=AV50)*(AT49:AT53=AT50)*(AX49:AX53=AX50)*(AY49:AY53=AY50)*(AZ49:AZ53&gt;AZ50)),"")</f>
        <v/>
      </c>
      <c r="BH50" s="3" t="str">
        <f>IF(AP50&lt;&gt;"",IF(BH129&lt;&gt;"",IF(AO127=3,BH129,BH129+AO127),SUM(BB50:BG50)+1),"")</f>
        <v/>
      </c>
      <c r="BI50" s="3" t="str">
        <f>IF(AP50&lt;&gt;"",INDEX(AP50:AP53,MATCH(2,BH50:BH53,0),0),"")</f>
        <v/>
      </c>
      <c r="CX50" s="3" t="str">
        <f>IF(BI50&lt;&gt;"",BI50,IF(AO50&lt;&gt;"",AO50,O50))</f>
        <v>Uruguay</v>
      </c>
      <c r="CY50" s="3">
        <v>2</v>
      </c>
      <c r="DA50" s="7" t="str">
        <f>Voorspelling!F53</f>
        <v>Colombia</v>
      </c>
      <c r="DB50" s="7">
        <f>Voorspelling!G53</f>
        <v>0</v>
      </c>
      <c r="DC50" s="7">
        <f>Voorspelling!H53</f>
        <v>0</v>
      </c>
      <c r="DD50" s="7" t="str">
        <f>Voorspelling!I53</f>
        <v>Congo</v>
      </c>
      <c r="DE50" s="7" t="str">
        <f>IF(AND(Voorspelling!G53&lt;&gt;"",Voorspelling!H53&lt;&gt;""),IF(DB50&gt;DC50,"W",IF(DB50=DC50,"D","L")),"")</f>
        <v/>
      </c>
      <c r="DF50" s="7" t="str">
        <f t="shared" si="0"/>
        <v/>
      </c>
      <c r="DI50" s="3" t="e">
        <f ca="1">VLOOKUP(DJ50,HE49:HF52,2,FALSE)</f>
        <v>#N/A</v>
      </c>
      <c r="DJ50" s="5" t="str">
        <f t="shared" ref="DJ50:DJ52" si="184">C50</f>
        <v>Kaapverdië</v>
      </c>
      <c r="DK50" s="3" t="e">
        <f ca="1">SUMPRODUCT((HH3:HH105=DJ50)*(HL3:HL105="W"))+SUMPRODUCT((HK3:HK105=DJ50)*(HM3:HM105="W"))</f>
        <v>#REF!</v>
      </c>
      <c r="DL50" s="3" t="e">
        <f ca="1">SUMPRODUCT((HH3:HH105=DJ50)*(HL3:HL105="D"))+SUMPRODUCT((HK3:HK105=DJ50)*(HM3:HM105="D"))</f>
        <v>#REF!</v>
      </c>
      <c r="DM50" s="3" t="e">
        <f ca="1">SUMPRODUCT((HH3:HH105=DJ50)*(HL3:HL105="L"))+SUMPRODUCT((HK3:HK105=DJ50)*(HM3:HM105="L"))</f>
        <v>#REF!</v>
      </c>
      <c r="DN50" s="3" t="e">
        <f ca="1">SUMIF(HH3:HH123,DJ50,HI3:HI123)+SUMIF(HK3:HK123,DJ50,HJ3:HJ123)</f>
        <v>#REF!</v>
      </c>
      <c r="DO50" s="3" t="e">
        <f ca="1">SUMIF(HK3:HK123,DJ50,HI3:HI123)+SUMIF(HH3:HH123,DJ50,HJ3:HJ123)</f>
        <v>#REF!</v>
      </c>
      <c r="DP50" s="3" t="e">
        <f t="shared" ca="1" si="176"/>
        <v>#REF!</v>
      </c>
      <c r="DQ50" s="3" t="e">
        <f t="shared" ca="1" si="177"/>
        <v>#REF!</v>
      </c>
      <c r="DR50" s="3">
        <f t="shared" si="178"/>
        <v>-167</v>
      </c>
      <c r="DS50" s="3" t="e">
        <f ca="1">IF(COUNTIF(DQ49:DQ52,4)&lt;&gt;4,RANK(DQ50,DQ49:DQ52),DQ129)</f>
        <v>#REF!</v>
      </c>
      <c r="DU50" s="3" t="e">
        <f ca="1">SUMPRODUCT((DS49:DS52=DS50)*(DR49:DR52&lt;DR50))+DS50</f>
        <v>#REF!</v>
      </c>
      <c r="DV50" s="5" t="e">
        <f ca="1">INDEX(DJ49:DJ53,MATCH(2,DU49:DU53,0),0)</f>
        <v>#N/A</v>
      </c>
      <c r="DW50" s="3" t="e">
        <f ca="1">INDEX(DS49:DS53,MATCH(DV50,DJ49:DJ53,0),0)</f>
        <v>#N/A</v>
      </c>
      <c r="DX50" s="3" t="e">
        <f ca="1">IF(DX49&lt;&gt;"",DV50,"")</f>
        <v>#N/A</v>
      </c>
      <c r="DY50" s="3" t="e">
        <f ca="1">IF(DY49&lt;&gt;"",DV51,"")</f>
        <v>#N/A</v>
      </c>
      <c r="DZ50" s="3" t="e">
        <f ca="1">IF(DZ49&lt;&gt;"",DV52,"")</f>
        <v>#N/A</v>
      </c>
      <c r="EA50" s="3" t="str">
        <f>IF(EA49&lt;&gt;"",DV53,"")</f>
        <v/>
      </c>
      <c r="EC50" s="3" t="e">
        <f t="shared" ref="EC50:EC52" ca="1" si="185">IF(DX50&lt;&gt;"",DX50,"")</f>
        <v>#N/A</v>
      </c>
      <c r="ED50" s="3" t="e">
        <f ca="1">SUMPRODUCT((HH3:HH105=EC50)*(HK3:HK105=EC51)*(HL3:HL105="W"))+SUMPRODUCT((HH3:HH105=EC50)*(HK3:HK105=EC52)*(HL3:HL105="W"))+SUMPRODUCT((HH3:HH105=EC50)*(HK3:HK105=EC53)*(HL3:HL105="W"))+SUMPRODUCT((HH3:HH105=EC50)*(HK3:HK105=EC49)*(HL3:HL105="W"))+SUMPRODUCT((HH3:HH105=EC51)*(HK3:HK105=EC50)*(HM3:HM105="W"))+SUMPRODUCT((HH3:HH105=EC52)*(HK3:HK105=EC50)*(HM3:HM105="W"))+SUMPRODUCT((HH3:HH105=EC53)*(HK3:HK105=EC50)*(HM3:HM105="W"))+SUMPRODUCT((HH3:HH105=EC49)*(HK3:HK105=EC50)*(HM3:HM105="W"))</f>
        <v>#N/A</v>
      </c>
      <c r="EE50" s="3" t="e">
        <f ca="1">SUMPRODUCT((HH3:HH105=EC50)*(HK3:HK105=EC51)*(HL3:HL105="D"))+SUMPRODUCT((HH3:HH105=EC50)*(HK3:HK105=EC52)*(HL3:HL105="D"))+SUMPRODUCT((HH3:HH105=EC50)*(HK3:HK105=EC53)*(HL3:HL105="D"))+SUMPRODUCT((HH3:HH105=EC50)*(HK3:HK105=EC49)*(HL3:HL105="D"))+SUMPRODUCT((HH3:HH105=EC51)*(HK3:HK105=EC50)*(HL3:HL105="D"))+SUMPRODUCT((HH3:HH105=EC52)*(HK3:HK105=EC50)*(HL3:HL105="D"))+SUMPRODUCT((HH3:HH105=EC53)*(HK3:HK105=EC50)*(HL3:HL105="D"))+SUMPRODUCT((HH3:HH105=EC49)*(HK3:HK105=EC50)*(HL3:HL105="D"))</f>
        <v>#N/A</v>
      </c>
      <c r="EF50" s="3" t="e">
        <f ca="1">SUMPRODUCT((HH3:HH105=EC50)*(HK3:HK105=EC51)*(HL3:HL105="L"))+SUMPRODUCT((HH3:HH105=EC50)*(HK3:HK105=EC52)*(HL3:HL105="L"))+SUMPRODUCT((HH3:HH105=EC50)*(HK3:HK105=EC53)*(HL3:HL105="L"))+SUMPRODUCT((HH3:HH105=EC50)*(HK3:HK105=EC49)*(HL3:HL105="L"))+SUMPRODUCT((HH3:HH105=EC51)*(HK3:HK105=EC50)*(HM3:HM105="L"))+SUMPRODUCT((HH3:HH105=EC52)*(HK3:HK105=EC50)*(HM3:HM105="L"))+SUMPRODUCT((HH3:HH105=EC53)*(HK3:HK105=EC50)*(HM3:HM105="L"))+SUMPRODUCT((HH3:HH105=EC49)*(HK3:HK105=EC50)*(HM3:HM105="L"))</f>
        <v>#N/A</v>
      </c>
      <c r="EG50" s="3" t="e">
        <f ca="1">SUMPRODUCT((HH3:HH105=EC50)*(HK3:HK105=EC51)*HI3:HI105)+SUMPRODUCT((HH3:HH105=EC50)*(HK3:HK105=EC52)*HI3:HI105)+SUMPRODUCT((HH3:HH105=EC50)*(HK3:HK105=EC53)*HI3:HI105)+SUMPRODUCT((HH3:HH105=EC50)*(HK3:HK105=EC49)*HI3:HI105)+SUMPRODUCT((HH3:HH105=EC51)*(HK3:HK105=EC50)*HJ3:HJ105)+SUMPRODUCT((HH3:HH105=EC52)*(HK3:HK105=EC50)*HJ3:HJ105)+SUMPRODUCT((HH3:HH105=EC53)*(HK3:HK105=EC50)*HJ3:HJ105)+SUMPRODUCT((HH3:HH105=EC49)*(HK3:HK105=EC50)*HJ3:HJ105)</f>
        <v>#N/A</v>
      </c>
      <c r="EH50" s="3" t="e">
        <f ca="1">SUMPRODUCT((HH3:HH105=EC50)*(HK3:HK105=EC51)*HJ3:HJ105)+SUMPRODUCT((HH3:HH105=EC50)*(HK3:HK105=EC52)*HJ3:HJ105)+SUMPRODUCT((HH3:HH105=EC50)*(HK3:HK105=EC53)*HJ3:HJ105)+SUMPRODUCT((HH3:HH105=EC50)*(HK3:HK105=EC49)*HJ3:HJ105)+SUMPRODUCT((HH3:HH105=EC51)*(HK3:HK105=EC50)*HI3:HI105)+SUMPRODUCT((HH3:HH105=EC52)*(HK3:HK105=EC50)*HI3:HI105)+SUMPRODUCT((HH3:HH105=EC53)*(HK3:HK105=EC50)*HI3:HI105)+SUMPRODUCT((HH3:HH105=EC49)*(HK3:HK105=EC50)*HI3:HI105)</f>
        <v>#N/A</v>
      </c>
      <c r="EI50" s="3" t="e">
        <f ca="1">EG50-EH50+1000</f>
        <v>#N/A</v>
      </c>
      <c r="EJ50" s="3" t="e">
        <f t="shared" ca="1" si="179"/>
        <v>#N/A</v>
      </c>
      <c r="EK50" s="3" t="e">
        <f ca="1">IF(EC50&lt;&gt;"",VLOOKUP(EC50,DJ4:DP52,7,FALSE),"")</f>
        <v>#N/A</v>
      </c>
      <c r="EL50" s="3" t="e">
        <f ca="1">IF(EC50&lt;&gt;"",VLOOKUP(EC50,DJ4:DP52,5,FALSE),"")</f>
        <v>#N/A</v>
      </c>
      <c r="EM50" s="3" t="e">
        <f ca="1">IF(EC50&lt;&gt;"",VLOOKUP(EC50,DJ4:DR52,9,FALSE),"")</f>
        <v>#N/A</v>
      </c>
      <c r="EN50" s="3" t="e">
        <f t="shared" ca="1" si="180"/>
        <v>#N/A</v>
      </c>
      <c r="EO50" s="3" t="e">
        <f ca="1">IF(EC50&lt;&gt;"",RANK(EN50,EN49:EN53),"")</f>
        <v>#N/A</v>
      </c>
      <c r="EP50" s="3" t="e">
        <f ca="1">IF(EC50&lt;&gt;"",SUMPRODUCT((EN49:EN53=EN50)*(EI49:EI53&gt;EI50)),"")</f>
        <v>#N/A</v>
      </c>
      <c r="EQ50" s="3" t="e">
        <f ca="1">IF(EC50&lt;&gt;"",SUMPRODUCT((EN49:EN53=EN50)*(EI49:EI53=EI50)*(EG49:EG53&gt;EG50)),"")</f>
        <v>#N/A</v>
      </c>
      <c r="ER50" s="3" t="e">
        <f ca="1">IF(EC50&lt;&gt;"",SUMPRODUCT((EN49:EN53=EN50)*(EI49:EI53=EI50)*(EG49:EG53=EG50)*(EK49:EK53&gt;EK50)),"")</f>
        <v>#N/A</v>
      </c>
      <c r="ES50" s="3" t="e">
        <f ca="1">IF(EC50&lt;&gt;"",SUMPRODUCT((EN49:EN53=EN50)*(EI49:EI53=EI50)*(EG49:EG53=EG50)*(EK49:EK53=EK50)*(EL49:EL53&gt;EL50)),"")</f>
        <v>#N/A</v>
      </c>
      <c r="ET50" s="3" t="e">
        <f ca="1">IF(EC50&lt;&gt;"",SUMPRODUCT((EN49:EN53=EN50)*(EI49:EI53=EI50)*(EG49:EG53=EG50)*(EK49:EK53=EK50)*(EL49:EL53=EL50)*(EM49:EM53&gt;EM50)),"")</f>
        <v>#N/A</v>
      </c>
      <c r="EU50" s="3" t="e">
        <f ca="1">IF(EC50&lt;&gt;"",IF(EU129&lt;&gt;"",IF(EB127=3,EU129,EU129+EB127),SUM(EO50:ET50)),"")</f>
        <v>#N/A</v>
      </c>
      <c r="EV50" s="3" t="e">
        <f ca="1">IF(EC50&lt;&gt;"",INDEX(EC49:EC53,MATCH(2,EU49:EU53,0),0),"")</f>
        <v>#N/A</v>
      </c>
      <c r="EW50" s="3" t="e">
        <f ca="1">IF(DY49&lt;&gt;"",DY49,"")</f>
        <v>#N/A</v>
      </c>
      <c r="EX50" s="3" t="e">
        <f ca="1">SUMPRODUCT((HH3:HH105=EW50)*(HK3:HK105=EW51)*(HL3:HL105="W"))+SUMPRODUCT((HH3:HH105=EW50)*(HK3:HK105=EW52)*(HL3:HL105="W"))+SUMPRODUCT((HH3:HH105=EW50)*(HK3:HK105=EW53)*(HL3:HL105="W"))+SUMPRODUCT((HH3:HH105=EW51)*(HK3:HK105=EW50)*(HM3:HM105="W"))+SUMPRODUCT((HH3:HH105=EW52)*(HK3:HK105=EW50)*(HM3:HM105="W"))+SUMPRODUCT((HH3:HH105=EW53)*(HK3:HK105=EW50)*(HM3:HM105="W"))</f>
        <v>#N/A</v>
      </c>
      <c r="EY50" s="3" t="e">
        <f ca="1">SUMPRODUCT((HH3:HH105=EW50)*(HK3:HK105=EW51)*(HL3:HL105="D"))+SUMPRODUCT((HH3:HH105=EW50)*(HK3:HK105=EW52)*(HL3:HL105="D"))+SUMPRODUCT((HH3:HH105=EW50)*(HK3:HK105=EW53)*(HL3:HL105="D"))+SUMPRODUCT((HH3:HH105=EW51)*(HK3:HK105=EW50)*(HL3:HL105="D"))+SUMPRODUCT((HH3:HH105=EW52)*(HK3:HK105=EW50)*(HL3:HL105="D"))+SUMPRODUCT((HH3:HH105=EW53)*(HK3:HK105=EW50)*(HL3:HL105="D"))</f>
        <v>#N/A</v>
      </c>
      <c r="EZ50" s="3" t="e">
        <f ca="1">SUMPRODUCT((HH3:HH105=EW50)*(HK3:HK105=EW51)*(HL3:HL105="L"))+SUMPRODUCT((HH3:HH105=EW50)*(HK3:HK105=EW52)*(HL3:HL105="L"))+SUMPRODUCT((HH3:HH105=EW50)*(HK3:HK105=EW53)*(HL3:HL105="L"))+SUMPRODUCT((HH3:HH105=EW51)*(HK3:HK105=EW50)*(HM3:HM105="L"))+SUMPRODUCT((HH3:HH105=EW52)*(HK3:HK105=EW50)*(HM3:HM105="L"))+SUMPRODUCT((HH3:HH105=EW53)*(HK3:HK105=EW50)*(HM3:HM105="L"))</f>
        <v>#N/A</v>
      </c>
      <c r="FA50" s="3" t="e">
        <f ca="1">SUMPRODUCT((HH3:HH105=EW50)*(HK3:HK105=EW51)*HI3:HI105)+SUMPRODUCT((HH3:HH105=EW50)*(HK3:HK105=EW52)*HI3:HI105)+SUMPRODUCT((HH3:HH105=EW50)*(HK3:HK105=EW53)*HI3:HI105)+SUMPRODUCT((HH3:HH105=EW50)*(HK3:HK105=EW49)*HI3:HI105)+SUMPRODUCT((HH3:HH105=EW51)*(HK3:HK105=EW50)*HJ3:HJ105)+SUMPRODUCT((HH3:HH105=EW52)*(HK3:HK105=EW50)*HJ3:HJ105)+SUMPRODUCT((HH3:HH105=EW53)*(HK3:HK105=EW50)*HJ3:HJ105)+SUMPRODUCT((HH3:HH105=EW49)*(HK3:HK105=EW50)*HJ3:HJ105)</f>
        <v>#N/A</v>
      </c>
      <c r="FB50" s="3" t="e">
        <f ca="1">SUMPRODUCT((HH3:HH105=EW50)*(HK3:HK105=EW51)*HJ3:HJ105)+SUMPRODUCT((HH3:HH105=EW50)*(HK3:HK105=EW52)*HJ3:HJ105)+SUMPRODUCT((HH3:HH105=EW50)*(HK3:HK105=EW53)*HJ3:HJ105)+SUMPRODUCT((HH3:HH105=EW50)*(HK3:HK105=EW49)*HJ3:HJ105)+SUMPRODUCT((HH3:HH105=EW51)*(HK3:HK105=EW50)*HI3:HI105)+SUMPRODUCT((HH3:HH105=EW52)*(HK3:HK105=EW50)*HI3:HI105)+SUMPRODUCT((HH3:HH105=EW53)*(HK3:HK105=EW50)*HI3:HI105)+SUMPRODUCT((HH3:HH105=EW49)*(HK3:HK105=EW50)*HI3:HI105)</f>
        <v>#N/A</v>
      </c>
      <c r="FC50" s="3" t="e">
        <f ca="1">FA50-FB50+1000</f>
        <v>#N/A</v>
      </c>
      <c r="FD50" s="3" t="e">
        <f t="shared" ref="FD50:FD52" ca="1" si="186">IF(EW50&lt;&gt;"",EX50*3+EY50*1,"")</f>
        <v>#N/A</v>
      </c>
      <c r="FE50" s="3" t="e">
        <f ca="1">IF(EW50&lt;&gt;"",VLOOKUP(EW50,DJ4:DP52,7,FALSE),"")</f>
        <v>#N/A</v>
      </c>
      <c r="FF50" s="3" t="e">
        <f ca="1">IF(EW50&lt;&gt;"",VLOOKUP(EW50,DJ4:DP52,5,FALSE),"")</f>
        <v>#N/A</v>
      </c>
      <c r="FG50" s="3" t="e">
        <f ca="1">IF(EW50&lt;&gt;"",VLOOKUP(EW50,DJ4:DR52,9,FALSE),"")</f>
        <v>#N/A</v>
      </c>
      <c r="FH50" s="3" t="e">
        <f t="shared" ref="FH50:FH52" ca="1" si="187">FD50</f>
        <v>#N/A</v>
      </c>
      <c r="FI50" s="3" t="e">
        <f ca="1">IF(EW50&lt;&gt;"",RANK(FH50,FH49:FH52),"")</f>
        <v>#N/A</v>
      </c>
      <c r="FJ50" s="3" t="e">
        <f ca="1">IF(EW50&lt;&gt;"",SUMPRODUCT((FH49:FH53=FH50)*(FC49:FC53&gt;FC50)),"")</f>
        <v>#N/A</v>
      </c>
      <c r="FK50" s="3" t="e">
        <f ca="1">IF(EW50&lt;&gt;"",SUMPRODUCT((FH49:FH53=FH50)*(FC49:FC53=FC50)*(FA49:FA53&gt;FA50)),"")</f>
        <v>#N/A</v>
      </c>
      <c r="FL50" s="3" t="e">
        <f ca="1">IF(EW50&lt;&gt;"",SUMPRODUCT((FH49:FH53=FH50)*(FC49:FC53=FC50)*(FA49:FA53=FA50)*(FE49:FE53&gt;FE50)),"")</f>
        <v>#N/A</v>
      </c>
      <c r="FM50" s="3" t="e">
        <f ca="1">IF(EW50&lt;&gt;"",SUMPRODUCT((FH49:FH53=FH50)*(FC49:FC53=FC50)*(FA49:FA53=FA50)*(FE49:FE53=FE50)*(FF49:FF53&gt;FF50)),"")</f>
        <v>#N/A</v>
      </c>
      <c r="FN50" s="3" t="e">
        <f ca="1">IF(EW50&lt;&gt;"",SUMPRODUCT((FH49:FH53=FH50)*(FC49:FC53=FC50)*(FA49:FA53=FA50)*(FE49:FE53=FE50)*(FF49:FF53=FF50)*(FG49:FG53&gt;FG50)),"")</f>
        <v>#N/A</v>
      </c>
      <c r="FO50" s="3" t="e">
        <f ca="1">IF(EW50&lt;&gt;"",IF(FO129&lt;&gt;"",IF(EV127=3,FO129,FO129+EV127),SUM(FI50:FN50)+1),"")</f>
        <v>#N/A</v>
      </c>
      <c r="FP50" s="3" t="e">
        <f ca="1">IF(EW50&lt;&gt;"",INDEX(EW50:EW53,MATCH(2,FO50:FO53,0),0),"")</f>
        <v>#N/A</v>
      </c>
      <c r="HE50" s="3" t="e">
        <f ca="1">IF(FP50&lt;&gt;"",FP50,IF(EV50&lt;&gt;"",EV50,DV50))</f>
        <v>#N/A</v>
      </c>
      <c r="HF50" s="3">
        <v>2</v>
      </c>
      <c r="HH50" s="7" t="str">
        <f t="shared" si="1"/>
        <v>Colombia</v>
      </c>
      <c r="HI50" s="7" t="e">
        <f ca="1">IF(OFFSET(Voorspelling!#REF!,0,HI1)&lt;&gt;"",OFFSET(Voorspelling!#REF!,0,HI1),0)</f>
        <v>#REF!</v>
      </c>
      <c r="HJ50" s="7" t="e">
        <f ca="1">IF(OFFSET(Voorspelling!#REF!,0,HI1)&lt;&gt;"",OFFSET(Voorspelling!#REF!,0,HI1),0)</f>
        <v>#REF!</v>
      </c>
      <c r="HK50" s="7" t="str">
        <f t="shared" si="2"/>
        <v>Congo</v>
      </c>
      <c r="HL50" s="7" t="e">
        <f ca="1">IF(AND(OFFSET(Voorspelling!#REF!,0,HI1)&lt;&gt;"",OFFSET(Voorspelling!#REF!,0,HI1)&lt;&gt;""),IF(HI50&gt;HJ50,"W",IF(HI50=HJ50,"D","L")),"")</f>
        <v>#REF!</v>
      </c>
      <c r="HM50" s="7" t="e">
        <f t="shared" ca="1" si="3"/>
        <v>#REF!</v>
      </c>
      <c r="LO50" s="7"/>
      <c r="LP50" s="7"/>
      <c r="LQ50" s="7"/>
      <c r="LR50" s="7"/>
      <c r="LS50" s="7"/>
      <c r="LT50" s="7"/>
      <c r="PV50" s="7"/>
      <c r="PW50" s="7"/>
      <c r="PX50" s="7"/>
      <c r="PY50" s="7"/>
      <c r="PZ50" s="7"/>
      <c r="QA50" s="7"/>
      <c r="UC50" s="7"/>
      <c r="UD50" s="7"/>
      <c r="UE50" s="7"/>
      <c r="UF50" s="7"/>
      <c r="UG50" s="7"/>
      <c r="UH50" s="7"/>
      <c r="YJ50" s="7"/>
      <c r="YK50" s="7"/>
      <c r="YL50" s="7"/>
      <c r="YM50" s="7"/>
      <c r="YN50" s="7"/>
      <c r="YO50" s="7"/>
      <c r="ACQ50" s="7"/>
      <c r="ACR50" s="7"/>
      <c r="ACS50" s="7"/>
      <c r="ACT50" s="7"/>
      <c r="ACU50" s="7"/>
      <c r="ACV50" s="7"/>
      <c r="AGX50" s="7"/>
      <c r="AGY50" s="7"/>
      <c r="AGZ50" s="7"/>
      <c r="AHA50" s="7"/>
      <c r="AHB50" s="7"/>
      <c r="AHC50" s="7"/>
      <c r="ALE50" s="7"/>
      <c r="ALF50" s="7"/>
      <c r="ALG50" s="7"/>
      <c r="ALH50" s="7"/>
      <c r="ALI50" s="7"/>
      <c r="ALJ50" s="7"/>
      <c r="APL50" s="7"/>
      <c r="APM50" s="7"/>
      <c r="APN50" s="7"/>
      <c r="APO50" s="7"/>
      <c r="APP50" s="7"/>
      <c r="APQ50" s="7"/>
      <c r="ATS50" s="7"/>
      <c r="ATT50" s="7"/>
      <c r="ATU50" s="7"/>
      <c r="ATV50" s="7"/>
      <c r="ATW50" s="7"/>
      <c r="ATX50" s="7"/>
      <c r="AXZ50" s="7"/>
      <c r="AYA50" s="7"/>
      <c r="AYB50" s="7"/>
      <c r="AYC50" s="7"/>
      <c r="AYD50" s="7"/>
      <c r="AYE50" s="7"/>
      <c r="BCG50" s="7"/>
      <c r="BCH50" s="7"/>
      <c r="BCI50" s="7"/>
      <c r="BCJ50" s="7"/>
      <c r="BCK50" s="7"/>
      <c r="BCL50" s="7"/>
      <c r="BGN50" s="7"/>
      <c r="BGO50" s="7"/>
      <c r="BGP50" s="7"/>
      <c r="BGQ50" s="7"/>
      <c r="BGR50" s="7"/>
      <c r="BGS50" s="7"/>
      <c r="BKU50" s="7"/>
      <c r="BKV50" s="7"/>
      <c r="BKW50" s="7"/>
      <c r="BKX50" s="7"/>
      <c r="BKY50" s="7"/>
      <c r="BKZ50" s="7"/>
      <c r="BPB50" s="7"/>
      <c r="BPC50" s="7"/>
      <c r="BPD50" s="7"/>
      <c r="BPE50" s="7"/>
      <c r="BPF50" s="7"/>
      <c r="BPG50" s="7"/>
      <c r="BTI50" s="7"/>
      <c r="BTJ50" s="7"/>
      <c r="BTK50" s="7"/>
      <c r="BTL50" s="7"/>
      <c r="BTM50" s="7"/>
      <c r="BTN50" s="7"/>
      <c r="BXP50" s="7"/>
      <c r="BXQ50" s="7"/>
      <c r="BXR50" s="7"/>
      <c r="BXS50" s="7"/>
      <c r="BXT50" s="7"/>
      <c r="BXU50" s="7"/>
      <c r="CBW50" s="7"/>
      <c r="CBX50" s="7"/>
      <c r="CBY50" s="7"/>
      <c r="CBZ50" s="7"/>
      <c r="CCA50" s="7"/>
      <c r="CCB50" s="7"/>
      <c r="CGD50" s="7"/>
      <c r="CGE50" s="7"/>
      <c r="CGF50" s="7"/>
      <c r="CGG50" s="7"/>
      <c r="CGH50" s="7"/>
      <c r="CGI50" s="7"/>
      <c r="CKK50" s="7"/>
      <c r="CKL50" s="7"/>
      <c r="CKM50" s="7"/>
      <c r="CKN50" s="7"/>
      <c r="CKO50" s="7"/>
      <c r="CKP50" s="7"/>
      <c r="COR50" s="7"/>
      <c r="COS50" s="7"/>
      <c r="COT50" s="7"/>
      <c r="COU50" s="7"/>
      <c r="COV50" s="7"/>
      <c r="COW50" s="7"/>
      <c r="CSY50" s="7"/>
      <c r="CSZ50" s="7"/>
      <c r="CTA50" s="7"/>
      <c r="CTB50" s="7"/>
      <c r="CTC50" s="7"/>
      <c r="CTD50" s="7"/>
      <c r="CXF50" s="7"/>
      <c r="CXG50" s="7"/>
      <c r="CXH50" s="7"/>
      <c r="CXI50" s="7"/>
      <c r="CXJ50" s="7"/>
      <c r="CXK50" s="7"/>
      <c r="DBM50" s="7"/>
      <c r="DBN50" s="7"/>
      <c r="DBO50" s="7"/>
      <c r="DBP50" s="7"/>
      <c r="DBQ50" s="7"/>
      <c r="DBR50" s="7"/>
      <c r="DFT50" s="7"/>
      <c r="DFU50" s="7"/>
      <c r="DFV50" s="7"/>
      <c r="DFW50" s="7"/>
      <c r="DFX50" s="7"/>
      <c r="DFY50" s="7"/>
      <c r="DKA50" s="7"/>
      <c r="DKB50" s="7"/>
      <c r="DKC50" s="7"/>
      <c r="DKD50" s="7"/>
      <c r="DKE50" s="7"/>
      <c r="DKF50" s="7"/>
      <c r="DOH50" s="7"/>
      <c r="DOI50" s="7"/>
      <c r="DOJ50" s="7"/>
      <c r="DOK50" s="7"/>
      <c r="DOL50" s="7"/>
      <c r="DOM50" s="7"/>
      <c r="DSO50" s="7"/>
      <c r="DSP50" s="7"/>
      <c r="DSQ50" s="7"/>
      <c r="DSR50" s="7"/>
      <c r="DSS50" s="7"/>
      <c r="DST50" s="7"/>
      <c r="DWV50" s="7"/>
      <c r="DWW50" s="7"/>
      <c r="DWX50" s="7"/>
      <c r="DWY50" s="7"/>
      <c r="DWZ50" s="7"/>
      <c r="DXA50" s="7"/>
      <c r="EBC50" s="7"/>
      <c r="EBD50" s="7"/>
      <c r="EBE50" s="7"/>
      <c r="EBF50" s="7"/>
      <c r="EBG50" s="7"/>
      <c r="EBH50" s="7"/>
      <c r="EFJ50" s="7"/>
      <c r="EFK50" s="7"/>
      <c r="EFL50" s="7"/>
      <c r="EFM50" s="7"/>
      <c r="EFN50" s="7"/>
      <c r="EFO50" s="7"/>
      <c r="EJQ50" s="7"/>
      <c r="EJR50" s="7"/>
      <c r="EJS50" s="7"/>
      <c r="EJT50" s="7"/>
      <c r="EJU50" s="7"/>
      <c r="EJV50" s="7"/>
      <c r="ENX50" s="7"/>
      <c r="ENY50" s="7"/>
      <c r="ENZ50" s="7"/>
      <c r="EOA50" s="7"/>
      <c r="EOB50" s="7"/>
      <c r="EOC50" s="7"/>
      <c r="ESE50" s="7"/>
      <c r="ESF50" s="7"/>
      <c r="ESG50" s="7"/>
      <c r="ESH50" s="7"/>
      <c r="ESI50" s="7"/>
      <c r="ESJ50" s="7"/>
      <c r="EWL50" s="7"/>
      <c r="EWM50" s="7"/>
      <c r="EWN50" s="7"/>
      <c r="EWO50" s="7"/>
      <c r="EWP50" s="7"/>
      <c r="EWQ50" s="7"/>
      <c r="FAS50" s="7"/>
      <c r="FAT50" s="7"/>
      <c r="FAU50" s="7"/>
      <c r="FAV50" s="7"/>
      <c r="FAW50" s="7"/>
      <c r="FAX50" s="7"/>
      <c r="FEZ50" s="7"/>
      <c r="FFA50" s="7"/>
      <c r="FFB50" s="7"/>
      <c r="FFC50" s="7"/>
      <c r="FFD50" s="7"/>
      <c r="FFE50" s="7"/>
      <c r="FJG50" s="7"/>
      <c r="FJH50" s="7"/>
      <c r="FJI50" s="7"/>
      <c r="FJJ50" s="7"/>
      <c r="FJK50" s="7"/>
      <c r="FJL50" s="7"/>
      <c r="FNN50" s="7"/>
      <c r="FNO50" s="7"/>
      <c r="FNP50" s="7"/>
      <c r="FNQ50" s="7"/>
      <c r="FNR50" s="7"/>
      <c r="FNS50" s="7"/>
      <c r="FRU50" s="7"/>
      <c r="FRV50" s="7"/>
      <c r="FRW50" s="7"/>
      <c r="FRX50" s="7"/>
      <c r="FRY50" s="7"/>
      <c r="FRZ50" s="7"/>
      <c r="FWB50" s="7"/>
      <c r="FWC50" s="7"/>
      <c r="FWD50" s="7"/>
      <c r="FWE50" s="7"/>
      <c r="FWF50" s="7"/>
      <c r="FWG50" s="7"/>
      <c r="GAI50" s="7"/>
      <c r="GAJ50" s="7"/>
      <c r="GAK50" s="7"/>
      <c r="GAL50" s="7"/>
      <c r="GAM50" s="7"/>
      <c r="GAN50" s="7"/>
      <c r="GEP50" s="7"/>
      <c r="GEQ50" s="7"/>
      <c r="GER50" s="7"/>
      <c r="GES50" s="7"/>
      <c r="GET50" s="7"/>
      <c r="GEU50" s="7"/>
      <c r="GIW50" s="7"/>
      <c r="GIX50" s="7"/>
      <c r="GIY50" s="7"/>
      <c r="GIZ50" s="7"/>
      <c r="GJA50" s="7"/>
      <c r="GJB50" s="7"/>
      <c r="GND50" s="7"/>
      <c r="GNE50" s="7"/>
      <c r="GNF50" s="7"/>
      <c r="GNG50" s="7"/>
      <c r="GNH50" s="7"/>
      <c r="GNI50" s="7"/>
      <c r="GRK50" s="7"/>
      <c r="GRL50" s="7"/>
      <c r="GRM50" s="7"/>
      <c r="GRN50" s="7"/>
      <c r="GRO50" s="7"/>
      <c r="GRP50" s="7"/>
      <c r="GVR50" s="7"/>
      <c r="GVS50" s="7"/>
      <c r="GVT50" s="7"/>
      <c r="GVU50" s="7"/>
      <c r="GVV50" s="7"/>
      <c r="GVW50" s="7"/>
      <c r="GZY50" s="7"/>
      <c r="GZZ50" s="7"/>
      <c r="HAA50" s="7"/>
      <c r="HAB50" s="7"/>
      <c r="HAC50" s="7"/>
      <c r="HAD50" s="7"/>
      <c r="HEF50" s="7"/>
      <c r="HEG50" s="7"/>
      <c r="HEH50" s="7"/>
      <c r="HEI50" s="7"/>
      <c r="HEJ50" s="7"/>
      <c r="HEK50" s="7"/>
      <c r="HIM50" s="7"/>
      <c r="HIN50" s="7"/>
      <c r="HIO50" s="7"/>
      <c r="HIP50" s="7"/>
      <c r="HIQ50" s="7"/>
      <c r="HIR50" s="7"/>
      <c r="HMT50" s="7"/>
      <c r="HMU50" s="7"/>
      <c r="HMV50" s="7"/>
      <c r="HMW50" s="7"/>
      <c r="HMX50" s="7"/>
      <c r="HMY50" s="7"/>
      <c r="HRA50" s="7"/>
      <c r="HRB50" s="7"/>
      <c r="HRC50" s="7"/>
      <c r="HRD50" s="7"/>
      <c r="HRE50" s="7"/>
      <c r="HRF50" s="7"/>
      <c r="HVH50" s="7"/>
      <c r="HVI50" s="7"/>
      <c r="HVJ50" s="7"/>
      <c r="HVK50" s="7"/>
      <c r="HVL50" s="7"/>
      <c r="HVM50" s="7"/>
      <c r="HZO50" s="7"/>
      <c r="HZP50" s="7"/>
      <c r="HZQ50" s="7"/>
      <c r="HZR50" s="7"/>
      <c r="HZS50" s="7"/>
      <c r="HZT50" s="7"/>
      <c r="IDV50" s="7"/>
      <c r="IDW50" s="7"/>
      <c r="IDX50" s="7"/>
      <c r="IDY50" s="7"/>
      <c r="IDZ50" s="7"/>
      <c r="IEA50" s="7"/>
      <c r="IIC50" s="7"/>
      <c r="IID50" s="7"/>
      <c r="IIE50" s="7"/>
      <c r="IIF50" s="7"/>
      <c r="IIG50" s="7"/>
      <c r="IIH50" s="7"/>
      <c r="IMJ50" s="7"/>
      <c r="IMK50" s="7"/>
      <c r="IML50" s="7"/>
      <c r="IMM50" s="7"/>
      <c r="IMN50" s="7"/>
      <c r="IMO50" s="7"/>
      <c r="IQQ50" s="7"/>
      <c r="IQR50" s="7"/>
      <c r="IQS50" s="7"/>
      <c r="IQT50" s="7"/>
      <c r="IQU50" s="7"/>
      <c r="IQV50" s="7"/>
      <c r="IUX50" s="7"/>
      <c r="IUY50" s="7"/>
      <c r="IUZ50" s="7"/>
      <c r="IVA50" s="7"/>
      <c r="IVB50" s="7"/>
      <c r="IVC50" s="7"/>
      <c r="IZE50" s="7"/>
      <c r="IZF50" s="7"/>
      <c r="IZG50" s="7"/>
      <c r="IZH50" s="7"/>
      <c r="IZI50" s="7"/>
      <c r="IZJ50" s="7"/>
      <c r="JDL50" s="7"/>
      <c r="JDM50" s="7"/>
      <c r="JDN50" s="7"/>
      <c r="JDO50" s="7"/>
      <c r="JDP50" s="7"/>
      <c r="JDQ50" s="7"/>
      <c r="JHS50" s="7"/>
      <c r="JHT50" s="7"/>
      <c r="JHU50" s="7"/>
      <c r="JHV50" s="7"/>
      <c r="JHW50" s="7"/>
      <c r="JHX50" s="7"/>
      <c r="JLZ50" s="7"/>
      <c r="JMA50" s="7"/>
      <c r="JMB50" s="7"/>
      <c r="JMC50" s="7"/>
      <c r="JMD50" s="7"/>
      <c r="JME50" s="7"/>
      <c r="JQG50" s="7"/>
      <c r="JQH50" s="7"/>
      <c r="JQI50" s="7"/>
      <c r="JQJ50" s="7"/>
      <c r="JQK50" s="7"/>
      <c r="JQL50" s="7"/>
      <c r="JUN50" s="7"/>
      <c r="JUO50" s="7"/>
      <c r="JUP50" s="7"/>
      <c r="JUQ50" s="7"/>
      <c r="JUR50" s="7"/>
      <c r="JUS50" s="7"/>
      <c r="JYU50" s="7"/>
      <c r="JYV50" s="7"/>
      <c r="JYW50" s="7"/>
      <c r="JYX50" s="7"/>
      <c r="JYY50" s="7"/>
      <c r="JYZ50" s="7"/>
      <c r="KDB50" s="7"/>
      <c r="KDC50" s="7"/>
      <c r="KDD50" s="7"/>
      <c r="KDE50" s="7"/>
      <c r="KDF50" s="7"/>
      <c r="KDG50" s="7"/>
      <c r="KHI50" s="7"/>
      <c r="KHJ50" s="7"/>
      <c r="KHK50" s="7"/>
      <c r="KHL50" s="7"/>
      <c r="KHM50" s="7"/>
      <c r="KHN50" s="7"/>
      <c r="KLP50" s="7"/>
      <c r="KLQ50" s="7"/>
      <c r="KLR50" s="7"/>
      <c r="KLS50" s="7"/>
      <c r="KLT50" s="7"/>
      <c r="KLU50" s="7"/>
      <c r="KPW50" s="7"/>
      <c r="KPX50" s="7"/>
      <c r="KPY50" s="7"/>
      <c r="KPZ50" s="7"/>
      <c r="KQA50" s="7"/>
      <c r="KQB50" s="7"/>
      <c r="KUD50" s="7"/>
      <c r="KUE50" s="7"/>
      <c r="KUF50" s="7"/>
      <c r="KUG50" s="7"/>
      <c r="KUH50" s="7"/>
      <c r="KUI50" s="7"/>
      <c r="KYK50" s="7"/>
      <c r="KYL50" s="7"/>
      <c r="KYM50" s="7"/>
      <c r="KYN50" s="7"/>
      <c r="KYO50" s="7"/>
      <c r="KYP50" s="7"/>
      <c r="LCR50" s="7"/>
      <c r="LCS50" s="7"/>
      <c r="LCT50" s="7"/>
      <c r="LCU50" s="7"/>
      <c r="LCV50" s="7"/>
      <c r="LCW50" s="7"/>
      <c r="LGY50" s="7"/>
      <c r="LGZ50" s="7"/>
      <c r="LHA50" s="7"/>
      <c r="LHB50" s="7"/>
      <c r="LHC50" s="7"/>
      <c r="LHD50" s="7"/>
      <c r="LLF50" s="7"/>
      <c r="LLG50" s="7"/>
      <c r="LLH50" s="7"/>
      <c r="LLI50" s="7"/>
      <c r="LLJ50" s="7"/>
      <c r="LLK50" s="7"/>
      <c r="LPM50" s="7"/>
      <c r="LPN50" s="7"/>
      <c r="LPO50" s="7"/>
      <c r="LPP50" s="7"/>
      <c r="LPQ50" s="7"/>
      <c r="LPR50" s="7"/>
      <c r="LTT50" s="7"/>
      <c r="LTU50" s="7"/>
      <c r="LTV50" s="7"/>
      <c r="LTW50" s="7"/>
      <c r="LTX50" s="7"/>
      <c r="LTY50" s="7"/>
      <c r="LYA50" s="7"/>
      <c r="LYB50" s="7"/>
      <c r="LYC50" s="7"/>
      <c r="LYD50" s="7"/>
      <c r="LYE50" s="7"/>
      <c r="LYF50" s="7"/>
      <c r="MCH50" s="7"/>
      <c r="MCI50" s="7"/>
      <c r="MCJ50" s="7"/>
      <c r="MCK50" s="7"/>
      <c r="MCL50" s="7"/>
      <c r="MCM50" s="7"/>
      <c r="MGO50" s="7"/>
      <c r="MGP50" s="7"/>
      <c r="MGQ50" s="7"/>
      <c r="MGR50" s="7"/>
      <c r="MGS50" s="7"/>
      <c r="MGT50" s="7"/>
      <c r="MKV50" s="7"/>
      <c r="MKW50" s="7"/>
      <c r="MKX50" s="7"/>
      <c r="MKY50" s="7"/>
      <c r="MKZ50" s="7"/>
      <c r="MLA50" s="7"/>
      <c r="MPC50" s="7"/>
      <c r="MPD50" s="7"/>
      <c r="MPE50" s="7"/>
      <c r="MPF50" s="7"/>
      <c r="MPG50" s="7"/>
      <c r="MPH50" s="7"/>
      <c r="MTJ50" s="7"/>
      <c r="MTK50" s="7"/>
      <c r="MTL50" s="7"/>
      <c r="MTM50" s="7"/>
      <c r="MTN50" s="7"/>
      <c r="MTO50" s="7"/>
      <c r="MXQ50" s="7"/>
      <c r="MXR50" s="7"/>
      <c r="MXS50" s="7"/>
      <c r="MXT50" s="7"/>
      <c r="MXU50" s="7"/>
      <c r="MXV50" s="7"/>
      <c r="NBX50" s="7"/>
      <c r="NBY50" s="7"/>
      <c r="NBZ50" s="7"/>
      <c r="NCA50" s="7"/>
      <c r="NCB50" s="7"/>
      <c r="NCC50" s="7"/>
      <c r="NGE50" s="7"/>
      <c r="NGF50" s="7"/>
      <c r="NGG50" s="7"/>
      <c r="NGH50" s="7"/>
      <c r="NGI50" s="7"/>
      <c r="NGJ50" s="7"/>
      <c r="NKL50" s="7"/>
      <c r="NKM50" s="7"/>
      <c r="NKN50" s="7"/>
      <c r="NKO50" s="7"/>
      <c r="NKP50" s="7"/>
      <c r="NKQ50" s="7"/>
      <c r="NOS50" s="7"/>
      <c r="NOT50" s="7"/>
      <c r="NOU50" s="7"/>
      <c r="NOV50" s="7"/>
      <c r="NOW50" s="7"/>
      <c r="NOX50" s="7"/>
      <c r="NSZ50" s="7"/>
      <c r="NTA50" s="7"/>
      <c r="NTB50" s="7"/>
      <c r="NTC50" s="7"/>
      <c r="NTD50" s="7"/>
      <c r="NTE50" s="7"/>
      <c r="NXG50" s="7"/>
      <c r="NXH50" s="7"/>
      <c r="NXI50" s="7"/>
      <c r="NXJ50" s="7"/>
      <c r="NXK50" s="7"/>
      <c r="NXL50" s="7"/>
      <c r="OBN50" s="7"/>
      <c r="OBO50" s="7"/>
      <c r="OBP50" s="7"/>
      <c r="OBQ50" s="7"/>
      <c r="OBR50" s="7"/>
      <c r="OBS50" s="7"/>
      <c r="OFU50" s="7"/>
      <c r="OFV50" s="7"/>
      <c r="OFW50" s="7"/>
      <c r="OFX50" s="7"/>
      <c r="OFY50" s="7"/>
      <c r="OFZ50" s="7"/>
      <c r="OKB50" s="7"/>
      <c r="OKC50" s="7"/>
      <c r="OKD50" s="7"/>
      <c r="OKE50" s="7"/>
      <c r="OKF50" s="7"/>
      <c r="OKG50" s="7"/>
      <c r="OOI50" s="7"/>
      <c r="OOJ50" s="7"/>
      <c r="OOK50" s="7"/>
      <c r="OOL50" s="7"/>
      <c r="OOM50" s="7"/>
      <c r="OON50" s="7"/>
      <c r="OSP50" s="7"/>
      <c r="OSQ50" s="7"/>
      <c r="OSR50" s="7"/>
      <c r="OSS50" s="7"/>
      <c r="OST50" s="7"/>
      <c r="OSU50" s="7"/>
      <c r="OWW50" s="7"/>
      <c r="OWX50" s="7"/>
      <c r="OWY50" s="7"/>
      <c r="OWZ50" s="7"/>
      <c r="OXA50" s="7"/>
      <c r="OXB50" s="7"/>
      <c r="PBD50" s="7"/>
      <c r="PBE50" s="7"/>
      <c r="PBF50" s="7"/>
      <c r="PBG50" s="7"/>
      <c r="PBH50" s="7"/>
      <c r="PBI50" s="7"/>
      <c r="PFK50" s="7"/>
      <c r="PFL50" s="7"/>
      <c r="PFM50" s="7"/>
      <c r="PFN50" s="7"/>
      <c r="PFO50" s="7"/>
      <c r="PFP50" s="7"/>
      <c r="PJR50" s="7"/>
      <c r="PJS50" s="7"/>
      <c r="PJT50" s="7"/>
      <c r="PJU50" s="7"/>
      <c r="PJV50" s="7"/>
      <c r="PJW50" s="7"/>
      <c r="PNY50" s="7"/>
      <c r="PNZ50" s="7"/>
      <c r="POA50" s="7"/>
      <c r="POB50" s="7"/>
      <c r="POC50" s="7"/>
      <c r="POD50" s="7"/>
      <c r="PSF50" s="7"/>
      <c r="PSG50" s="7"/>
      <c r="PSH50" s="7"/>
      <c r="PSI50" s="7"/>
      <c r="PSJ50" s="7"/>
      <c r="PSK50" s="7"/>
    </row>
    <row r="51" spans="1:998 1104:1997 2103:2996 3102:3995 4101:5105 5211:6104 6210:7103 7209:8102 8208:9212 9318:10211 10317:11210 11316:11321" x14ac:dyDescent="0.25">
      <c r="A51" s="9">
        <f>Landen!E36+100</f>
        <v>161</v>
      </c>
      <c r="B51" s="3">
        <f>VLOOKUP(C51,CX49:CY52,2,FALSE)</f>
        <v>3</v>
      </c>
      <c r="C51" s="5" t="str">
        <f>Landen!D36</f>
        <v>Saoedi-Arabië</v>
      </c>
      <c r="D51" s="3">
        <f>SUMPRODUCT((DA3:DA105=C51)*(DE3:DE105="W"))+SUMPRODUCT((DD3:DD105=C51)*(DF3:DF105="W"))</f>
        <v>0</v>
      </c>
      <c r="E51" s="3">
        <f>SUMPRODUCT((DA3:DA105=C51)*(DE3:DE105="D"))+SUMPRODUCT((DD3:DD105=C51)*(DF3:DF105="D"))</f>
        <v>0</v>
      </c>
      <c r="F51" s="3">
        <f>SUMPRODUCT((DA3:DA105=C51)*(DE3:DE105="L"))+SUMPRODUCT((DD3:DD105=C51)*(DF3:DF105="L"))</f>
        <v>0</v>
      </c>
      <c r="G51" s="3">
        <f>SUMIF(DA3:DA123,C51,DB3:DB123)+SUMIF(DD3:DD123,C51,DC3:DC123)</f>
        <v>0</v>
      </c>
      <c r="H51" s="3">
        <f>SUMIF(DD3:DD123,C51,DB3:DB123)+SUMIF(DA3:DA123,C51,DC3:DC123)</f>
        <v>0</v>
      </c>
      <c r="I51" s="3">
        <f t="shared" si="172"/>
        <v>1000</v>
      </c>
      <c r="J51" s="3">
        <f t="shared" si="173"/>
        <v>0</v>
      </c>
      <c r="K51" s="3">
        <f>IF(Landen!F36&lt;&gt;"",Landen!F36,-A51)</f>
        <v>-161</v>
      </c>
      <c r="L51" s="3">
        <f>IF(COUNTIF(J49:J52,4)&lt;&gt;4,RANK(J51,J49:J52),J130)</f>
        <v>1</v>
      </c>
      <c r="N51" s="3">
        <f>SUMPRODUCT((L49:L52=L51)*(K49:K52&lt;K51))+L51</f>
        <v>2</v>
      </c>
      <c r="O51" s="5" t="str">
        <f>INDEX(C49:C53,MATCH(3,N49:N53,0),0)</f>
        <v>Uruguay</v>
      </c>
      <c r="P51" s="3">
        <f>INDEX(L49:L53,MATCH(O51,C49:C53,0),0)</f>
        <v>1</v>
      </c>
      <c r="Q51" s="3" t="str">
        <f>IF(AND(Q50&lt;&gt;"",P51=1),O51,"")</f>
        <v>Uruguay</v>
      </c>
      <c r="R51" s="3" t="str">
        <f>IF(AND(R50&lt;&gt;"",P52=2),O52,"")</f>
        <v/>
      </c>
      <c r="S51" s="3" t="str">
        <f>IF(AND(S50&lt;&gt;"",P53=3),O53,"")</f>
        <v/>
      </c>
      <c r="V51" s="3" t="str">
        <f t="shared" si="181"/>
        <v>Uruguay</v>
      </c>
      <c r="W51" s="3">
        <f>SUMPRODUCT((DA3:DA105=V51)*(DD3:DD105=V52)*(DE3:DE105="W"))+SUMPRODUCT((DA3:DA105=V51)*(DD3:DD105=V53)*(DE3:DE105="W"))+SUMPRODUCT((DA3:DA105=V51)*(DD3:DD105=V49)*(DE3:DE105="W"))+SUMPRODUCT((DA3:DA105=V51)*(DD3:DD105=V50)*(DE3:DE105="W"))+SUMPRODUCT((DA3:DA105=V52)*(DD3:DD105=V51)*(DF3:DF105="W"))+SUMPRODUCT((DA3:DA105=V53)*(DD3:DD105=V51)*(DF3:DF105="W"))+SUMPRODUCT((DA3:DA105=V49)*(DD3:DD105=V51)*(DF3:DF105="W"))+SUMPRODUCT((DA3:DA105=V50)*(DD3:DD105=V51)*(DF3:DF105="W"))</f>
        <v>0</v>
      </c>
      <c r="X51" s="3">
        <f>SUMPRODUCT((DA3:DA105=V51)*(DD3:DD105=V52)*(DE3:DE105="D"))+SUMPRODUCT((DA3:DA105=V51)*(DD3:DD105=V53)*(DE3:DE105="D"))+SUMPRODUCT((DA3:DA105=V51)*(DD3:DD105=V49)*(DE3:DE105="D"))+SUMPRODUCT((DA3:DA105=V51)*(DD3:DD105=V50)*(DE3:DE105="D"))+SUMPRODUCT((DA3:DA105=V52)*(DD3:DD105=V51)*(DE3:DE105="D"))+SUMPRODUCT((DA3:DA105=V53)*(DD3:DD105=V51)*(DE3:DE105="D"))+SUMPRODUCT((DA3:DA105=V49)*(DD3:DD105=V51)*(DE3:DE105="D"))+SUMPRODUCT((DA3:DA105=V50)*(DD3:DD105=V51)*(DE3:DE105="D"))</f>
        <v>0</v>
      </c>
      <c r="Y51" s="3">
        <f>SUMPRODUCT((DA3:DA105=V51)*(DD3:DD105=V52)*(DE3:DE105="L"))+SUMPRODUCT((DA3:DA105=V51)*(DD3:DD105=V53)*(DE3:DE105="L"))+SUMPRODUCT((DA3:DA105=V51)*(DD3:DD105=V49)*(DE3:DE105="L"))+SUMPRODUCT((DA3:DA105=V51)*(DD3:DD105=V50)*(DE3:DE105="L"))+SUMPRODUCT((DA3:DA105=V52)*(DD3:DD105=V51)*(DF3:DF105="L"))+SUMPRODUCT((DA3:DA105=V53)*(DD3:DD105=V51)*(DF3:DF105="L"))+SUMPRODUCT((DA3:DA105=V49)*(DD3:DD105=V51)*(DF3:DF105="L"))+SUMPRODUCT((DA3:DA105=V50)*(DD3:DD105=V51)*(DF3:DF105="L"))</f>
        <v>0</v>
      </c>
      <c r="Z51" s="3">
        <f>SUMPRODUCT((DA3:DA105=V51)*(DD3:DD105=V52)*DB3:DB105)+SUMPRODUCT((DA3:DA105=V51)*(DD3:DD105=V53)*DB3:DB105)+SUMPRODUCT((DA3:DA105=V51)*(DD3:DD105=V49)*DB3:DB105)+SUMPRODUCT((DA3:DA105=V51)*(DD3:DD105=V50)*DB3:DB105)+SUMPRODUCT((DA3:DA105=V52)*(DD3:DD105=V51)*DC3:DC105)+SUMPRODUCT((DA3:DA105=V53)*(DD3:DD105=V51)*DC3:DC105)+SUMPRODUCT((DA3:DA105=V49)*(DD3:DD105=V51)*DC3:DC105)+SUMPRODUCT((DA3:DA105=V50)*(DD3:DD105=V51)*DC3:DC105)</f>
        <v>0</v>
      </c>
      <c r="AA51" s="3">
        <f>SUMPRODUCT((DA3:DA105=V51)*(DD3:DD105=V52)*DC3:DC105)+SUMPRODUCT((DA3:DA105=V51)*(DD3:DD105=V53)*DC3:DC105)+SUMPRODUCT((DA3:DA105=V51)*(DD3:DD105=V49)*DC3:DC105)+SUMPRODUCT((DA3:DA105=V51)*(DD3:DD105=V50)*DC3:DC105)+SUMPRODUCT((DA3:DA105=V52)*(DD3:DD105=V51)*DB3:DB105)+SUMPRODUCT((DA3:DA105=V53)*(DD3:DD105=V51)*DB3:DB105)+SUMPRODUCT((DA3:DA105=V49)*(DD3:DD105=V51)*DB3:DB105)+SUMPRODUCT((DA3:DA105=V50)*(DD3:DD105=V51)*DB3:DB105)</f>
        <v>0</v>
      </c>
      <c r="AB51" s="3">
        <f>Z51-AA51+1000</f>
        <v>1000</v>
      </c>
      <c r="AC51" s="3">
        <f t="shared" si="174"/>
        <v>0</v>
      </c>
      <c r="AD51" s="3">
        <f>IF(V51&lt;&gt;"",VLOOKUP(V51,C4:I52,7,FALSE),"")</f>
        <v>1000</v>
      </c>
      <c r="AE51" s="3">
        <f>IF(V51&lt;&gt;"",VLOOKUP(V51,C4:I52,5,FALSE),"")</f>
        <v>0</v>
      </c>
      <c r="AF51" s="3">
        <f>IF(V51&lt;&gt;"",VLOOKUP(V51,C4:K52,9,FALSE),"")</f>
        <v>-117</v>
      </c>
      <c r="AG51" s="3">
        <f t="shared" si="175"/>
        <v>0</v>
      </c>
      <c r="AH51" s="3">
        <f>IF(V51&lt;&gt;"",RANK(AG51,AG49:AG53),"")</f>
        <v>1</v>
      </c>
      <c r="AI51" s="3">
        <f>IF(V51&lt;&gt;"",SUMPRODUCT((AG49:AG53=AG51)*(AB49:AB53&gt;AB51)),"")</f>
        <v>0</v>
      </c>
      <c r="AJ51" s="3">
        <f>IF(V51&lt;&gt;"",SUMPRODUCT((AG49:AG53=AG51)*(AB49:AB53=AB51)*(Z49:Z53&gt;Z51)),"")</f>
        <v>0</v>
      </c>
      <c r="AK51" s="3">
        <f>IF(V51&lt;&gt;"",SUMPRODUCT((AG49:AG53=AG51)*(AB49:AB53=AB51)*(Z49:Z53=Z51)*(AD49:AD53&gt;AD51)),"")</f>
        <v>0</v>
      </c>
      <c r="AL51" s="3">
        <f>IF(V51&lt;&gt;"",SUMPRODUCT((AG49:AG53=AG51)*(AB49:AB53=AB51)*(Z49:Z53=Z51)*(AD49:AD53=AD51)*(AE49:AE53&gt;AE51)),"")</f>
        <v>0</v>
      </c>
      <c r="AM51" s="3">
        <f>IF(V51&lt;&gt;"",SUMPRODUCT((AG49:AG53=AG51)*(AB49:AB53=AB51)*(Z49:Z53=Z51)*(AD49:AD53=AD51)*(AE49:AE53=AE51)*(AF49:AF53&gt;AF51)),"")</f>
        <v>1</v>
      </c>
      <c r="AN51" s="3">
        <f>IF(V51&lt;&gt;"",IF(AN130&lt;&gt;"",IF(U127=3,AN130,AN130+U127),SUM(AH51:AM51)),"")</f>
        <v>2</v>
      </c>
      <c r="AO51" s="3" t="str">
        <f>IF(V51&lt;&gt;"",INDEX(V49:V53,MATCH(3,AN49:AN53,0),0),"")</f>
        <v>Saoedi-Arabië</v>
      </c>
      <c r="AP51" s="3" t="str">
        <f>IF(R50&lt;&gt;"",R50,"")</f>
        <v/>
      </c>
      <c r="AQ51" s="3">
        <f>SUMPRODUCT((DA3:DA105=AP51)*(DD3:DD105=AP52)*(DE3:DE105="W"))+SUMPRODUCT((DA3:DA105=AP51)*(DD3:DD105=AP53)*(DE3:DE105="W"))+SUMPRODUCT((DA3:DA105=AP51)*(DD3:DD105=AP50)*(DE3:DE105="W"))+SUMPRODUCT((DA3:DA105=AP52)*(DD3:DD105=AP51)*(DF3:DF105="W"))+SUMPRODUCT((DA3:DA105=AP53)*(DD3:DD105=AP51)*(DF3:DF105="W"))+SUMPRODUCT((DA3:DA105=AP50)*(DD3:DD105=AP51)*(DF3:DF105="W"))</f>
        <v>0</v>
      </c>
      <c r="AR51" s="3">
        <f>SUMPRODUCT((DA3:DA105=AP51)*(DD3:DD105=AP52)*(DE3:DE105="D"))+SUMPRODUCT((DA3:DA105=AP51)*(DD3:DD105=AP53)*(DE3:DE105="D"))+SUMPRODUCT((DA3:DA105=AP51)*(DD3:DD105=AP50)*(DE3:DE105="D"))+SUMPRODUCT((DA3:DA105=AP52)*(DD3:DD105=AP51)*(DE3:DE105="D"))+SUMPRODUCT((DA3:DA105=AP53)*(DD3:DD105=AP51)*(DE3:DE105="D"))+SUMPRODUCT((DA3:DA105=AP50)*(DD3:DD105=AP51)*(DE3:DE105="D"))</f>
        <v>0</v>
      </c>
      <c r="AS51" s="3">
        <f>SUMPRODUCT((DA3:DA105=AP51)*(DD3:DD105=AP52)*(DE3:DE105="L"))+SUMPRODUCT((DA3:DA105=AP51)*(DD3:DD105=AP53)*(DE3:DE105="L"))+SUMPRODUCT((DA3:DA105=AP51)*(DD3:DD105=AP50)*(DE3:DE105="L"))+SUMPRODUCT((DA3:DA105=AP52)*(DD3:DD105=AP51)*(DF3:DF105="L"))+SUMPRODUCT((DA3:DA105=AP53)*(DD3:DD105=AP51)*(DF3:DF105="L"))+SUMPRODUCT((DA3:DA105=AP50)*(DD3:DD105=AP51)*(DF3:DF105="L"))</f>
        <v>0</v>
      </c>
      <c r="AT51" s="3">
        <f>SUMPRODUCT((DA3:DA105=AP51)*(DD3:DD105=AP52)*DB3:DB105)+SUMPRODUCT((DA3:DA105=AP51)*(DD3:DD105=AP53)*DB3:DB105)+SUMPRODUCT((DA3:DA105=AP51)*(DD3:DD105=AP49)*DB3:DB105)+SUMPRODUCT((DA3:DA105=AP51)*(DD3:DD105=AP50)*DB3:DB105)+SUMPRODUCT((DA3:DA105=AP52)*(DD3:DD105=AP51)*DC3:DC105)+SUMPRODUCT((DA3:DA105=AP53)*(DD3:DD105=AP51)*DC3:DC105)+SUMPRODUCT((DA3:DA105=AP49)*(DD3:DD105=AP51)*DC3:DC105)+SUMPRODUCT((DA3:DA105=AP50)*(DD3:DD105=AP51)*DC3:DC105)</f>
        <v>0</v>
      </c>
      <c r="AU51" s="3">
        <f>SUMPRODUCT((DA3:DA105=AP51)*(DD3:DD105=AP52)*DC3:DC105)+SUMPRODUCT((DA3:DA105=AP51)*(DD3:DD105=AP53)*DC3:DC105)+SUMPRODUCT((DA3:DA105=AP51)*(DD3:DD105=AP49)*DC3:DC105)+SUMPRODUCT((DA3:DA105=AP51)*(DD3:DD105=AP50)*DC3:DC105)+SUMPRODUCT((DA3:DA105=AP52)*(DD3:DD105=AP51)*DB3:DB105)+SUMPRODUCT((DA3:DA105=AP53)*(DD3:DD105=AP51)*DB3:DB105)+SUMPRODUCT((DA3:DA105=AP49)*(DD3:DD105=AP51)*DB3:DB105)+SUMPRODUCT((DA3:DA105=AP50)*(DD3:DD105=AP51)*DB3:DB105)</f>
        <v>0</v>
      </c>
      <c r="AV51" s="3">
        <f>AT51-AU51+1000</f>
        <v>1000</v>
      </c>
      <c r="AW51" s="3" t="str">
        <f t="shared" si="182"/>
        <v/>
      </c>
      <c r="AX51" s="3" t="str">
        <f>IF(AP51&lt;&gt;"",VLOOKUP(AP51,C4:I52,7,FALSE),"")</f>
        <v/>
      </c>
      <c r="AY51" s="3" t="str">
        <f>IF(AP51&lt;&gt;"",VLOOKUP(AP51,C4:I52,5,FALSE),"")</f>
        <v/>
      </c>
      <c r="AZ51" s="3" t="str">
        <f>IF(AP51&lt;&gt;"",VLOOKUP(AP51,C4:K52,9,FALSE),"")</f>
        <v/>
      </c>
      <c r="BA51" s="3" t="str">
        <f t="shared" si="183"/>
        <v/>
      </c>
      <c r="BB51" s="3" t="str">
        <f>IF(AP51&lt;&gt;"",RANK(BA51,BA49:BA52),"")</f>
        <v/>
      </c>
      <c r="BC51" s="3" t="str">
        <f>IF(AP51&lt;&gt;"",SUMPRODUCT((BA49:BA53=BA51)*(AV49:AV53&gt;AV51)),"")</f>
        <v/>
      </c>
      <c r="BD51" s="3" t="str">
        <f>IF(AP51&lt;&gt;"",SUMPRODUCT((BA49:BA53=BA51)*(AV49:AV53=AV51)*(AT49:AT53&gt;AT51)),"")</f>
        <v/>
      </c>
      <c r="BE51" s="3" t="str">
        <f>IF(AP51&lt;&gt;"",SUMPRODUCT((BA49:BA53=BA51)*(AV49:AV53=AV51)*(AT49:AT53=AT51)*(AX49:AX53&gt;AX51)),"")</f>
        <v/>
      </c>
      <c r="BF51" s="3" t="str">
        <f>IF(AP51&lt;&gt;"",SUMPRODUCT((BA49:BA53=BA51)*(AV49:AV53=AV51)*(AT49:AT53=AT51)*(AX49:AX53=AX51)*(AY49:AY53&gt;AY51)),"")</f>
        <v/>
      </c>
      <c r="BG51" s="3" t="str">
        <f>IF(AP51&lt;&gt;"",SUMPRODUCT((BA49:BA53=BA51)*(AV49:AV53=AV51)*(AT49:AT53=AT51)*(AX49:AX53=AX51)*(AY49:AY53=AY51)*(AZ49:AZ53&gt;AZ51)),"")</f>
        <v/>
      </c>
      <c r="BH51" s="3" t="str">
        <f>IF(AP51&lt;&gt;"",IF(BH130&lt;&gt;"",IF(AO127=3,BH130,BH130+AO127),SUM(BB51:BG51)+1),"")</f>
        <v/>
      </c>
      <c r="BI51" s="3" t="str">
        <f>IF(AP51&lt;&gt;"",INDEX(AP50:AP53,MATCH(3,BH50:BH53,0),0),"")</f>
        <v/>
      </c>
      <c r="BJ51" s="3" t="str">
        <f>IF(S49&lt;&gt;"",S49,"")</f>
        <v/>
      </c>
      <c r="BK51" s="3">
        <f>SUMPRODUCT((DA3:DA105=BJ51)*(DD3:DD105=BJ52)*(DE3:DE105="W"))+SUMPRODUCT((DA3:DA105=BJ51)*(DD3:DD105=BJ53)*(DE3:DE105="W"))+SUMPRODUCT((DA3:DA105=BJ51)*(DD3:DD105=BJ93)*(DE3:DE105="W"))+SUMPRODUCT((DA3:DA105=BJ52)*(DD3:DD105=BJ51)*(DF3:DF105="W"))+SUMPRODUCT((DA3:DA105=BJ53)*(DD3:DD105=BJ51)*(DF3:DF105="W"))+SUMPRODUCT((DA3:DA105=BJ93)*(DD3:DD105=BJ51)*(DF3:DF105="W"))</f>
        <v>0</v>
      </c>
      <c r="BL51" s="3">
        <f>SUMPRODUCT((DA3:DA105=BJ51)*(DD3:DD105=BJ52)*(DE3:DE105="D"))+SUMPRODUCT((DA3:DA105=BJ51)*(DD3:DD105=BJ53)*(DE3:DE105="D"))+SUMPRODUCT((DA3:DA105=BJ51)*(DD3:DD105=BJ93)*(DE3:DE105="D"))+SUMPRODUCT((DA3:DA105=BJ52)*(DD3:DD105=BJ51)*(DE3:DE105="D"))+SUMPRODUCT((DA3:DA105=BJ53)*(DD3:DD105=BJ51)*(DE3:DE105="D"))+SUMPRODUCT((DA3:DA105=BJ93)*(DD3:DD105=BJ51)*(DE3:DE105="D"))</f>
        <v>0</v>
      </c>
      <c r="BM51" s="3">
        <f>SUMPRODUCT((DA3:DA105=BJ51)*(DD3:DD105=BJ52)*(DE3:DE105="L"))+SUMPRODUCT((DA3:DA105=BJ51)*(DD3:DD105=BJ53)*(DE3:DE105="L"))+SUMPRODUCT((DA3:DA105=BJ51)*(DD3:DD105=BJ93)*(DE3:DE105="L"))+SUMPRODUCT((DA3:DA105=BJ52)*(DD3:DD105=BJ51)*(DF3:DF105="L"))+SUMPRODUCT((DA3:DA105=BJ53)*(DD3:DD105=BJ51)*(DF3:DF105="L"))+SUMPRODUCT((DA3:DA105=BJ93)*(DD3:DD105=BJ51)*(DF3:DF105="L"))</f>
        <v>0</v>
      </c>
      <c r="BN51" s="3">
        <f>SUMPRODUCT((DA3:DA105=BJ51)*(DD3:DD105=BJ52)*DB3:DB105)+SUMPRODUCT((DA3:DA105=BJ51)*(DD3:DD105=BJ53)*DB3:DB105)+SUMPRODUCT((DA3:DA105=BJ51)*(DD3:DD105=BJ49)*DB3:DB105)+SUMPRODUCT((DA3:DA105=BJ51)*(DD3:DD105=BJ50)*DB3:DB105)+SUMPRODUCT((DA3:DA105=BJ52)*(DD3:DD105=BJ51)*DC3:DC105)+SUMPRODUCT((DA3:DA105=BJ53)*(DD3:DD105=BJ51)*DC3:DC105)+SUMPRODUCT((DA3:DA105=BJ49)*(DD3:DD105=BJ51)*DC3:DC105)+SUMPRODUCT((DA3:DA105=BJ50)*(DD3:DD105=BJ51)*DC3:DC105)</f>
        <v>0</v>
      </c>
      <c r="BO51" s="3">
        <f>SUMPRODUCT((DA3:DA105=BJ51)*(DD3:DD105=BJ52)*DC3:DC105)+SUMPRODUCT((DA3:DA105=BJ51)*(DD3:DD105=BJ53)*DC3:DC105)+SUMPRODUCT((DA3:DA105=BJ51)*(DD3:DD105=BJ49)*DC3:DC105)+SUMPRODUCT((DA3:DA105=BJ51)*(DD3:DD105=BJ50)*DC3:DC105)+SUMPRODUCT((DA3:DA105=BJ52)*(DD3:DD105=BJ51)*DB3:DB105)+SUMPRODUCT((DA3:DA105=BJ53)*(DD3:DD105=BJ51)*DB3:DB105)+SUMPRODUCT((DA3:DA105=BJ49)*(DD3:DD105=BJ51)*DB3:DB105)+SUMPRODUCT((DA3:DA105=BJ50)*(DD3:DD105=BJ51)*DB3:DB105)</f>
        <v>0</v>
      </c>
      <c r="BP51" s="3">
        <f>BN51-BO51+1000</f>
        <v>1000</v>
      </c>
      <c r="BQ51" s="3" t="str">
        <f t="shared" ref="BQ51:BQ52" si="188">IF(BJ51&lt;&gt;"",BK51*3+BL51*1,"")</f>
        <v/>
      </c>
      <c r="BR51" s="3" t="str">
        <f>IF(BJ51&lt;&gt;"",VLOOKUP(BJ51,C4:I52,7,FALSE),"")</f>
        <v/>
      </c>
      <c r="BS51" s="3" t="str">
        <f>IF(BJ51&lt;&gt;"",VLOOKUP(BJ51,C4:I52,5,FALSE),"")</f>
        <v/>
      </c>
      <c r="BT51" s="3" t="str">
        <f>IF(BJ51&lt;&gt;"",VLOOKUP(BJ51,C4:K52,9,FALSE),"")</f>
        <v/>
      </c>
      <c r="BU51" s="3" t="str">
        <f t="shared" ref="BU51:BU52" si="189">BQ51</f>
        <v/>
      </c>
      <c r="BV51" s="3" t="str">
        <f>IF(BJ51&lt;&gt;"",RANK(BU51,BU50:BU52),"")</f>
        <v/>
      </c>
      <c r="BW51" s="3" t="str">
        <f>IF(BJ51&lt;&gt;"",SUMPRODUCT((BU49:BU53=BU51)*(BP49:BP53&gt;BP51)),"")</f>
        <v/>
      </c>
      <c r="BX51" s="3" t="str">
        <f>IF(BJ51&lt;&gt;"",SUMPRODUCT((BU49:BU53=BU51)*(BP49:BP53=BP51)*(BN49:BN53&gt;BN51)),"")</f>
        <v/>
      </c>
      <c r="BY51" s="3" t="str">
        <f>IF(BJ51&lt;&gt;"",SUMPRODUCT((BU49:BU53=BU51)*(BP49:BP53=BP51)*(BN49:BN53=BN51)*(BR49:BR53&gt;BR51)),"")</f>
        <v/>
      </c>
      <c r="BZ51" s="3" t="str">
        <f>IF(BJ51&lt;&gt;"",SUMPRODUCT((BU49:BU53=BU51)*(BP49:BP53=BP51)*(BN49:BN53=BN51)*(BR49:BR53=BR51)*(BS49:BS53&gt;BS51)),"")</f>
        <v/>
      </c>
      <c r="CA51" s="3" t="str">
        <f>IF(BJ51&lt;&gt;"",SUMPRODUCT((BU49:BU53=BU51)*(BP49:BP53=BP51)*(BN49:BN53=BN51)*(BR49:BR53=BR51)*(BS49:BS53=BS51)*(BT49:BT53&gt;BT51)),"")</f>
        <v/>
      </c>
      <c r="CB51" s="3" t="str">
        <f>IF(BJ51&lt;&gt;"",SUM(BV51:CA51)+2,"")</f>
        <v/>
      </c>
      <c r="CC51" s="3" t="str">
        <f>IF(BJ51&lt;&gt;"",INDEX(BJ51:BJ53,MATCH(3,CB51:CB53,0),0),"")</f>
        <v/>
      </c>
      <c r="CX51" s="3" t="str">
        <f>IF(CC51&lt;&gt;"",CC51,IF(BI51&lt;&gt;"",BI51,IF(AO51&lt;&gt;"",AO51,O51)))</f>
        <v>Saoedi-Arabië</v>
      </c>
      <c r="CY51" s="3">
        <v>3</v>
      </c>
      <c r="DA51" s="7" t="str">
        <f>Voorspelling!F54</f>
        <v>Schotland</v>
      </c>
      <c r="DB51" s="7">
        <f>Voorspelling!G54</f>
        <v>0</v>
      </c>
      <c r="DC51" s="7">
        <f>Voorspelling!H54</f>
        <v>0</v>
      </c>
      <c r="DD51" s="7" t="str">
        <f>Voorspelling!I54</f>
        <v>Brazilië</v>
      </c>
      <c r="DE51" s="7" t="str">
        <f>IF(AND(Voorspelling!G54&lt;&gt;"",Voorspelling!H54&lt;&gt;""),IF(DB51&gt;DC51,"W",IF(DB51=DC51,"D","L")),"")</f>
        <v/>
      </c>
      <c r="DF51" s="7" t="str">
        <f t="shared" si="0"/>
        <v/>
      </c>
      <c r="DI51" s="3" t="e">
        <f ca="1">VLOOKUP(DJ51,HE49:HF52,2,FALSE)</f>
        <v>#N/A</v>
      </c>
      <c r="DJ51" s="5" t="str">
        <f t="shared" si="184"/>
        <v>Saoedi-Arabië</v>
      </c>
      <c r="DK51" s="3" t="e">
        <f ca="1">SUMPRODUCT((HH3:HH105=DJ51)*(HL3:HL105="W"))+SUMPRODUCT((HK3:HK105=DJ51)*(HM3:HM105="W"))</f>
        <v>#REF!</v>
      </c>
      <c r="DL51" s="3" t="e">
        <f ca="1">SUMPRODUCT((HH3:HH105=DJ51)*(HL3:HL105="D"))+SUMPRODUCT((HK3:HK105=DJ51)*(HM3:HM105="D"))</f>
        <v>#REF!</v>
      </c>
      <c r="DM51" s="3" t="e">
        <f ca="1">SUMPRODUCT((HH3:HH105=DJ51)*(HL3:HL105="L"))+SUMPRODUCT((HK3:HK105=DJ51)*(HM3:HM105="L"))</f>
        <v>#REF!</v>
      </c>
      <c r="DN51" s="3" t="e">
        <f ca="1">SUMIF(HH3:HH123,DJ51,HI3:HI123)+SUMIF(HK3:HK123,DJ51,HJ3:HJ123)</f>
        <v>#REF!</v>
      </c>
      <c r="DO51" s="3" t="e">
        <f ca="1">SUMIF(HK3:HK123,DJ51,HI3:HI123)+SUMIF(HH3:HH123,DJ51,HJ3:HJ123)</f>
        <v>#REF!</v>
      </c>
      <c r="DP51" s="3" t="e">
        <f t="shared" ca="1" si="176"/>
        <v>#REF!</v>
      </c>
      <c r="DQ51" s="3" t="e">
        <f t="shared" ca="1" si="177"/>
        <v>#REF!</v>
      </c>
      <c r="DR51" s="3">
        <f t="shared" si="178"/>
        <v>-161</v>
      </c>
      <c r="DS51" s="3" t="e">
        <f ca="1">IF(COUNTIF(DQ49:DQ52,4)&lt;&gt;4,RANK(DQ51,DQ49:DQ52),DQ130)</f>
        <v>#REF!</v>
      </c>
      <c r="DU51" s="3" t="e">
        <f ca="1">SUMPRODUCT((DS49:DS52=DS51)*(DR49:DR52&lt;DR51))+DS51</f>
        <v>#REF!</v>
      </c>
      <c r="DV51" s="5" t="e">
        <f ca="1">INDEX(DJ49:DJ53,MATCH(3,DU49:DU53,0),0)</f>
        <v>#N/A</v>
      </c>
      <c r="DW51" s="3" t="e">
        <f ca="1">INDEX(DS49:DS53,MATCH(DV51,DJ49:DJ53,0),0)</f>
        <v>#N/A</v>
      </c>
      <c r="DX51" s="3" t="e">
        <f ca="1">IF(AND(DX50&lt;&gt;"",DW51=1),DV51,"")</f>
        <v>#N/A</v>
      </c>
      <c r="DY51" s="3" t="e">
        <f ca="1">IF(AND(DY50&lt;&gt;"",DW52=2),DV52,"")</f>
        <v>#N/A</v>
      </c>
      <c r="DZ51" s="3" t="e">
        <f ca="1">IF(AND(DZ50&lt;&gt;"",DW53=3),DV53,"")</f>
        <v>#N/A</v>
      </c>
      <c r="EC51" s="3" t="e">
        <f t="shared" ca="1" si="185"/>
        <v>#N/A</v>
      </c>
      <c r="ED51" s="3" t="e">
        <f ca="1">SUMPRODUCT((HH3:HH105=EC51)*(HK3:HK105=EC52)*(HL3:HL105="W"))+SUMPRODUCT((HH3:HH105=EC51)*(HK3:HK105=EC53)*(HL3:HL105="W"))+SUMPRODUCT((HH3:HH105=EC51)*(HK3:HK105=EC49)*(HL3:HL105="W"))+SUMPRODUCT((HH3:HH105=EC51)*(HK3:HK105=EC50)*(HL3:HL105="W"))+SUMPRODUCT((HH3:HH105=EC52)*(HK3:HK105=EC51)*(HM3:HM105="W"))+SUMPRODUCT((HH3:HH105=EC53)*(HK3:HK105=EC51)*(HM3:HM105="W"))+SUMPRODUCT((HH3:HH105=EC49)*(HK3:HK105=EC51)*(HM3:HM105="W"))+SUMPRODUCT((HH3:HH105=EC50)*(HK3:HK105=EC51)*(HM3:HM105="W"))</f>
        <v>#N/A</v>
      </c>
      <c r="EE51" s="3" t="e">
        <f ca="1">SUMPRODUCT((HH3:HH105=EC51)*(HK3:HK105=EC52)*(HL3:HL105="D"))+SUMPRODUCT((HH3:HH105=EC51)*(HK3:HK105=EC53)*(HL3:HL105="D"))+SUMPRODUCT((HH3:HH105=EC51)*(HK3:HK105=EC49)*(HL3:HL105="D"))+SUMPRODUCT((HH3:HH105=EC51)*(HK3:HK105=EC50)*(HL3:HL105="D"))+SUMPRODUCT((HH3:HH105=EC52)*(HK3:HK105=EC51)*(HL3:HL105="D"))+SUMPRODUCT((HH3:HH105=EC53)*(HK3:HK105=EC51)*(HL3:HL105="D"))+SUMPRODUCT((HH3:HH105=EC49)*(HK3:HK105=EC51)*(HL3:HL105="D"))+SUMPRODUCT((HH3:HH105=EC50)*(HK3:HK105=EC51)*(HL3:HL105="D"))</f>
        <v>#N/A</v>
      </c>
      <c r="EF51" s="3" t="e">
        <f ca="1">SUMPRODUCT((HH3:HH105=EC51)*(HK3:HK105=EC52)*(HL3:HL105="L"))+SUMPRODUCT((HH3:HH105=EC51)*(HK3:HK105=EC53)*(HL3:HL105="L"))+SUMPRODUCT((HH3:HH105=EC51)*(HK3:HK105=EC49)*(HL3:HL105="L"))+SUMPRODUCT((HH3:HH105=EC51)*(HK3:HK105=EC50)*(HL3:HL105="L"))+SUMPRODUCT((HH3:HH105=EC52)*(HK3:HK105=EC51)*(HM3:HM105="L"))+SUMPRODUCT((HH3:HH105=EC53)*(HK3:HK105=EC51)*(HM3:HM105="L"))+SUMPRODUCT((HH3:HH105=EC49)*(HK3:HK105=EC51)*(HM3:HM105="L"))+SUMPRODUCT((HH3:HH105=EC50)*(HK3:HK105=EC51)*(HM3:HM105="L"))</f>
        <v>#N/A</v>
      </c>
      <c r="EG51" s="3" t="e">
        <f ca="1">SUMPRODUCT((HH3:HH105=EC51)*(HK3:HK105=EC52)*HI3:HI105)+SUMPRODUCT((HH3:HH105=EC51)*(HK3:HK105=EC53)*HI3:HI105)+SUMPRODUCT((HH3:HH105=EC51)*(HK3:HK105=EC49)*HI3:HI105)+SUMPRODUCT((HH3:HH105=EC51)*(HK3:HK105=EC50)*HI3:HI105)+SUMPRODUCT((HH3:HH105=EC52)*(HK3:HK105=EC51)*HJ3:HJ105)+SUMPRODUCT((HH3:HH105=EC53)*(HK3:HK105=EC51)*HJ3:HJ105)+SUMPRODUCT((HH3:HH105=EC49)*(HK3:HK105=EC51)*HJ3:HJ105)+SUMPRODUCT((HH3:HH105=EC50)*(HK3:HK105=EC51)*HJ3:HJ105)</f>
        <v>#N/A</v>
      </c>
      <c r="EH51" s="3" t="e">
        <f ca="1">SUMPRODUCT((HH3:HH105=EC51)*(HK3:HK105=EC52)*HJ3:HJ105)+SUMPRODUCT((HH3:HH105=EC51)*(HK3:HK105=EC53)*HJ3:HJ105)+SUMPRODUCT((HH3:HH105=EC51)*(HK3:HK105=EC49)*HJ3:HJ105)+SUMPRODUCT((HH3:HH105=EC51)*(HK3:HK105=EC50)*HJ3:HJ105)+SUMPRODUCT((HH3:HH105=EC52)*(HK3:HK105=EC51)*HI3:HI105)+SUMPRODUCT((HH3:HH105=EC53)*(HK3:HK105=EC51)*HI3:HI105)+SUMPRODUCT((HH3:HH105=EC49)*(HK3:HK105=EC51)*HI3:HI105)+SUMPRODUCT((HH3:HH105=EC50)*(HK3:HK105=EC51)*HI3:HI105)</f>
        <v>#N/A</v>
      </c>
      <c r="EI51" s="3" t="e">
        <f ca="1">EG51-EH51+1000</f>
        <v>#N/A</v>
      </c>
      <c r="EJ51" s="3" t="e">
        <f t="shared" ca="1" si="179"/>
        <v>#N/A</v>
      </c>
      <c r="EK51" s="3" t="e">
        <f ca="1">IF(EC51&lt;&gt;"",VLOOKUP(EC51,DJ4:DP52,7,FALSE),"")</f>
        <v>#N/A</v>
      </c>
      <c r="EL51" s="3" t="e">
        <f ca="1">IF(EC51&lt;&gt;"",VLOOKUP(EC51,DJ4:DP52,5,FALSE),"")</f>
        <v>#N/A</v>
      </c>
      <c r="EM51" s="3" t="e">
        <f ca="1">IF(EC51&lt;&gt;"",VLOOKUP(EC51,DJ4:DR52,9,FALSE),"")</f>
        <v>#N/A</v>
      </c>
      <c r="EN51" s="3" t="e">
        <f t="shared" ca="1" si="180"/>
        <v>#N/A</v>
      </c>
      <c r="EO51" s="3" t="e">
        <f ca="1">IF(EC51&lt;&gt;"",RANK(EN51,EN49:EN53),"")</f>
        <v>#N/A</v>
      </c>
      <c r="EP51" s="3" t="e">
        <f ca="1">IF(EC51&lt;&gt;"",SUMPRODUCT((EN49:EN53=EN51)*(EI49:EI53&gt;EI51)),"")</f>
        <v>#N/A</v>
      </c>
      <c r="EQ51" s="3" t="e">
        <f ca="1">IF(EC51&lt;&gt;"",SUMPRODUCT((EN49:EN53=EN51)*(EI49:EI53=EI51)*(EG49:EG53&gt;EG51)),"")</f>
        <v>#N/A</v>
      </c>
      <c r="ER51" s="3" t="e">
        <f ca="1">IF(EC51&lt;&gt;"",SUMPRODUCT((EN49:EN53=EN51)*(EI49:EI53=EI51)*(EG49:EG53=EG51)*(EK49:EK53&gt;EK51)),"")</f>
        <v>#N/A</v>
      </c>
      <c r="ES51" s="3" t="e">
        <f ca="1">IF(EC51&lt;&gt;"",SUMPRODUCT((EN49:EN53=EN51)*(EI49:EI53=EI51)*(EG49:EG53=EG51)*(EK49:EK53=EK51)*(EL49:EL53&gt;EL51)),"")</f>
        <v>#N/A</v>
      </c>
      <c r="ET51" s="3" t="e">
        <f ca="1">IF(EC51&lt;&gt;"",SUMPRODUCT((EN49:EN53=EN51)*(EI49:EI53=EI51)*(EG49:EG53=EG51)*(EK49:EK53=EK51)*(EL49:EL53=EL51)*(EM49:EM53&gt;EM51)),"")</f>
        <v>#N/A</v>
      </c>
      <c r="EU51" s="3" t="e">
        <f ca="1">IF(EC51&lt;&gt;"",IF(EU130&lt;&gt;"",IF(EB127=3,EU130,EU130+EB127),SUM(EO51:ET51)),"")</f>
        <v>#N/A</v>
      </c>
      <c r="EV51" s="3" t="e">
        <f ca="1">IF(EC51&lt;&gt;"",INDEX(EC49:EC53,MATCH(3,EU49:EU53,0),0),"")</f>
        <v>#N/A</v>
      </c>
      <c r="EW51" s="3" t="e">
        <f ca="1">IF(DY50&lt;&gt;"",DY50,"")</f>
        <v>#N/A</v>
      </c>
      <c r="EX51" s="3" t="e">
        <f ca="1">SUMPRODUCT((HH3:HH105=EW51)*(HK3:HK105=EW52)*(HL3:HL105="W"))+SUMPRODUCT((HH3:HH105=EW51)*(HK3:HK105=EW53)*(HL3:HL105="W"))+SUMPRODUCT((HH3:HH105=EW51)*(HK3:HK105=EW50)*(HL3:HL105="W"))+SUMPRODUCT((HH3:HH105=EW52)*(HK3:HK105=EW51)*(HM3:HM105="W"))+SUMPRODUCT((HH3:HH105=EW53)*(HK3:HK105=EW51)*(HM3:HM105="W"))+SUMPRODUCT((HH3:HH105=EW50)*(HK3:HK105=EW51)*(HM3:HM105="W"))</f>
        <v>#N/A</v>
      </c>
      <c r="EY51" s="3" t="e">
        <f ca="1">SUMPRODUCT((HH3:HH105=EW51)*(HK3:HK105=EW52)*(HL3:HL105="D"))+SUMPRODUCT((HH3:HH105=EW51)*(HK3:HK105=EW53)*(HL3:HL105="D"))+SUMPRODUCT((HH3:HH105=EW51)*(HK3:HK105=EW50)*(HL3:HL105="D"))+SUMPRODUCT((HH3:HH105=EW52)*(HK3:HK105=EW51)*(HL3:HL105="D"))+SUMPRODUCT((HH3:HH105=EW53)*(HK3:HK105=EW51)*(HL3:HL105="D"))+SUMPRODUCT((HH3:HH105=EW50)*(HK3:HK105=EW51)*(HL3:HL105="D"))</f>
        <v>#N/A</v>
      </c>
      <c r="EZ51" s="3" t="e">
        <f ca="1">SUMPRODUCT((HH3:HH105=EW51)*(HK3:HK105=EW52)*(HL3:HL105="L"))+SUMPRODUCT((HH3:HH105=EW51)*(HK3:HK105=EW53)*(HL3:HL105="L"))+SUMPRODUCT((HH3:HH105=EW51)*(HK3:HK105=EW50)*(HL3:HL105="L"))+SUMPRODUCT((HH3:HH105=EW52)*(HK3:HK105=EW51)*(HM3:HM105="L"))+SUMPRODUCT((HH3:HH105=EW53)*(HK3:HK105=EW51)*(HM3:HM105="L"))+SUMPRODUCT((HH3:HH105=EW50)*(HK3:HK105=EW51)*(HM3:HM105="L"))</f>
        <v>#N/A</v>
      </c>
      <c r="FA51" s="3" t="e">
        <f ca="1">SUMPRODUCT((HH3:HH105=EW51)*(HK3:HK105=EW52)*HI3:HI105)+SUMPRODUCT((HH3:HH105=EW51)*(HK3:HK105=EW53)*HI3:HI105)+SUMPRODUCT((HH3:HH105=EW51)*(HK3:HK105=EW49)*HI3:HI105)+SUMPRODUCT((HH3:HH105=EW51)*(HK3:HK105=EW50)*HI3:HI105)+SUMPRODUCT((HH3:HH105=EW52)*(HK3:HK105=EW51)*HJ3:HJ105)+SUMPRODUCT((HH3:HH105=EW53)*(HK3:HK105=EW51)*HJ3:HJ105)+SUMPRODUCT((HH3:HH105=EW49)*(HK3:HK105=EW51)*HJ3:HJ105)+SUMPRODUCT((HH3:HH105=EW50)*(HK3:HK105=EW51)*HJ3:HJ105)</f>
        <v>#N/A</v>
      </c>
      <c r="FB51" s="3" t="e">
        <f ca="1">SUMPRODUCT((HH3:HH105=EW51)*(HK3:HK105=EW52)*HJ3:HJ105)+SUMPRODUCT((HH3:HH105=EW51)*(HK3:HK105=EW53)*HJ3:HJ105)+SUMPRODUCT((HH3:HH105=EW51)*(HK3:HK105=EW49)*HJ3:HJ105)+SUMPRODUCT((HH3:HH105=EW51)*(HK3:HK105=EW50)*HJ3:HJ105)+SUMPRODUCT((HH3:HH105=EW52)*(HK3:HK105=EW51)*HI3:HI105)+SUMPRODUCT((HH3:HH105=EW53)*(HK3:HK105=EW51)*HI3:HI105)+SUMPRODUCT((HH3:HH105=EW49)*(HK3:HK105=EW51)*HI3:HI105)+SUMPRODUCT((HH3:HH105=EW50)*(HK3:HK105=EW51)*HI3:HI105)</f>
        <v>#N/A</v>
      </c>
      <c r="FC51" s="3" t="e">
        <f ca="1">FA51-FB51+1000</f>
        <v>#N/A</v>
      </c>
      <c r="FD51" s="3" t="e">
        <f t="shared" ca="1" si="186"/>
        <v>#N/A</v>
      </c>
      <c r="FE51" s="3" t="e">
        <f ca="1">IF(EW51&lt;&gt;"",VLOOKUP(EW51,DJ4:DP52,7,FALSE),"")</f>
        <v>#N/A</v>
      </c>
      <c r="FF51" s="3" t="e">
        <f ca="1">IF(EW51&lt;&gt;"",VLOOKUP(EW51,DJ4:DP52,5,FALSE),"")</f>
        <v>#N/A</v>
      </c>
      <c r="FG51" s="3" t="e">
        <f ca="1">IF(EW51&lt;&gt;"",VLOOKUP(EW51,DJ4:DR52,9,FALSE),"")</f>
        <v>#N/A</v>
      </c>
      <c r="FH51" s="3" t="e">
        <f t="shared" ca="1" si="187"/>
        <v>#N/A</v>
      </c>
      <c r="FI51" s="3" t="e">
        <f ca="1">IF(EW51&lt;&gt;"",RANK(FH51,FH49:FH52),"")</f>
        <v>#N/A</v>
      </c>
      <c r="FJ51" s="3" t="e">
        <f ca="1">IF(EW51&lt;&gt;"",SUMPRODUCT((FH49:FH53=FH51)*(FC49:FC53&gt;FC51)),"")</f>
        <v>#N/A</v>
      </c>
      <c r="FK51" s="3" t="e">
        <f ca="1">IF(EW51&lt;&gt;"",SUMPRODUCT((FH49:FH53=FH51)*(FC49:FC53=FC51)*(FA49:FA53&gt;FA51)),"")</f>
        <v>#N/A</v>
      </c>
      <c r="FL51" s="3" t="e">
        <f ca="1">IF(EW51&lt;&gt;"",SUMPRODUCT((FH49:FH53=FH51)*(FC49:FC53=FC51)*(FA49:FA53=FA51)*(FE49:FE53&gt;FE51)),"")</f>
        <v>#N/A</v>
      </c>
      <c r="FM51" s="3" t="e">
        <f ca="1">IF(EW51&lt;&gt;"",SUMPRODUCT((FH49:FH53=FH51)*(FC49:FC53=FC51)*(FA49:FA53=FA51)*(FE49:FE53=FE51)*(FF49:FF53&gt;FF51)),"")</f>
        <v>#N/A</v>
      </c>
      <c r="FN51" s="3" t="e">
        <f ca="1">IF(EW51&lt;&gt;"",SUMPRODUCT((FH49:FH53=FH51)*(FC49:FC53=FC51)*(FA49:FA53=FA51)*(FE49:FE53=FE51)*(FF49:FF53=FF51)*(FG49:FG53&gt;FG51)),"")</f>
        <v>#N/A</v>
      </c>
      <c r="FO51" s="3" t="e">
        <f ca="1">IF(EW51&lt;&gt;"",IF(FO130&lt;&gt;"",IF(EV127=3,FO130,FO130+EV127),SUM(FI51:FN51)+1),"")</f>
        <v>#N/A</v>
      </c>
      <c r="FP51" s="3" t="e">
        <f ca="1">IF(EW51&lt;&gt;"",INDEX(EW50:EW53,MATCH(3,FO50:FO53,0),0),"")</f>
        <v>#N/A</v>
      </c>
      <c r="FQ51" s="3" t="e">
        <f ca="1">IF(DZ49&lt;&gt;"",DZ49,"")</f>
        <v>#N/A</v>
      </c>
      <c r="FR51" s="3" t="e">
        <f ca="1">SUMPRODUCT((HH3:HH105=FQ51)*(HK3:HK105=FQ52)*(HL3:HL105="W"))+SUMPRODUCT((HH3:HH105=FQ51)*(HK3:HK105=FQ53)*(HL3:HL105="W"))+SUMPRODUCT((HH3:HH105=FQ51)*(HK3:HK105=FQ93)*(HL3:HL105="W"))+SUMPRODUCT((HH3:HH105=FQ52)*(HK3:HK105=FQ51)*(HM3:HM105="W"))+SUMPRODUCT((HH3:HH105=FQ53)*(HK3:HK105=FQ51)*(HM3:HM105="W"))+SUMPRODUCT((HH3:HH105=FQ93)*(HK3:HK105=FQ51)*(HM3:HM105="W"))</f>
        <v>#N/A</v>
      </c>
      <c r="FS51" s="3" t="e">
        <f ca="1">SUMPRODUCT((HH3:HH105=FQ51)*(HK3:HK105=FQ52)*(HL3:HL105="D"))+SUMPRODUCT((HH3:HH105=FQ51)*(HK3:HK105=FQ53)*(HL3:HL105="D"))+SUMPRODUCT((HH3:HH105=FQ51)*(HK3:HK105=FQ93)*(HL3:HL105="D"))+SUMPRODUCT((HH3:HH105=FQ52)*(HK3:HK105=FQ51)*(HL3:HL105="D"))+SUMPRODUCT((HH3:HH105=FQ53)*(HK3:HK105=FQ51)*(HL3:HL105="D"))+SUMPRODUCT((HH3:HH105=FQ93)*(HK3:HK105=FQ51)*(HL3:HL105="D"))</f>
        <v>#N/A</v>
      </c>
      <c r="FT51" s="3" t="e">
        <f ca="1">SUMPRODUCT((HH3:HH105=FQ51)*(HK3:HK105=FQ52)*(HL3:HL105="L"))+SUMPRODUCT((HH3:HH105=FQ51)*(HK3:HK105=FQ53)*(HL3:HL105="L"))+SUMPRODUCT((HH3:HH105=FQ51)*(HK3:HK105=FQ93)*(HL3:HL105="L"))+SUMPRODUCT((HH3:HH105=FQ52)*(HK3:HK105=FQ51)*(HM3:HM105="L"))+SUMPRODUCT((HH3:HH105=FQ53)*(HK3:HK105=FQ51)*(HM3:HM105="L"))+SUMPRODUCT((HH3:HH105=FQ93)*(HK3:HK105=FQ51)*(HM3:HM105="L"))</f>
        <v>#N/A</v>
      </c>
      <c r="FU51" s="3" t="e">
        <f ca="1">SUMPRODUCT((HH3:HH105=FQ51)*(HK3:HK105=FQ52)*HI3:HI105)+SUMPRODUCT((HH3:HH105=FQ51)*(HK3:HK105=FQ53)*HI3:HI105)+SUMPRODUCT((HH3:HH105=FQ51)*(HK3:HK105=FQ49)*HI3:HI105)+SUMPRODUCT((HH3:HH105=FQ51)*(HK3:HK105=FQ50)*HI3:HI105)+SUMPRODUCT((HH3:HH105=FQ52)*(HK3:HK105=FQ51)*HJ3:HJ105)+SUMPRODUCT((HH3:HH105=FQ53)*(HK3:HK105=FQ51)*HJ3:HJ105)+SUMPRODUCT((HH3:HH105=FQ49)*(HK3:HK105=FQ51)*HJ3:HJ105)+SUMPRODUCT((HH3:HH105=FQ50)*(HK3:HK105=FQ51)*HJ3:HJ105)</f>
        <v>#N/A</v>
      </c>
      <c r="FV51" s="3" t="e">
        <f ca="1">SUMPRODUCT((HH3:HH105=FQ51)*(HK3:HK105=FQ52)*HJ3:HJ105)+SUMPRODUCT((HH3:HH105=FQ51)*(HK3:HK105=FQ53)*HJ3:HJ105)+SUMPRODUCT((HH3:HH105=FQ51)*(HK3:HK105=FQ49)*HJ3:HJ105)+SUMPRODUCT((HH3:HH105=FQ51)*(HK3:HK105=FQ50)*HJ3:HJ105)+SUMPRODUCT((HH3:HH105=FQ52)*(HK3:HK105=FQ51)*HI3:HI105)+SUMPRODUCT((HH3:HH105=FQ53)*(HK3:HK105=FQ51)*HI3:HI105)+SUMPRODUCT((HH3:HH105=FQ49)*(HK3:HK105=FQ51)*HI3:HI105)+SUMPRODUCT((HH3:HH105=FQ50)*(HK3:HK105=FQ51)*HI3:HI105)</f>
        <v>#N/A</v>
      </c>
      <c r="FW51" s="3" t="e">
        <f ca="1">FU51-FV51+1000</f>
        <v>#N/A</v>
      </c>
      <c r="FX51" s="3" t="e">
        <f t="shared" ref="FX51:FX52" ca="1" si="190">IF(FQ51&lt;&gt;"",FR51*3+FS51*1,"")</f>
        <v>#N/A</v>
      </c>
      <c r="FY51" s="3" t="e">
        <f ca="1">IF(FQ51&lt;&gt;"",VLOOKUP(FQ51,DJ4:DP52,7,FALSE),"")</f>
        <v>#N/A</v>
      </c>
      <c r="FZ51" s="3" t="e">
        <f ca="1">IF(FQ51&lt;&gt;"",VLOOKUP(FQ51,DJ4:DP52,5,FALSE),"")</f>
        <v>#N/A</v>
      </c>
      <c r="GA51" s="3" t="e">
        <f ca="1">IF(FQ51&lt;&gt;"",VLOOKUP(FQ51,DJ4:DR52,9,FALSE),"")</f>
        <v>#N/A</v>
      </c>
      <c r="GB51" s="3" t="e">
        <f t="shared" ref="GB51:GB52" ca="1" si="191">FX51</f>
        <v>#N/A</v>
      </c>
      <c r="GC51" s="3" t="e">
        <f ca="1">IF(FQ51&lt;&gt;"",RANK(GB51,GB50:GB52),"")</f>
        <v>#N/A</v>
      </c>
      <c r="GD51" s="3" t="e">
        <f ca="1">IF(FQ51&lt;&gt;"",SUMPRODUCT((GB49:GB53=GB51)*(FW49:FW53&gt;FW51)),"")</f>
        <v>#N/A</v>
      </c>
      <c r="GE51" s="3" t="e">
        <f ca="1">IF(FQ51&lt;&gt;"",SUMPRODUCT((GB49:GB53=GB51)*(FW49:FW53=FW51)*(FU49:FU53&gt;FU51)),"")</f>
        <v>#N/A</v>
      </c>
      <c r="GF51" s="3" t="e">
        <f ca="1">IF(FQ51&lt;&gt;"",SUMPRODUCT((GB49:GB53=GB51)*(FW49:FW53=FW51)*(FU49:FU53=FU51)*(FY49:FY53&gt;FY51)),"")</f>
        <v>#N/A</v>
      </c>
      <c r="GG51" s="3" t="e">
        <f ca="1">IF(FQ51&lt;&gt;"",SUMPRODUCT((GB49:GB53=GB51)*(FW49:FW53=FW51)*(FU49:FU53=FU51)*(FY49:FY53=FY51)*(FZ49:FZ53&gt;FZ51)),"")</f>
        <v>#N/A</v>
      </c>
      <c r="GH51" s="3" t="e">
        <f ca="1">IF(FQ51&lt;&gt;"",SUMPRODUCT((GB49:GB53=GB51)*(FW49:FW53=FW51)*(FU49:FU53=FU51)*(FY49:FY53=FY51)*(FZ49:FZ53=FZ51)*(GA49:GA53&gt;GA51)),"")</f>
        <v>#N/A</v>
      </c>
      <c r="GI51" s="3" t="e">
        <f ca="1">IF(FQ51&lt;&gt;"",SUM(GC51:GH51)+2,"")</f>
        <v>#N/A</v>
      </c>
      <c r="GJ51" s="3" t="e">
        <f ca="1">IF(FQ51&lt;&gt;"",INDEX(FQ51:FQ53,MATCH(3,GI51:GI53,0),0),"")</f>
        <v>#N/A</v>
      </c>
      <c r="HE51" s="3" t="e">
        <f ca="1">IF(GJ51&lt;&gt;"",GJ51,IF(FP51&lt;&gt;"",FP51,IF(EV51&lt;&gt;"",EV51,DV51)))</f>
        <v>#N/A</v>
      </c>
      <c r="HF51" s="3">
        <v>3</v>
      </c>
      <c r="HH51" s="7" t="str">
        <f t="shared" si="1"/>
        <v>Schotland</v>
      </c>
      <c r="HI51" s="7" t="e">
        <f ca="1">IF(OFFSET(Voorspelling!#REF!,0,HI1)&lt;&gt;"",OFFSET(Voorspelling!#REF!,0,HI1),0)</f>
        <v>#REF!</v>
      </c>
      <c r="HJ51" s="7" t="e">
        <f ca="1">IF(OFFSET(Voorspelling!#REF!,0,HI1)&lt;&gt;"",OFFSET(Voorspelling!#REF!,0,HI1),0)</f>
        <v>#REF!</v>
      </c>
      <c r="HK51" s="7" t="str">
        <f t="shared" si="2"/>
        <v>Brazilië</v>
      </c>
      <c r="HL51" s="7" t="e">
        <f ca="1">IF(AND(OFFSET(Voorspelling!#REF!,0,HI1)&lt;&gt;"",OFFSET(Voorspelling!#REF!,0,HI1)&lt;&gt;""),IF(HI51&gt;HJ51,"W",IF(HI51=HJ51,"D","L")),"")</f>
        <v>#REF!</v>
      </c>
      <c r="HM51" s="7" t="e">
        <f t="shared" ca="1" si="3"/>
        <v>#REF!</v>
      </c>
      <c r="LO51" s="7"/>
      <c r="LP51" s="7"/>
      <c r="LQ51" s="7"/>
      <c r="LR51" s="7"/>
      <c r="LS51" s="7"/>
      <c r="LT51" s="7"/>
      <c r="PV51" s="7"/>
      <c r="PW51" s="7"/>
      <c r="PX51" s="7"/>
      <c r="PY51" s="7"/>
      <c r="PZ51" s="7"/>
      <c r="QA51" s="7"/>
      <c r="UC51" s="7"/>
      <c r="UD51" s="7"/>
      <c r="UE51" s="7"/>
      <c r="UF51" s="7"/>
      <c r="UG51" s="7"/>
      <c r="UH51" s="7"/>
      <c r="YJ51" s="7"/>
      <c r="YK51" s="7"/>
      <c r="YL51" s="7"/>
      <c r="YM51" s="7"/>
      <c r="YN51" s="7"/>
      <c r="YO51" s="7"/>
      <c r="ACQ51" s="7"/>
      <c r="ACR51" s="7"/>
      <c r="ACS51" s="7"/>
      <c r="ACT51" s="7"/>
      <c r="ACU51" s="7"/>
      <c r="ACV51" s="7"/>
      <c r="AGX51" s="7"/>
      <c r="AGY51" s="7"/>
      <c r="AGZ51" s="7"/>
      <c r="AHA51" s="7"/>
      <c r="AHB51" s="7"/>
      <c r="AHC51" s="7"/>
      <c r="ALE51" s="7"/>
      <c r="ALF51" s="7"/>
      <c r="ALG51" s="7"/>
      <c r="ALH51" s="7"/>
      <c r="ALI51" s="7"/>
      <c r="ALJ51" s="7"/>
      <c r="APL51" s="7"/>
      <c r="APM51" s="7"/>
      <c r="APN51" s="7"/>
      <c r="APO51" s="7"/>
      <c r="APP51" s="7"/>
      <c r="APQ51" s="7"/>
      <c r="ATS51" s="7"/>
      <c r="ATT51" s="7"/>
      <c r="ATU51" s="7"/>
      <c r="ATV51" s="7"/>
      <c r="ATW51" s="7"/>
      <c r="ATX51" s="7"/>
      <c r="AXZ51" s="7"/>
      <c r="AYA51" s="7"/>
      <c r="AYB51" s="7"/>
      <c r="AYC51" s="7"/>
      <c r="AYD51" s="7"/>
      <c r="AYE51" s="7"/>
      <c r="BCG51" s="7"/>
      <c r="BCH51" s="7"/>
      <c r="BCI51" s="7"/>
      <c r="BCJ51" s="7"/>
      <c r="BCK51" s="7"/>
      <c r="BCL51" s="7"/>
      <c r="BGN51" s="7"/>
      <c r="BGO51" s="7"/>
      <c r="BGP51" s="7"/>
      <c r="BGQ51" s="7"/>
      <c r="BGR51" s="7"/>
      <c r="BGS51" s="7"/>
      <c r="BKU51" s="7"/>
      <c r="BKV51" s="7"/>
      <c r="BKW51" s="7"/>
      <c r="BKX51" s="7"/>
      <c r="BKY51" s="7"/>
      <c r="BKZ51" s="7"/>
      <c r="BPB51" s="7"/>
      <c r="BPC51" s="7"/>
      <c r="BPD51" s="7"/>
      <c r="BPE51" s="7"/>
      <c r="BPF51" s="7"/>
      <c r="BPG51" s="7"/>
      <c r="BTI51" s="7"/>
      <c r="BTJ51" s="7"/>
      <c r="BTK51" s="7"/>
      <c r="BTL51" s="7"/>
      <c r="BTM51" s="7"/>
      <c r="BTN51" s="7"/>
      <c r="BXP51" s="7"/>
      <c r="BXQ51" s="7"/>
      <c r="BXR51" s="7"/>
      <c r="BXS51" s="7"/>
      <c r="BXT51" s="7"/>
      <c r="BXU51" s="7"/>
      <c r="CBW51" s="7"/>
      <c r="CBX51" s="7"/>
      <c r="CBY51" s="7"/>
      <c r="CBZ51" s="7"/>
      <c r="CCA51" s="7"/>
      <c r="CCB51" s="7"/>
      <c r="CGD51" s="7"/>
      <c r="CGE51" s="7"/>
      <c r="CGF51" s="7"/>
      <c r="CGG51" s="7"/>
      <c r="CGH51" s="7"/>
      <c r="CGI51" s="7"/>
      <c r="CKK51" s="7"/>
      <c r="CKL51" s="7"/>
      <c r="CKM51" s="7"/>
      <c r="CKN51" s="7"/>
      <c r="CKO51" s="7"/>
      <c r="CKP51" s="7"/>
      <c r="COR51" s="7"/>
      <c r="COS51" s="7"/>
      <c r="COT51" s="7"/>
      <c r="COU51" s="7"/>
      <c r="COV51" s="7"/>
      <c r="COW51" s="7"/>
      <c r="CSY51" s="7"/>
      <c r="CSZ51" s="7"/>
      <c r="CTA51" s="7"/>
      <c r="CTB51" s="7"/>
      <c r="CTC51" s="7"/>
      <c r="CTD51" s="7"/>
      <c r="CXF51" s="7"/>
      <c r="CXG51" s="7"/>
      <c r="CXH51" s="7"/>
      <c r="CXI51" s="7"/>
      <c r="CXJ51" s="7"/>
      <c r="CXK51" s="7"/>
      <c r="DBM51" s="7"/>
      <c r="DBN51" s="7"/>
      <c r="DBO51" s="7"/>
      <c r="DBP51" s="7"/>
      <c r="DBQ51" s="7"/>
      <c r="DBR51" s="7"/>
      <c r="DFT51" s="7"/>
      <c r="DFU51" s="7"/>
      <c r="DFV51" s="7"/>
      <c r="DFW51" s="7"/>
      <c r="DFX51" s="7"/>
      <c r="DFY51" s="7"/>
      <c r="DKA51" s="7"/>
      <c r="DKB51" s="7"/>
      <c r="DKC51" s="7"/>
      <c r="DKD51" s="7"/>
      <c r="DKE51" s="7"/>
      <c r="DKF51" s="7"/>
      <c r="DOH51" s="7"/>
      <c r="DOI51" s="7"/>
      <c r="DOJ51" s="7"/>
      <c r="DOK51" s="7"/>
      <c r="DOL51" s="7"/>
      <c r="DOM51" s="7"/>
      <c r="DSO51" s="7"/>
      <c r="DSP51" s="7"/>
      <c r="DSQ51" s="7"/>
      <c r="DSR51" s="7"/>
      <c r="DSS51" s="7"/>
      <c r="DST51" s="7"/>
      <c r="DWV51" s="7"/>
      <c r="DWW51" s="7"/>
      <c r="DWX51" s="7"/>
      <c r="DWY51" s="7"/>
      <c r="DWZ51" s="7"/>
      <c r="DXA51" s="7"/>
      <c r="EBC51" s="7"/>
      <c r="EBD51" s="7"/>
      <c r="EBE51" s="7"/>
      <c r="EBF51" s="7"/>
      <c r="EBG51" s="7"/>
      <c r="EBH51" s="7"/>
      <c r="EFJ51" s="7"/>
      <c r="EFK51" s="7"/>
      <c r="EFL51" s="7"/>
      <c r="EFM51" s="7"/>
      <c r="EFN51" s="7"/>
      <c r="EFO51" s="7"/>
      <c r="EJQ51" s="7"/>
      <c r="EJR51" s="7"/>
      <c r="EJS51" s="7"/>
      <c r="EJT51" s="7"/>
      <c r="EJU51" s="7"/>
      <c r="EJV51" s="7"/>
      <c r="ENX51" s="7"/>
      <c r="ENY51" s="7"/>
      <c r="ENZ51" s="7"/>
      <c r="EOA51" s="7"/>
      <c r="EOB51" s="7"/>
      <c r="EOC51" s="7"/>
      <c r="ESE51" s="7"/>
      <c r="ESF51" s="7"/>
      <c r="ESG51" s="7"/>
      <c r="ESH51" s="7"/>
      <c r="ESI51" s="7"/>
      <c r="ESJ51" s="7"/>
      <c r="EWL51" s="7"/>
      <c r="EWM51" s="7"/>
      <c r="EWN51" s="7"/>
      <c r="EWO51" s="7"/>
      <c r="EWP51" s="7"/>
      <c r="EWQ51" s="7"/>
      <c r="FAS51" s="7"/>
      <c r="FAT51" s="7"/>
      <c r="FAU51" s="7"/>
      <c r="FAV51" s="7"/>
      <c r="FAW51" s="7"/>
      <c r="FAX51" s="7"/>
      <c r="FEZ51" s="7"/>
      <c r="FFA51" s="7"/>
      <c r="FFB51" s="7"/>
      <c r="FFC51" s="7"/>
      <c r="FFD51" s="7"/>
      <c r="FFE51" s="7"/>
      <c r="FJG51" s="7"/>
      <c r="FJH51" s="7"/>
      <c r="FJI51" s="7"/>
      <c r="FJJ51" s="7"/>
      <c r="FJK51" s="7"/>
      <c r="FJL51" s="7"/>
      <c r="FNN51" s="7"/>
      <c r="FNO51" s="7"/>
      <c r="FNP51" s="7"/>
      <c r="FNQ51" s="7"/>
      <c r="FNR51" s="7"/>
      <c r="FNS51" s="7"/>
      <c r="FRU51" s="7"/>
      <c r="FRV51" s="7"/>
      <c r="FRW51" s="7"/>
      <c r="FRX51" s="7"/>
      <c r="FRY51" s="7"/>
      <c r="FRZ51" s="7"/>
      <c r="FWB51" s="7"/>
      <c r="FWC51" s="7"/>
      <c r="FWD51" s="7"/>
      <c r="FWE51" s="7"/>
      <c r="FWF51" s="7"/>
      <c r="FWG51" s="7"/>
      <c r="GAI51" s="7"/>
      <c r="GAJ51" s="7"/>
      <c r="GAK51" s="7"/>
      <c r="GAL51" s="7"/>
      <c r="GAM51" s="7"/>
      <c r="GAN51" s="7"/>
      <c r="GEP51" s="7"/>
      <c r="GEQ51" s="7"/>
      <c r="GER51" s="7"/>
      <c r="GES51" s="7"/>
      <c r="GET51" s="7"/>
      <c r="GEU51" s="7"/>
      <c r="GIW51" s="7"/>
      <c r="GIX51" s="7"/>
      <c r="GIY51" s="7"/>
      <c r="GIZ51" s="7"/>
      <c r="GJA51" s="7"/>
      <c r="GJB51" s="7"/>
      <c r="GND51" s="7"/>
      <c r="GNE51" s="7"/>
      <c r="GNF51" s="7"/>
      <c r="GNG51" s="7"/>
      <c r="GNH51" s="7"/>
      <c r="GNI51" s="7"/>
      <c r="GRK51" s="7"/>
      <c r="GRL51" s="7"/>
      <c r="GRM51" s="7"/>
      <c r="GRN51" s="7"/>
      <c r="GRO51" s="7"/>
      <c r="GRP51" s="7"/>
      <c r="GVR51" s="7"/>
      <c r="GVS51" s="7"/>
      <c r="GVT51" s="7"/>
      <c r="GVU51" s="7"/>
      <c r="GVV51" s="7"/>
      <c r="GVW51" s="7"/>
      <c r="GZY51" s="7"/>
      <c r="GZZ51" s="7"/>
      <c r="HAA51" s="7"/>
      <c r="HAB51" s="7"/>
      <c r="HAC51" s="7"/>
      <c r="HAD51" s="7"/>
      <c r="HEF51" s="7"/>
      <c r="HEG51" s="7"/>
      <c r="HEH51" s="7"/>
      <c r="HEI51" s="7"/>
      <c r="HEJ51" s="7"/>
      <c r="HEK51" s="7"/>
      <c r="HIM51" s="7"/>
      <c r="HIN51" s="7"/>
      <c r="HIO51" s="7"/>
      <c r="HIP51" s="7"/>
      <c r="HIQ51" s="7"/>
      <c r="HIR51" s="7"/>
      <c r="HMT51" s="7"/>
      <c r="HMU51" s="7"/>
      <c r="HMV51" s="7"/>
      <c r="HMW51" s="7"/>
      <c r="HMX51" s="7"/>
      <c r="HMY51" s="7"/>
      <c r="HRA51" s="7"/>
      <c r="HRB51" s="7"/>
      <c r="HRC51" s="7"/>
      <c r="HRD51" s="7"/>
      <c r="HRE51" s="7"/>
      <c r="HRF51" s="7"/>
      <c r="HVH51" s="7"/>
      <c r="HVI51" s="7"/>
      <c r="HVJ51" s="7"/>
      <c r="HVK51" s="7"/>
      <c r="HVL51" s="7"/>
      <c r="HVM51" s="7"/>
      <c r="HZO51" s="7"/>
      <c r="HZP51" s="7"/>
      <c r="HZQ51" s="7"/>
      <c r="HZR51" s="7"/>
      <c r="HZS51" s="7"/>
      <c r="HZT51" s="7"/>
      <c r="IDV51" s="7"/>
      <c r="IDW51" s="7"/>
      <c r="IDX51" s="7"/>
      <c r="IDY51" s="7"/>
      <c r="IDZ51" s="7"/>
      <c r="IEA51" s="7"/>
      <c r="IIC51" s="7"/>
      <c r="IID51" s="7"/>
      <c r="IIE51" s="7"/>
      <c r="IIF51" s="7"/>
      <c r="IIG51" s="7"/>
      <c r="IIH51" s="7"/>
      <c r="IMJ51" s="7"/>
      <c r="IMK51" s="7"/>
      <c r="IML51" s="7"/>
      <c r="IMM51" s="7"/>
      <c r="IMN51" s="7"/>
      <c r="IMO51" s="7"/>
      <c r="IQQ51" s="7"/>
      <c r="IQR51" s="7"/>
      <c r="IQS51" s="7"/>
      <c r="IQT51" s="7"/>
      <c r="IQU51" s="7"/>
      <c r="IQV51" s="7"/>
      <c r="IUX51" s="7"/>
      <c r="IUY51" s="7"/>
      <c r="IUZ51" s="7"/>
      <c r="IVA51" s="7"/>
      <c r="IVB51" s="7"/>
      <c r="IVC51" s="7"/>
      <c r="IZE51" s="7"/>
      <c r="IZF51" s="7"/>
      <c r="IZG51" s="7"/>
      <c r="IZH51" s="7"/>
      <c r="IZI51" s="7"/>
      <c r="IZJ51" s="7"/>
      <c r="JDL51" s="7"/>
      <c r="JDM51" s="7"/>
      <c r="JDN51" s="7"/>
      <c r="JDO51" s="7"/>
      <c r="JDP51" s="7"/>
      <c r="JDQ51" s="7"/>
      <c r="JHS51" s="7"/>
      <c r="JHT51" s="7"/>
      <c r="JHU51" s="7"/>
      <c r="JHV51" s="7"/>
      <c r="JHW51" s="7"/>
      <c r="JHX51" s="7"/>
      <c r="JLZ51" s="7"/>
      <c r="JMA51" s="7"/>
      <c r="JMB51" s="7"/>
      <c r="JMC51" s="7"/>
      <c r="JMD51" s="7"/>
      <c r="JME51" s="7"/>
      <c r="JQG51" s="7"/>
      <c r="JQH51" s="7"/>
      <c r="JQI51" s="7"/>
      <c r="JQJ51" s="7"/>
      <c r="JQK51" s="7"/>
      <c r="JQL51" s="7"/>
      <c r="JUN51" s="7"/>
      <c r="JUO51" s="7"/>
      <c r="JUP51" s="7"/>
      <c r="JUQ51" s="7"/>
      <c r="JUR51" s="7"/>
      <c r="JUS51" s="7"/>
      <c r="JYU51" s="7"/>
      <c r="JYV51" s="7"/>
      <c r="JYW51" s="7"/>
      <c r="JYX51" s="7"/>
      <c r="JYY51" s="7"/>
      <c r="JYZ51" s="7"/>
      <c r="KDB51" s="7"/>
      <c r="KDC51" s="7"/>
      <c r="KDD51" s="7"/>
      <c r="KDE51" s="7"/>
      <c r="KDF51" s="7"/>
      <c r="KDG51" s="7"/>
      <c r="KHI51" s="7"/>
      <c r="KHJ51" s="7"/>
      <c r="KHK51" s="7"/>
      <c r="KHL51" s="7"/>
      <c r="KHM51" s="7"/>
      <c r="KHN51" s="7"/>
      <c r="KLP51" s="7"/>
      <c r="KLQ51" s="7"/>
      <c r="KLR51" s="7"/>
      <c r="KLS51" s="7"/>
      <c r="KLT51" s="7"/>
      <c r="KLU51" s="7"/>
      <c r="KPW51" s="7"/>
      <c r="KPX51" s="7"/>
      <c r="KPY51" s="7"/>
      <c r="KPZ51" s="7"/>
      <c r="KQA51" s="7"/>
      <c r="KQB51" s="7"/>
      <c r="KUD51" s="7"/>
      <c r="KUE51" s="7"/>
      <c r="KUF51" s="7"/>
      <c r="KUG51" s="7"/>
      <c r="KUH51" s="7"/>
      <c r="KUI51" s="7"/>
      <c r="KYK51" s="7"/>
      <c r="KYL51" s="7"/>
      <c r="KYM51" s="7"/>
      <c r="KYN51" s="7"/>
      <c r="KYO51" s="7"/>
      <c r="KYP51" s="7"/>
      <c r="LCR51" s="7"/>
      <c r="LCS51" s="7"/>
      <c r="LCT51" s="7"/>
      <c r="LCU51" s="7"/>
      <c r="LCV51" s="7"/>
      <c r="LCW51" s="7"/>
      <c r="LGY51" s="7"/>
      <c r="LGZ51" s="7"/>
      <c r="LHA51" s="7"/>
      <c r="LHB51" s="7"/>
      <c r="LHC51" s="7"/>
      <c r="LHD51" s="7"/>
      <c r="LLF51" s="7"/>
      <c r="LLG51" s="7"/>
      <c r="LLH51" s="7"/>
      <c r="LLI51" s="7"/>
      <c r="LLJ51" s="7"/>
      <c r="LLK51" s="7"/>
      <c r="LPM51" s="7"/>
      <c r="LPN51" s="7"/>
      <c r="LPO51" s="7"/>
      <c r="LPP51" s="7"/>
      <c r="LPQ51" s="7"/>
      <c r="LPR51" s="7"/>
      <c r="LTT51" s="7"/>
      <c r="LTU51" s="7"/>
      <c r="LTV51" s="7"/>
      <c r="LTW51" s="7"/>
      <c r="LTX51" s="7"/>
      <c r="LTY51" s="7"/>
      <c r="LYA51" s="7"/>
      <c r="LYB51" s="7"/>
      <c r="LYC51" s="7"/>
      <c r="LYD51" s="7"/>
      <c r="LYE51" s="7"/>
      <c r="LYF51" s="7"/>
      <c r="MCH51" s="7"/>
      <c r="MCI51" s="7"/>
      <c r="MCJ51" s="7"/>
      <c r="MCK51" s="7"/>
      <c r="MCL51" s="7"/>
      <c r="MCM51" s="7"/>
      <c r="MGO51" s="7"/>
      <c r="MGP51" s="7"/>
      <c r="MGQ51" s="7"/>
      <c r="MGR51" s="7"/>
      <c r="MGS51" s="7"/>
      <c r="MGT51" s="7"/>
      <c r="MKV51" s="7"/>
      <c r="MKW51" s="7"/>
      <c r="MKX51" s="7"/>
      <c r="MKY51" s="7"/>
      <c r="MKZ51" s="7"/>
      <c r="MLA51" s="7"/>
      <c r="MPC51" s="7"/>
      <c r="MPD51" s="7"/>
      <c r="MPE51" s="7"/>
      <c r="MPF51" s="7"/>
      <c r="MPG51" s="7"/>
      <c r="MPH51" s="7"/>
      <c r="MTJ51" s="7"/>
      <c r="MTK51" s="7"/>
      <c r="MTL51" s="7"/>
      <c r="MTM51" s="7"/>
      <c r="MTN51" s="7"/>
      <c r="MTO51" s="7"/>
      <c r="MXQ51" s="7"/>
      <c r="MXR51" s="7"/>
      <c r="MXS51" s="7"/>
      <c r="MXT51" s="7"/>
      <c r="MXU51" s="7"/>
      <c r="MXV51" s="7"/>
      <c r="NBX51" s="7"/>
      <c r="NBY51" s="7"/>
      <c r="NBZ51" s="7"/>
      <c r="NCA51" s="7"/>
      <c r="NCB51" s="7"/>
      <c r="NCC51" s="7"/>
      <c r="NGE51" s="7"/>
      <c r="NGF51" s="7"/>
      <c r="NGG51" s="7"/>
      <c r="NGH51" s="7"/>
      <c r="NGI51" s="7"/>
      <c r="NGJ51" s="7"/>
      <c r="NKL51" s="7"/>
      <c r="NKM51" s="7"/>
      <c r="NKN51" s="7"/>
      <c r="NKO51" s="7"/>
      <c r="NKP51" s="7"/>
      <c r="NKQ51" s="7"/>
      <c r="NOS51" s="7"/>
      <c r="NOT51" s="7"/>
      <c r="NOU51" s="7"/>
      <c r="NOV51" s="7"/>
      <c r="NOW51" s="7"/>
      <c r="NOX51" s="7"/>
      <c r="NSZ51" s="7"/>
      <c r="NTA51" s="7"/>
      <c r="NTB51" s="7"/>
      <c r="NTC51" s="7"/>
      <c r="NTD51" s="7"/>
      <c r="NTE51" s="7"/>
      <c r="NXG51" s="7"/>
      <c r="NXH51" s="7"/>
      <c r="NXI51" s="7"/>
      <c r="NXJ51" s="7"/>
      <c r="NXK51" s="7"/>
      <c r="NXL51" s="7"/>
      <c r="OBN51" s="7"/>
      <c r="OBO51" s="7"/>
      <c r="OBP51" s="7"/>
      <c r="OBQ51" s="7"/>
      <c r="OBR51" s="7"/>
      <c r="OBS51" s="7"/>
      <c r="OFU51" s="7"/>
      <c r="OFV51" s="7"/>
      <c r="OFW51" s="7"/>
      <c r="OFX51" s="7"/>
      <c r="OFY51" s="7"/>
      <c r="OFZ51" s="7"/>
      <c r="OKB51" s="7"/>
      <c r="OKC51" s="7"/>
      <c r="OKD51" s="7"/>
      <c r="OKE51" s="7"/>
      <c r="OKF51" s="7"/>
      <c r="OKG51" s="7"/>
      <c r="OOI51" s="7"/>
      <c r="OOJ51" s="7"/>
      <c r="OOK51" s="7"/>
      <c r="OOL51" s="7"/>
      <c r="OOM51" s="7"/>
      <c r="OON51" s="7"/>
      <c r="OSP51" s="7"/>
      <c r="OSQ51" s="7"/>
      <c r="OSR51" s="7"/>
      <c r="OSS51" s="7"/>
      <c r="OST51" s="7"/>
      <c r="OSU51" s="7"/>
      <c r="OWW51" s="7"/>
      <c r="OWX51" s="7"/>
      <c r="OWY51" s="7"/>
      <c r="OWZ51" s="7"/>
      <c r="OXA51" s="7"/>
      <c r="OXB51" s="7"/>
      <c r="PBD51" s="7"/>
      <c r="PBE51" s="7"/>
      <c r="PBF51" s="7"/>
      <c r="PBG51" s="7"/>
      <c r="PBH51" s="7"/>
      <c r="PBI51" s="7"/>
      <c r="PFK51" s="7"/>
      <c r="PFL51" s="7"/>
      <c r="PFM51" s="7"/>
      <c r="PFN51" s="7"/>
      <c r="PFO51" s="7"/>
      <c r="PFP51" s="7"/>
      <c r="PJR51" s="7"/>
      <c r="PJS51" s="7"/>
      <c r="PJT51" s="7"/>
      <c r="PJU51" s="7"/>
      <c r="PJV51" s="7"/>
      <c r="PJW51" s="7"/>
      <c r="PNY51" s="7"/>
      <c r="PNZ51" s="7"/>
      <c r="POA51" s="7"/>
      <c r="POB51" s="7"/>
      <c r="POC51" s="7"/>
      <c r="POD51" s="7"/>
      <c r="PSF51" s="7"/>
      <c r="PSG51" s="7"/>
      <c r="PSH51" s="7"/>
      <c r="PSI51" s="7"/>
      <c r="PSJ51" s="7"/>
      <c r="PSK51" s="7"/>
    </row>
    <row r="52" spans="1:998 1104:1997 2103:2996 3102:3995 4101:5105 5211:6104 6210:7103 7209:8102 8208:9212 9318:10211 10317:11210 11316:11321" x14ac:dyDescent="0.25">
      <c r="A52" s="9">
        <f>Landen!E37+100</f>
        <v>117</v>
      </c>
      <c r="B52" s="3">
        <f>VLOOKUP(C52,CX49:CY52,2,FALSE)</f>
        <v>2</v>
      </c>
      <c r="C52" s="5" t="str">
        <f>Landen!D37</f>
        <v>Uruguay</v>
      </c>
      <c r="D52" s="3">
        <f>SUMPRODUCT((DA3:DA105=C52)*(DE3:DE105="W"))+SUMPRODUCT((DD3:DD105=C52)*(DF3:DF105="W"))</f>
        <v>0</v>
      </c>
      <c r="E52" s="3">
        <f>SUMPRODUCT((DA3:DA105=C52)*(DE3:DE105="D"))+SUMPRODUCT((DD3:DD105=C52)*(DF3:DF105="D"))</f>
        <v>0</v>
      </c>
      <c r="F52" s="3">
        <f>SUMPRODUCT((DA3:DA105=C52)*(DE3:DE105="L"))+SUMPRODUCT((DD3:DD105=C52)*(DF3:DF105="L"))</f>
        <v>0</v>
      </c>
      <c r="G52" s="3">
        <f>SUMIF(DA3:DA123,C52,DB3:DB123)+SUMIF(DD3:DD123,C52,DC3:DC123)</f>
        <v>0</v>
      </c>
      <c r="H52" s="3">
        <f>SUMIF(DD3:DD123,C52,DB3:DB123)+SUMIF(DA3:DA123,C52,DC3:DC123)</f>
        <v>0</v>
      </c>
      <c r="I52" s="3">
        <f t="shared" si="172"/>
        <v>1000</v>
      </c>
      <c r="J52" s="3">
        <f t="shared" si="173"/>
        <v>0</v>
      </c>
      <c r="K52" s="3">
        <f>IF(Landen!F37&lt;&gt;"",Landen!F37,-A52)</f>
        <v>-117</v>
      </c>
      <c r="L52" s="3">
        <f>IF(COUNTIF(J49:J52,4)&lt;&gt;4,RANK(J52,J49:J52),J131)</f>
        <v>1</v>
      </c>
      <c r="N52" s="3">
        <f>SUMPRODUCT((L49:L52=L52)*(K49:K52&lt;K52))+L52</f>
        <v>3</v>
      </c>
      <c r="O52" s="5" t="str">
        <f>INDEX(C49:C53,MATCH(4,N49:N53,0),0)</f>
        <v>Spanje</v>
      </c>
      <c r="P52" s="3">
        <f>INDEX(L49:L53,MATCH(O52,C49:C53,0),0)</f>
        <v>1</v>
      </c>
      <c r="Q52" s="3" t="str">
        <f>IF(AND(Q51&lt;&gt;"",P52=1),O52,"")</f>
        <v>Spanje</v>
      </c>
      <c r="R52" s="3" t="str">
        <f>IF(AND(R51&lt;&gt;"",P53=2),O53,"")</f>
        <v/>
      </c>
      <c r="V52" s="3" t="str">
        <f t="shared" si="181"/>
        <v>Spanje</v>
      </c>
      <c r="W52" s="3">
        <f>SUMPRODUCT((DA3:DA105=V52)*(DD3:DD105=V53)*(DE3:DE105="W"))+SUMPRODUCT((DA3:DA105=V52)*(DD3:DD105=V49)*(DE3:DE105="W"))+SUMPRODUCT((DA3:DA105=V52)*(DD3:DD105=V50)*(DE3:DE105="W"))+SUMPRODUCT((DA3:DA105=V52)*(DD3:DD105=V51)*(DE3:DE105="W"))+SUMPRODUCT((DA3:DA105=V53)*(DD3:DD105=V52)*(DF3:DF105="W"))+SUMPRODUCT((DA3:DA105=V49)*(DD3:DD105=V52)*(DF3:DF105="W"))+SUMPRODUCT((DA3:DA105=V50)*(DD3:DD105=V52)*(DF3:DF105="W"))+SUMPRODUCT((DA3:DA105=V51)*(DD3:DD105=V52)*(DF3:DF105="W"))</f>
        <v>0</v>
      </c>
      <c r="X52" s="3">
        <f>SUMPRODUCT((DA3:DA105=V52)*(DD3:DD105=V53)*(DE3:DE105="D"))+SUMPRODUCT((DA3:DA105=V52)*(DD3:DD105=V49)*(DE3:DE105="D"))+SUMPRODUCT((DA3:DA105=V52)*(DD3:DD105=V50)*(DE3:DE105="D"))+SUMPRODUCT((DA3:DA105=V52)*(DD3:DD105=V51)*(DE3:DE105="D"))+SUMPRODUCT((DA3:DA105=V53)*(DD3:DD105=V52)*(DE3:DE105="D"))+SUMPRODUCT((DA3:DA105=V49)*(DD3:DD105=V52)*(DE3:DE105="D"))+SUMPRODUCT((DA3:DA105=V50)*(DD3:DD105=V52)*(DE3:DE105="D"))+SUMPRODUCT((DA3:DA105=V51)*(DD3:DD105=V52)*(DE3:DE105="D"))</f>
        <v>0</v>
      </c>
      <c r="Y52" s="3">
        <f>SUMPRODUCT((DA3:DA105=V52)*(DD3:DD105=V53)*(DE3:DE105="L"))+SUMPRODUCT((DA3:DA105=V52)*(DD3:DD105=V49)*(DE3:DE105="L"))+SUMPRODUCT((DA3:DA105=V52)*(DD3:DD105=V50)*(DE3:DE105="L"))+SUMPRODUCT((DA3:DA105=V52)*(DD3:DD105=V51)*(DE3:DE105="L"))+SUMPRODUCT((DA3:DA105=V53)*(DD3:DD105=V52)*(DF3:DF105="L"))+SUMPRODUCT((DA3:DA105=V49)*(DD3:DD105=V52)*(DF3:DF105="L"))+SUMPRODUCT((DA3:DA105=V50)*(DD3:DD105=V52)*(DF3:DF105="L"))+SUMPRODUCT((DA3:DA105=V51)*(DD3:DD105=V52)*(DF3:DF105="L"))</f>
        <v>0</v>
      </c>
      <c r="Z52" s="3">
        <f>SUMPRODUCT((DA3:DA105=V52)*(DD3:DD105=V53)*DB3:DB105)+SUMPRODUCT((DA3:DA105=V52)*(DD3:DD105=V49)*DB3:DB105)+SUMPRODUCT((DA3:DA105=V52)*(DD3:DD105=V50)*DB3:DB105)+SUMPRODUCT((DA3:DA105=V52)*(DD3:DD105=V51)*DB3:DB105)+SUMPRODUCT((DA3:DA105=V53)*(DD3:DD105=V52)*DC3:DC105)+SUMPRODUCT((DA3:DA105=V49)*(DD3:DD105=V52)*DC3:DC105)+SUMPRODUCT((DA3:DA105=V50)*(DD3:DD105=V52)*DC3:DC105)+SUMPRODUCT((DA3:DA105=V51)*(DD3:DD105=V52)*DC3:DC105)</f>
        <v>0</v>
      </c>
      <c r="AA52" s="3">
        <f>SUMPRODUCT((DA3:DA105=V52)*(DD3:DD105=V53)*DC3:DC105)+SUMPRODUCT((DA3:DA105=V52)*(DD3:DD105=V49)*DC3:DC105)+SUMPRODUCT((DA3:DA105=V52)*(DD3:DD105=V50)*DC3:DC105)+SUMPRODUCT((DA3:DA105=V52)*(DD3:DD105=V51)*DC3:DC105)+SUMPRODUCT((DA3:DA105=V53)*(DD3:DD105=V52)*DB3:DB105)+SUMPRODUCT((DA3:DA105=V49)*(DD3:DD105=V52)*DB3:DB105)+SUMPRODUCT((DA3:DA105=V50)*(DD3:DD105=V52)*DB3:DB105)+SUMPRODUCT((DA3:DA105=V51)*(DD3:DD105=V52)*DB3:DB105)</f>
        <v>0</v>
      </c>
      <c r="AB52" s="3">
        <f>Z52-AA52+1000</f>
        <v>1000</v>
      </c>
      <c r="AC52" s="3">
        <f t="shared" si="174"/>
        <v>0</v>
      </c>
      <c r="AD52" s="3">
        <f>IF(V52&lt;&gt;"",VLOOKUP(V52,C4:I52,7,FALSE),"")</f>
        <v>1000</v>
      </c>
      <c r="AE52" s="3">
        <f>IF(V52&lt;&gt;"",VLOOKUP(V52,C4:I52,5,FALSE),"")</f>
        <v>0</v>
      </c>
      <c r="AF52" s="3">
        <f>IF(V52&lt;&gt;"",VLOOKUP(V52,C4:K52,9,FALSE),"")</f>
        <v>-101</v>
      </c>
      <c r="AG52" s="3">
        <f t="shared" si="175"/>
        <v>0</v>
      </c>
      <c r="AH52" s="3">
        <f>IF(V52&lt;&gt;"",RANK(AG52,AG49:AG53),"")</f>
        <v>1</v>
      </c>
      <c r="AI52" s="3">
        <f>IF(V52&lt;&gt;"",SUMPRODUCT((AG49:AG53=AG52)*(AB49:AB53&gt;AB52)),"")</f>
        <v>0</v>
      </c>
      <c r="AJ52" s="3">
        <f>IF(V52&lt;&gt;"",SUMPRODUCT((AG49:AG53=AG52)*(AB49:AB53=AB52)*(Z49:Z53&gt;Z52)),"")</f>
        <v>0</v>
      </c>
      <c r="AK52" s="3">
        <f>IF(V52&lt;&gt;"",SUMPRODUCT((AG49:AG53=AG52)*(AB49:AB53=AB52)*(Z49:Z53=Z52)*(AD49:AD53&gt;AD52)),"")</f>
        <v>0</v>
      </c>
      <c r="AL52" s="3">
        <f>IF(V52&lt;&gt;"",SUMPRODUCT((AG49:AG53=AG52)*(AB49:AB53=AB52)*(Z49:Z53=Z52)*(AD49:AD53=AD52)*(AE49:AE53&gt;AE52)),"")</f>
        <v>0</v>
      </c>
      <c r="AM52" s="3">
        <f>IF(V52&lt;&gt;"",SUMPRODUCT((AG49:AG53=AG52)*(AB49:AB53=AB52)*(Z49:Z53=Z52)*(AD49:AD53=AD52)*(AE49:AE53=AE52)*(AF49:AF53&gt;AF52)),"")</f>
        <v>0</v>
      </c>
      <c r="AN52" s="3">
        <f>IF(V52&lt;&gt;"",IF(AN131&lt;&gt;"",IF(U127=3,AN131,AN131+U127),SUM(AH52:AM52)),"")</f>
        <v>1</v>
      </c>
      <c r="AO52" s="3" t="str">
        <f>IF(V52&lt;&gt;"",INDEX(V49:V53,MATCH(4,AN49:AN53,0),0),"")</f>
        <v>Kaapverdië</v>
      </c>
      <c r="AP52" s="3" t="str">
        <f>IF(R51&lt;&gt;"",R51,"")</f>
        <v/>
      </c>
      <c r="AQ52" s="3" t="str">
        <f>IF(AP52&lt;&gt;"",SUMPRODUCT((DA3:DA105=AP52)*(DD3:DD105=AP53)*(DE3:DE105="W"))+SUMPRODUCT((DA3:DA105=AP52)*(DD3:DD105=AP50)*(DE3:DE105="W"))+SUMPRODUCT((DA3:DA105=AP52)*(DD3:DD105=AP51)*(DE3:DE105="W"))+SUMPRODUCT((DA3:DA105=AP53)*(DD3:DD105=AP52)*(DF3:DF105="W"))+SUMPRODUCT((DA3:DA105=AP50)*(DD3:DD105=AP52)*(DF3:DF105="W"))+SUMPRODUCT((DA3:DA105=AP51)*(DD3:DD105=AP52)*(DF3:DF105="W")),"")</f>
        <v/>
      </c>
      <c r="AR52" s="3" t="str">
        <f>IF(AP52&lt;&gt;"",SUMPRODUCT((DA3:DA105=AP52)*(DD3:DD105=AP53)*(DE3:DE105="D"))+SUMPRODUCT((DA3:DA105=AP52)*(DD3:DD105=AP50)*(DE3:DE105="D"))+SUMPRODUCT((DA3:DA105=AP52)*(DD3:DD105=AP51)*(DE3:DE105="D"))+SUMPRODUCT((DA3:DA105=AP53)*(DD3:DD105=AP52)*(DE3:DE105="D"))+SUMPRODUCT((DA3:DA105=AP50)*(DD3:DD105=AP52)*(DE3:DE105="D"))+SUMPRODUCT((DA3:DA105=AP51)*(DD3:DD105=AP52)*(DE3:DE105="D")),"")</f>
        <v/>
      </c>
      <c r="AS52" s="3" t="str">
        <f>IF(AP52&lt;&gt;"",SUMPRODUCT((DA3:DA105=AP52)*(DD3:DD105=AP53)*(DE3:DE105="L"))+SUMPRODUCT((DA3:DA105=AP52)*(DD3:DD105=AP50)*(DE3:DE105="L"))+SUMPRODUCT((DA3:DA105=AP52)*(DD3:DD105=AP51)*(DE3:DE105="L"))+SUMPRODUCT((DA3:DA105=AP53)*(DD3:DD105=AP52)*(DF3:DF105="L"))+SUMPRODUCT((DA3:DA105=AP50)*(DD3:DD105=AP52)*(DF3:DF105="L"))+SUMPRODUCT((DA3:DA105=AP51)*(DD3:DD105=AP52)*(DF3:DF105="L")),"")</f>
        <v/>
      </c>
      <c r="AT52" s="3">
        <f>SUMPRODUCT((DA3:DA105=AP52)*(DD3:DD105=AP53)*DB3:DB105)+SUMPRODUCT((DA3:DA105=AP52)*(DD3:DD105=AP49)*DB3:DB105)+SUMPRODUCT((DA3:DA105=AP52)*(DD3:DD105=AP50)*DB3:DB105)+SUMPRODUCT((DA3:DA105=AP52)*(DD3:DD105=AP51)*DB3:DB105)+SUMPRODUCT((DA3:DA105=AP53)*(DD3:DD105=AP52)*DC3:DC105)+SUMPRODUCT((DA3:DA105=AP49)*(DD3:DD105=AP52)*DC3:DC105)+SUMPRODUCT((DA3:DA105=AP50)*(DD3:DD105=AP52)*DC3:DC105)+SUMPRODUCT((DA3:DA105=AP51)*(DD3:DD105=AP52)*DC3:DC105)</f>
        <v>0</v>
      </c>
      <c r="AU52" s="3">
        <f>SUMPRODUCT((DA3:DA105=AP52)*(DD3:DD105=AP53)*DC3:DC105)+SUMPRODUCT((DA3:DA105=AP52)*(DD3:DD105=AP49)*DC3:DC105)+SUMPRODUCT((DA3:DA105=AP52)*(DD3:DD105=AP50)*DC3:DC105)+SUMPRODUCT((DA3:DA105=AP52)*(DD3:DD105=AP51)*DC3:DC105)+SUMPRODUCT((DA3:DA105=AP53)*(DD3:DD105=AP52)*DB3:DB105)+SUMPRODUCT((DA3:DA105=AP49)*(DD3:DD105=AP52)*DB3:DB105)+SUMPRODUCT((DA3:DA105=AP50)*(DD3:DD105=AP52)*DB3:DB105)+SUMPRODUCT((DA3:DA105=AP51)*(DD3:DD105=AP52)*DB3:DB105)</f>
        <v>0</v>
      </c>
      <c r="AV52" s="3">
        <f>AT52-AU52+1000</f>
        <v>1000</v>
      </c>
      <c r="AW52" s="3" t="str">
        <f t="shared" si="182"/>
        <v/>
      </c>
      <c r="AX52" s="3" t="str">
        <f>IF(AP52&lt;&gt;"",VLOOKUP(AP52,C4:I52,7,FALSE),"")</f>
        <v/>
      </c>
      <c r="AY52" s="3" t="str">
        <f>IF(AP52&lt;&gt;"",VLOOKUP(AP52,C4:I52,5,FALSE),"")</f>
        <v/>
      </c>
      <c r="AZ52" s="3" t="str">
        <f>IF(AP52&lt;&gt;"",VLOOKUP(AP52,C4:K52,9,FALSE),"")</f>
        <v/>
      </c>
      <c r="BA52" s="3" t="str">
        <f t="shared" si="183"/>
        <v/>
      </c>
      <c r="BB52" s="3" t="str">
        <f>IF(AP52&lt;&gt;"",RANK(BA52,BA49:BA52),"")</f>
        <v/>
      </c>
      <c r="BC52" s="3" t="str">
        <f>IF(AP52&lt;&gt;"",SUMPRODUCT((BA49:BA53=BA52)*(AV49:AV53&gt;AV52)),"")</f>
        <v/>
      </c>
      <c r="BD52" s="3" t="str">
        <f>IF(AP52&lt;&gt;"",SUMPRODUCT((BA49:BA53=BA52)*(AV49:AV53=AV52)*(AT49:AT53&gt;AT52)),"")</f>
        <v/>
      </c>
      <c r="BE52" s="3" t="str">
        <f>IF(AP52&lt;&gt;"",SUMPRODUCT((BA49:BA53=BA52)*(AV49:AV53=AV52)*(AT49:AT53=AT52)*(AX49:AX53&gt;AX52)),"")</f>
        <v/>
      </c>
      <c r="BF52" s="3" t="str">
        <f>IF(AP52&lt;&gt;"",SUMPRODUCT((BA49:BA53=BA52)*(AV49:AV53=AV52)*(AT49:AT53=AT52)*(AX49:AX53=AX52)*(AY49:AY53&gt;AY52)),"")</f>
        <v/>
      </c>
      <c r="BG52" s="3" t="str">
        <f>IF(AP52&lt;&gt;"",SUMPRODUCT((BA49:BA53=BA52)*(AV49:AV53=AV52)*(AT49:AT53=AT52)*(AX49:AX53=AX52)*(AY49:AY53=AY52)*(AZ49:AZ53&gt;AZ52)),"")</f>
        <v/>
      </c>
      <c r="BH52" s="3" t="str">
        <f>IF(AP52&lt;&gt;"",IF(BH131&lt;&gt;"",IF(AO127=3,BH131,BH131+AO127),SUM(BB52:BG52)+1),"")</f>
        <v/>
      </c>
      <c r="BI52" s="3" t="str">
        <f>IF(AP52&lt;&gt;"",INDEX(AP50:AP53,MATCH(4,BH50:BH53,0),0),"")</f>
        <v/>
      </c>
      <c r="BJ52" s="3" t="str">
        <f>IF(S50&lt;&gt;"",S50,"")</f>
        <v/>
      </c>
      <c r="BK52" s="3">
        <f>SUMPRODUCT((DA3:DA105=BJ52)*(DD3:DD105=BJ53)*(DE3:DE105="W"))+SUMPRODUCT((DA3:DA105=BJ52)*(DD3:DD105=BJ93)*(DE3:DE105="W"))+SUMPRODUCT((DA3:DA105=BJ52)*(DD3:DD105=BJ51)*(DE3:DE105="W"))+SUMPRODUCT((DA3:DA105=BJ53)*(DD3:DD105=BJ52)*(DF3:DF105="W"))+SUMPRODUCT((DA3:DA105=BJ93)*(DD3:DD105=BJ52)*(DF3:DF105="W"))+SUMPRODUCT((DA3:DA105=BJ51)*(DD3:DD105=BJ52)*(DF3:DF105="W"))</f>
        <v>0</v>
      </c>
      <c r="BL52" s="3">
        <f>SUMPRODUCT((DA3:DA105=BJ52)*(DD3:DD105=BJ53)*(DE3:DE105="D"))+SUMPRODUCT((DA3:DA105=BJ52)*(DD3:DD105=BJ93)*(DE3:DE105="D"))+SUMPRODUCT((DA3:DA105=BJ52)*(DD3:DD105=BJ51)*(DE3:DE105="D"))+SUMPRODUCT((DA3:DA105=BJ53)*(DD3:DD105=BJ52)*(DE3:DE105="D"))+SUMPRODUCT((DA3:DA105=BJ93)*(DD3:DD105=BJ52)*(DE3:DE105="D"))+SUMPRODUCT((DA3:DA105=BJ51)*(DD3:DD105=BJ52)*(DE3:DE105="D"))</f>
        <v>0</v>
      </c>
      <c r="BM52" s="3">
        <f>SUMPRODUCT((DA3:DA105=BJ52)*(DD3:DD105=BJ53)*(DE3:DE105="L"))+SUMPRODUCT((DA3:DA105=BJ52)*(DD3:DD105=BJ93)*(DE3:DE105="L"))+SUMPRODUCT((DA3:DA105=BJ52)*(DD3:DD105=BJ51)*(DE3:DE105="L"))+SUMPRODUCT((DA3:DA105=BJ53)*(DD3:DD105=BJ52)*(DF3:DF105="L"))+SUMPRODUCT((DA3:DA105=BJ93)*(DD3:DD105=BJ52)*(DF3:DF105="L"))+SUMPRODUCT((DA3:DA105=BJ51)*(DD3:DD105=BJ52)*(DF3:DF105="L"))</f>
        <v>0</v>
      </c>
      <c r="BN52" s="3">
        <f>SUMPRODUCT((DA3:DA105=BJ52)*(DD3:DD105=BJ53)*DB3:DB105)+SUMPRODUCT((DA3:DA105=BJ52)*(DD3:DD105=BJ49)*DB3:DB105)+SUMPRODUCT((DA3:DA105=BJ52)*(DD3:DD105=BJ50)*DB3:DB105)+SUMPRODUCT((DA3:DA105=BJ52)*(DD3:DD105=BJ51)*DB3:DB105)+SUMPRODUCT((DA3:DA105=BJ53)*(DD3:DD105=BJ52)*DC3:DC105)+SUMPRODUCT((DA3:DA105=BJ49)*(DD3:DD105=BJ52)*DC3:DC105)+SUMPRODUCT((DA3:DA105=BJ50)*(DD3:DD105=BJ52)*DC3:DC105)+SUMPRODUCT((DA3:DA105=BJ51)*(DD3:DD105=BJ52)*DC3:DC105)</f>
        <v>0</v>
      </c>
      <c r="BO52" s="3">
        <f>SUMPRODUCT((DA3:DA105=BJ52)*(DD3:DD105=BJ53)*DC3:DC105)+SUMPRODUCT((DA3:DA105=BJ52)*(DD3:DD105=BJ49)*DC3:DC105)+SUMPRODUCT((DA3:DA105=BJ52)*(DD3:DD105=BJ50)*DC3:DC105)+SUMPRODUCT((DA3:DA105=BJ52)*(DD3:DD105=BJ51)*DC3:DC105)+SUMPRODUCT((DA3:DA105=BJ53)*(DD3:DD105=BJ52)*DB3:DB105)+SUMPRODUCT((DA3:DA105=BJ49)*(DD3:DD105=BJ52)*DB3:DB105)+SUMPRODUCT((DA3:DA105=BJ50)*(DD3:DD105=BJ52)*DB3:DB105)+SUMPRODUCT((DA3:DA105=BJ51)*(DD3:DD105=BJ52)*DB3:DB105)</f>
        <v>0</v>
      </c>
      <c r="BP52" s="3">
        <f>BN52-BO52+1000</f>
        <v>1000</v>
      </c>
      <c r="BQ52" s="3" t="str">
        <f t="shared" si="188"/>
        <v/>
      </c>
      <c r="BR52" s="3" t="str">
        <f>IF(BJ52&lt;&gt;"",VLOOKUP(BJ52,C4:I52,7,FALSE),"")</f>
        <v/>
      </c>
      <c r="BS52" s="3" t="str">
        <f>IF(BJ52&lt;&gt;"",VLOOKUP(BJ52,C4:I52,5,FALSE),"")</f>
        <v/>
      </c>
      <c r="BT52" s="3" t="str">
        <f>IF(BJ52&lt;&gt;"",VLOOKUP(BJ52,C4:K52,9,FALSE),"")</f>
        <v/>
      </c>
      <c r="BU52" s="3" t="str">
        <f t="shared" si="189"/>
        <v/>
      </c>
      <c r="BV52" s="3" t="str">
        <f>IF(BJ52&lt;&gt;"",RANK(BU52,BU50:BU52),"")</f>
        <v/>
      </c>
      <c r="BW52" s="3" t="str">
        <f>IF(BJ52&lt;&gt;"",SUMPRODUCT((BU49:BU53=BU52)*(BP49:BP53&gt;BP52)),"")</f>
        <v/>
      </c>
      <c r="BX52" s="3" t="str">
        <f>IF(BJ52&lt;&gt;"",SUMPRODUCT((BU49:BU53=BU52)*(BP49:BP53=BP52)*(BN49:BN53&gt;BN52)),"")</f>
        <v/>
      </c>
      <c r="BY52" s="3" t="str">
        <f>IF(BJ52&lt;&gt;"",SUMPRODUCT((BU49:BU53=BU52)*(BP49:BP53=BP52)*(BN49:BN53=BN52)*(BR49:BR53&gt;BR52)),"")</f>
        <v/>
      </c>
      <c r="BZ52" s="3" t="str">
        <f>IF(BJ52&lt;&gt;"",SUMPRODUCT((BU49:BU53=BU52)*(BP49:BP53=BP52)*(BN49:BN53=BN52)*(BR49:BR53=BR52)*(BS49:BS53&gt;BS52)),"")</f>
        <v/>
      </c>
      <c r="CA52" s="3" t="str">
        <f>IF(BJ52&lt;&gt;"",SUMPRODUCT((BU49:BU53=BU52)*(BP49:BP53=BP52)*(BN49:BN53=BN52)*(BR49:BR53=BR52)*(BS49:BS53=BS52)*(BT49:BT53&gt;BT52)),"")</f>
        <v/>
      </c>
      <c r="CB52" s="3" t="str">
        <f>IF(BJ52&lt;&gt;"",SUM(BV52:CA52)+2,"")</f>
        <v/>
      </c>
      <c r="CC52" s="3" t="str">
        <f>IF(BJ52&lt;&gt;"",INDEX(BJ51:BJ53,MATCH(4,CB51:CB53,0),0),"")</f>
        <v/>
      </c>
      <c r="CD52" s="3" t="str">
        <f>IF(T49&lt;&gt;"",T49,"")</f>
        <v/>
      </c>
      <c r="CE52" s="3">
        <f>SUMPRODUCT((DA3:DA105=CD52)*(DD3:DD105=CD53)*(DE3:DE105="W"))+SUMPRODUCT((DA3:DA105=CD52)*(DD3:DD105=CD93)*(DE3:DE105="W"))+SUMPRODUCT((DA3:DA105=CD52)*(DD3:DD105=CD94)*(DE3:DE105="W"))+SUMPRODUCT((DA3:DA105=CD53)*(DD3:DD105=CD52)*(DF3:DF105="W"))+SUMPRODUCT((DA3:DA105=CD93)*(DD3:DD105=CD52)*(DF3:DF105="W"))+SUMPRODUCT((DA3:DA105=CD94)*(DD3:DD105=CD52)*(DF3:DF105="W"))</f>
        <v>0</v>
      </c>
      <c r="CF52" s="3">
        <f>SUMPRODUCT((DA3:DA105=CD52)*(DD3:DD105=CD53)*(DE3:DE105="D"))+SUMPRODUCT((DA3:DA105=CD52)*(DD3:DD105=CD93)*(DE3:DE105="D"))+SUMPRODUCT((DA3:DA105=CD52)*(DD3:DD105=CD94)*(DE3:DE105="D"))+SUMPRODUCT((DA3:DA105=CD53)*(DD3:DD105=CD52)*(DE3:DE105="D"))+SUMPRODUCT((DA3:DA105=CD93)*(DD3:DD105=CD52)*(DE3:DE105="D"))+SUMPRODUCT((DA3:DA105=CD94)*(DD3:DD105=CD52)*(DE3:DE105="D"))</f>
        <v>0</v>
      </c>
      <c r="CG52" s="3">
        <f>SUMPRODUCT((DA3:DA105=CD52)*(DD3:DD105=CD53)*(DE3:DE105="L"))+SUMPRODUCT((DA3:DA105=CD52)*(DD3:DD105=CD93)*(DE3:DE105="L"))+SUMPRODUCT((DA3:DA105=CD52)*(DD3:DD105=CD94)*(DE3:DE105="L"))+SUMPRODUCT((DA3:DA105=CD53)*(DD3:DD105=CD52)*(DF3:DF105="L"))+SUMPRODUCT((DA3:DA105=CD93)*(DD3:DD105=CD52)*(DF3:DF105="L"))+SUMPRODUCT((DA3:DA105=CD94)*(DD3:DD105=CD52)*(DF3:DF105="L"))</f>
        <v>0</v>
      </c>
      <c r="CH52" s="3">
        <f>SUMPRODUCT((DA3:DA105=CD52)*(DD3:DD105=CD53)*DB3:DB105)+SUMPRODUCT((DA3:DA105=CD52)*(DD3:DD105=CD49)*DB3:DB105)+SUMPRODUCT((DA3:DA105=CD52)*(DD3:DD105=CD50)*DB3:DB105)+SUMPRODUCT((DA3:DA105=CD52)*(DD3:DD105=CD51)*DB3:DB105)+SUMPRODUCT((DA3:DA105=CD53)*(DD3:DD105=CD52)*DC3:DC105)+SUMPRODUCT((DA3:DA105=CD49)*(DD3:DD105=CD52)*DC3:DC105)+SUMPRODUCT((DA3:DA105=CD50)*(DD3:DD105=CD52)*DC3:DC105)+SUMPRODUCT((DA3:DA105=CD51)*(DD3:DD105=CD52)*DC3:DC105)</f>
        <v>0</v>
      </c>
      <c r="CI52" s="3">
        <f>SUMPRODUCT((DA3:DA105=CD52)*(DD3:DD105=CD53)*DC3:DC105)+SUMPRODUCT((DA3:DA105=CD52)*(DD3:DD105=CD49)*DC3:DC105)+SUMPRODUCT((DA3:DA105=CD52)*(DD3:DD105=CD50)*DC3:DC105)+SUMPRODUCT((DA3:DA105=CD52)*(DD3:DD105=CD51)*DC3:DC105)+SUMPRODUCT((DA3:DA105=CD53)*(DD3:DD105=CD52)*DB3:DB105)+SUMPRODUCT((DA3:DA105=CD49)*(DD3:DD105=CD52)*DB3:DB105)+SUMPRODUCT((DA3:DA105=CD50)*(DD3:DD105=CD52)*DB3:DB105)+SUMPRODUCT((DA3:DA105=CD51)*(DD3:DD105=CD52)*DB3:DB105)</f>
        <v>0</v>
      </c>
      <c r="CJ52" s="3">
        <f>CH52-CI52+1000</f>
        <v>1000</v>
      </c>
      <c r="CK52" s="3" t="str">
        <f t="shared" ref="CK52" si="192">IF(CD52&lt;&gt;"",CE52*3+CF52*1,"")</f>
        <v/>
      </c>
      <c r="CL52" s="3" t="str">
        <f>IF(CD52&lt;&gt;"",VLOOKUP(CD52,C4:I52,7,FALSE),"")</f>
        <v/>
      </c>
      <c r="CM52" s="3" t="str">
        <f>IF(CD52&lt;&gt;"",VLOOKUP(CD52,C4:I52,5,FALSE),"")</f>
        <v/>
      </c>
      <c r="CN52" s="3" t="str">
        <f>IF(CD52&lt;&gt;"",VLOOKUP(CD52,C4:K52,9,FALSE),"")</f>
        <v/>
      </c>
      <c r="CO52" s="3" t="str">
        <f t="shared" ref="CO52" si="193">CK52</f>
        <v/>
      </c>
      <c r="CP52" s="3" t="str">
        <f>IF(CD52&lt;&gt;"",RANK(CO52,AG49:AG53),"")</f>
        <v/>
      </c>
      <c r="CQ52" s="3" t="str">
        <f>IF(CD52&lt;&gt;"",SUMPRODUCT((CO49:CO53=CO52)*(CJ49:CJ53&gt;CJ52)),"")</f>
        <v/>
      </c>
      <c r="CR52" s="3" t="str">
        <f>IF(CD52&lt;&gt;"",SUMPRODUCT((CO49:CO53=CO52)*(CJ49:CJ53=CJ52)*(CH49:CH53&gt;CH52)),"")</f>
        <v/>
      </c>
      <c r="CS52" s="3" t="str">
        <f>IF(CD52&lt;&gt;"",SUMPRODUCT((CO49:CO53=CO52)*(CJ49:CJ53=CJ52)*(CH49:CH53=CH52)*(CL49:CL53&gt;CL52)),"")</f>
        <v/>
      </c>
      <c r="CT52" s="3" t="str">
        <f>IF(CD52&lt;&gt;"",SUMPRODUCT((CO49:CO53=CO52)*(CJ49:CJ53=CJ52)*(CH49:CH53=CH52)*(CL49:CL53=CL52)*(CM49:CM53&gt;CM52)),"")</f>
        <v/>
      </c>
      <c r="CU52" s="3" t="str">
        <f>IF(CD52&lt;&gt;"",SUMPRODUCT((CO49:CO53=CO52)*(CJ49:CJ53=CJ52)*(CH49:CH53=CH52)*(CL49:CL53=CL52)*(CM49:CM53=CM52)*(CN49:CN53&gt;CN52)),"")</f>
        <v/>
      </c>
      <c r="CV52" s="3" t="str">
        <f>IF(CD52&lt;&gt;"",SUM(CP52:CU52)+3,"")</f>
        <v/>
      </c>
      <c r="CW52" s="3" t="str">
        <f>IF(CD52&lt;&gt;"",IF(CV52=4,CD52,CD53),"")</f>
        <v/>
      </c>
      <c r="CX52" s="3" t="str">
        <f>IF(CW52&lt;&gt;"",CW52,IF(CC52&lt;&gt;"",CC52,IF(BI52&lt;&gt;"",BI52,IF(AO52&lt;&gt;"",AO52,O52))))</f>
        <v>Kaapverdië</v>
      </c>
      <c r="CY52" s="3">
        <v>4</v>
      </c>
      <c r="DA52" s="7" t="str">
        <f>Voorspelling!F55</f>
        <v>Marokko</v>
      </c>
      <c r="DB52" s="7">
        <f>Voorspelling!G55</f>
        <v>0</v>
      </c>
      <c r="DC52" s="7">
        <f>Voorspelling!H55</f>
        <v>0</v>
      </c>
      <c r="DD52" s="7" t="str">
        <f>Voorspelling!I55</f>
        <v>Haïti</v>
      </c>
      <c r="DE52" s="7" t="str">
        <f>IF(AND(Voorspelling!G55&lt;&gt;"",Voorspelling!H55&lt;&gt;""),IF(DB52&gt;DC52,"W",IF(DB52=DC52,"D","L")),"")</f>
        <v/>
      </c>
      <c r="DF52" s="7" t="str">
        <f t="shared" si="0"/>
        <v/>
      </c>
      <c r="DI52" s="3" t="e">
        <f ca="1">VLOOKUP(DJ52,HE49:HF52,2,FALSE)</f>
        <v>#N/A</v>
      </c>
      <c r="DJ52" s="5" t="str">
        <f t="shared" si="184"/>
        <v>Uruguay</v>
      </c>
      <c r="DK52" s="3" t="e">
        <f ca="1">SUMPRODUCT((HH3:HH105=DJ52)*(HL3:HL105="W"))+SUMPRODUCT((HK3:HK105=DJ52)*(HM3:HM105="W"))</f>
        <v>#REF!</v>
      </c>
      <c r="DL52" s="3" t="e">
        <f ca="1">SUMPRODUCT((HH3:HH105=DJ52)*(HL3:HL105="D"))+SUMPRODUCT((HK3:HK105=DJ52)*(HM3:HM105="D"))</f>
        <v>#REF!</v>
      </c>
      <c r="DM52" s="3" t="e">
        <f ca="1">SUMPRODUCT((HH3:HH105=DJ52)*(HL3:HL105="L"))+SUMPRODUCT((HK3:HK105=DJ52)*(HM3:HM105="L"))</f>
        <v>#REF!</v>
      </c>
      <c r="DN52" s="3" t="e">
        <f ca="1">SUMIF(HH3:HH123,DJ52,HI3:HI123)+SUMIF(HK3:HK123,DJ52,HJ3:HJ123)</f>
        <v>#REF!</v>
      </c>
      <c r="DO52" s="3" t="e">
        <f ca="1">SUMIF(HK3:HK123,DJ52,HI3:HI123)+SUMIF(HH3:HH123,DJ52,HJ3:HJ123)</f>
        <v>#REF!</v>
      </c>
      <c r="DP52" s="3" t="e">
        <f t="shared" ca="1" si="176"/>
        <v>#REF!</v>
      </c>
      <c r="DQ52" s="3" t="e">
        <f t="shared" ca="1" si="177"/>
        <v>#REF!</v>
      </c>
      <c r="DR52" s="3">
        <f t="shared" si="178"/>
        <v>-117</v>
      </c>
      <c r="DS52" s="3" t="e">
        <f ca="1">IF(COUNTIF(DQ49:DQ52,4)&lt;&gt;4,RANK(DQ52,DQ49:DQ52),DQ131)</f>
        <v>#REF!</v>
      </c>
      <c r="DU52" s="3" t="e">
        <f ca="1">SUMPRODUCT((DS49:DS52=DS52)*(DR49:DR52&lt;DR52))+DS52</f>
        <v>#REF!</v>
      </c>
      <c r="DV52" s="5" t="e">
        <f ca="1">INDEX(DJ49:DJ53,MATCH(4,DU49:DU53,0),0)</f>
        <v>#N/A</v>
      </c>
      <c r="DW52" s="3" t="e">
        <f ca="1">INDEX(DS49:DS53,MATCH(DV52,DJ49:DJ53,0),0)</f>
        <v>#N/A</v>
      </c>
      <c r="DX52" s="3" t="e">
        <f ca="1">IF(AND(DX51&lt;&gt;"",DW52=1),DV52,"")</f>
        <v>#N/A</v>
      </c>
      <c r="DY52" s="3" t="e">
        <f ca="1">IF(AND(DY51&lt;&gt;"",DW53=2),DV53,"")</f>
        <v>#N/A</v>
      </c>
      <c r="EC52" s="3" t="e">
        <f t="shared" ca="1" si="185"/>
        <v>#N/A</v>
      </c>
      <c r="ED52" s="3" t="e">
        <f ca="1">SUMPRODUCT((HH3:HH105=EC52)*(HK3:HK105=EC53)*(HL3:HL105="W"))+SUMPRODUCT((HH3:HH105=EC52)*(HK3:HK105=EC49)*(HL3:HL105="W"))+SUMPRODUCT((HH3:HH105=EC52)*(HK3:HK105=EC50)*(HL3:HL105="W"))+SUMPRODUCT((HH3:HH105=EC52)*(HK3:HK105=EC51)*(HL3:HL105="W"))+SUMPRODUCT((HH3:HH105=EC53)*(HK3:HK105=EC52)*(HM3:HM105="W"))+SUMPRODUCT((HH3:HH105=EC49)*(HK3:HK105=EC52)*(HM3:HM105="W"))+SUMPRODUCT((HH3:HH105=EC50)*(HK3:HK105=EC52)*(HM3:HM105="W"))+SUMPRODUCT((HH3:HH105=EC51)*(HK3:HK105=EC52)*(HM3:HM105="W"))</f>
        <v>#N/A</v>
      </c>
      <c r="EE52" s="3" t="e">
        <f ca="1">SUMPRODUCT((HH3:HH105=EC52)*(HK3:HK105=EC53)*(HL3:HL105="D"))+SUMPRODUCT((HH3:HH105=EC52)*(HK3:HK105=EC49)*(HL3:HL105="D"))+SUMPRODUCT((HH3:HH105=EC52)*(HK3:HK105=EC50)*(HL3:HL105="D"))+SUMPRODUCT((HH3:HH105=EC52)*(HK3:HK105=EC51)*(HL3:HL105="D"))+SUMPRODUCT((HH3:HH105=EC53)*(HK3:HK105=EC52)*(HL3:HL105="D"))+SUMPRODUCT((HH3:HH105=EC49)*(HK3:HK105=EC52)*(HL3:HL105="D"))+SUMPRODUCT((HH3:HH105=EC50)*(HK3:HK105=EC52)*(HL3:HL105="D"))+SUMPRODUCT((HH3:HH105=EC51)*(HK3:HK105=EC52)*(HL3:HL105="D"))</f>
        <v>#N/A</v>
      </c>
      <c r="EF52" s="3" t="e">
        <f ca="1">SUMPRODUCT((HH3:HH105=EC52)*(HK3:HK105=EC53)*(HL3:HL105="L"))+SUMPRODUCT((HH3:HH105=EC52)*(HK3:HK105=EC49)*(HL3:HL105="L"))+SUMPRODUCT((HH3:HH105=EC52)*(HK3:HK105=EC50)*(HL3:HL105="L"))+SUMPRODUCT((HH3:HH105=EC52)*(HK3:HK105=EC51)*(HL3:HL105="L"))+SUMPRODUCT((HH3:HH105=EC53)*(HK3:HK105=EC52)*(HM3:HM105="L"))+SUMPRODUCT((HH3:HH105=EC49)*(HK3:HK105=EC52)*(HM3:HM105="L"))+SUMPRODUCT((HH3:HH105=EC50)*(HK3:HK105=EC52)*(HM3:HM105="L"))+SUMPRODUCT((HH3:HH105=EC51)*(HK3:HK105=EC52)*(HM3:HM105="L"))</f>
        <v>#N/A</v>
      </c>
      <c r="EG52" s="3" t="e">
        <f ca="1">SUMPRODUCT((HH3:HH105=EC52)*(HK3:HK105=EC53)*HI3:HI105)+SUMPRODUCT((HH3:HH105=EC52)*(HK3:HK105=EC49)*HI3:HI105)+SUMPRODUCT((HH3:HH105=EC52)*(HK3:HK105=EC50)*HI3:HI105)+SUMPRODUCT((HH3:HH105=EC52)*(HK3:HK105=EC51)*HI3:HI105)+SUMPRODUCT((HH3:HH105=EC53)*(HK3:HK105=EC52)*HJ3:HJ105)+SUMPRODUCT((HH3:HH105=EC49)*(HK3:HK105=EC52)*HJ3:HJ105)+SUMPRODUCT((HH3:HH105=EC50)*(HK3:HK105=EC52)*HJ3:HJ105)+SUMPRODUCT((HH3:HH105=EC51)*(HK3:HK105=EC52)*HJ3:HJ105)</f>
        <v>#N/A</v>
      </c>
      <c r="EH52" s="3" t="e">
        <f ca="1">SUMPRODUCT((HH3:HH105=EC52)*(HK3:HK105=EC53)*HJ3:HJ105)+SUMPRODUCT((HH3:HH105=EC52)*(HK3:HK105=EC49)*HJ3:HJ105)+SUMPRODUCT((HH3:HH105=EC52)*(HK3:HK105=EC50)*HJ3:HJ105)+SUMPRODUCT((HH3:HH105=EC52)*(HK3:HK105=EC51)*HJ3:HJ105)+SUMPRODUCT((HH3:HH105=EC53)*(HK3:HK105=EC52)*HI3:HI105)+SUMPRODUCT((HH3:HH105=EC49)*(HK3:HK105=EC52)*HI3:HI105)+SUMPRODUCT((HH3:HH105=EC50)*(HK3:HK105=EC52)*HI3:HI105)+SUMPRODUCT((HH3:HH105=EC51)*(HK3:HK105=EC52)*HI3:HI105)</f>
        <v>#N/A</v>
      </c>
      <c r="EI52" s="3" t="e">
        <f ca="1">EG52-EH52+1000</f>
        <v>#N/A</v>
      </c>
      <c r="EJ52" s="3" t="e">
        <f t="shared" ca="1" si="179"/>
        <v>#N/A</v>
      </c>
      <c r="EK52" s="3" t="e">
        <f ca="1">IF(EC52&lt;&gt;"",VLOOKUP(EC52,DJ4:DP52,7,FALSE),"")</f>
        <v>#N/A</v>
      </c>
      <c r="EL52" s="3" t="e">
        <f ca="1">IF(EC52&lt;&gt;"",VLOOKUP(EC52,DJ4:DP52,5,FALSE),"")</f>
        <v>#N/A</v>
      </c>
      <c r="EM52" s="3" t="e">
        <f ca="1">IF(EC52&lt;&gt;"",VLOOKUP(EC52,DJ4:DR52,9,FALSE),"")</f>
        <v>#N/A</v>
      </c>
      <c r="EN52" s="3" t="e">
        <f t="shared" ca="1" si="180"/>
        <v>#N/A</v>
      </c>
      <c r="EO52" s="3" t="e">
        <f ca="1">IF(EC52&lt;&gt;"",RANK(EN52,EN49:EN53),"")</f>
        <v>#N/A</v>
      </c>
      <c r="EP52" s="3" t="e">
        <f ca="1">IF(EC52&lt;&gt;"",SUMPRODUCT((EN49:EN53=EN52)*(EI49:EI53&gt;EI52)),"")</f>
        <v>#N/A</v>
      </c>
      <c r="EQ52" s="3" t="e">
        <f ca="1">IF(EC52&lt;&gt;"",SUMPRODUCT((EN49:EN53=EN52)*(EI49:EI53=EI52)*(EG49:EG53&gt;EG52)),"")</f>
        <v>#N/A</v>
      </c>
      <c r="ER52" s="3" t="e">
        <f ca="1">IF(EC52&lt;&gt;"",SUMPRODUCT((EN49:EN53=EN52)*(EI49:EI53=EI52)*(EG49:EG53=EG52)*(EK49:EK53&gt;EK52)),"")</f>
        <v>#N/A</v>
      </c>
      <c r="ES52" s="3" t="e">
        <f ca="1">IF(EC52&lt;&gt;"",SUMPRODUCT((EN49:EN53=EN52)*(EI49:EI53=EI52)*(EG49:EG53=EG52)*(EK49:EK53=EK52)*(EL49:EL53&gt;EL52)),"")</f>
        <v>#N/A</v>
      </c>
      <c r="ET52" s="3" t="e">
        <f ca="1">IF(EC52&lt;&gt;"",SUMPRODUCT((EN49:EN53=EN52)*(EI49:EI53=EI52)*(EG49:EG53=EG52)*(EK49:EK53=EK52)*(EL49:EL53=EL52)*(EM49:EM53&gt;EM52)),"")</f>
        <v>#N/A</v>
      </c>
      <c r="EU52" s="3" t="e">
        <f ca="1">IF(EC52&lt;&gt;"",IF(EU131&lt;&gt;"",IF(EB127=3,EU131,EU131+EB127),SUM(EO52:ET52)),"")</f>
        <v>#N/A</v>
      </c>
      <c r="EV52" s="3" t="e">
        <f ca="1">IF(EC52&lt;&gt;"",INDEX(EC49:EC53,MATCH(4,EU49:EU53,0),0),"")</f>
        <v>#N/A</v>
      </c>
      <c r="EW52" s="3" t="e">
        <f ca="1">IF(DY51&lt;&gt;"",DY51,"")</f>
        <v>#N/A</v>
      </c>
      <c r="EX52" s="3" t="e">
        <f ca="1">IF(EW52&lt;&gt;"",SUMPRODUCT((HH3:HH105=EW52)*(HK3:HK105=EW53)*(HL3:HL105="W"))+SUMPRODUCT((HH3:HH105=EW52)*(HK3:HK105=EW50)*(HL3:HL105="W"))+SUMPRODUCT((HH3:HH105=EW52)*(HK3:HK105=EW51)*(HL3:HL105="W"))+SUMPRODUCT((HH3:HH105=EW53)*(HK3:HK105=EW52)*(HM3:HM105="W"))+SUMPRODUCT((HH3:HH105=EW50)*(HK3:HK105=EW52)*(HM3:HM105="W"))+SUMPRODUCT((HH3:HH105=EW51)*(HK3:HK105=EW52)*(HM3:HM105="W")),"")</f>
        <v>#N/A</v>
      </c>
      <c r="EY52" s="3" t="e">
        <f ca="1">IF(EW52&lt;&gt;"",SUMPRODUCT((HH3:HH105=EW52)*(HK3:HK105=EW53)*(HL3:HL105="D"))+SUMPRODUCT((HH3:HH105=EW52)*(HK3:HK105=EW50)*(HL3:HL105="D"))+SUMPRODUCT((HH3:HH105=EW52)*(HK3:HK105=EW51)*(HL3:HL105="D"))+SUMPRODUCT((HH3:HH105=EW53)*(HK3:HK105=EW52)*(HL3:HL105="D"))+SUMPRODUCT((HH3:HH105=EW50)*(HK3:HK105=EW52)*(HL3:HL105="D"))+SUMPRODUCT((HH3:HH105=EW51)*(HK3:HK105=EW52)*(HL3:HL105="D")),"")</f>
        <v>#N/A</v>
      </c>
      <c r="EZ52" s="3" t="e">
        <f ca="1">IF(EW52&lt;&gt;"",SUMPRODUCT((HH3:HH105=EW52)*(HK3:HK105=EW53)*(HL3:HL105="L"))+SUMPRODUCT((HH3:HH105=EW52)*(HK3:HK105=EW50)*(HL3:HL105="L"))+SUMPRODUCT((HH3:HH105=EW52)*(HK3:HK105=EW51)*(HL3:HL105="L"))+SUMPRODUCT((HH3:HH105=EW53)*(HK3:HK105=EW52)*(HM3:HM105="L"))+SUMPRODUCT((HH3:HH105=EW50)*(HK3:HK105=EW52)*(HM3:HM105="L"))+SUMPRODUCT((HH3:HH105=EW51)*(HK3:HK105=EW52)*(HM3:HM105="L")),"")</f>
        <v>#N/A</v>
      </c>
      <c r="FA52" s="3" t="e">
        <f ca="1">SUMPRODUCT((HH3:HH105=EW52)*(HK3:HK105=EW53)*HI3:HI105)+SUMPRODUCT((HH3:HH105=EW52)*(HK3:HK105=EW49)*HI3:HI105)+SUMPRODUCT((HH3:HH105=EW52)*(HK3:HK105=EW50)*HI3:HI105)+SUMPRODUCT((HH3:HH105=EW52)*(HK3:HK105=EW51)*HI3:HI105)+SUMPRODUCT((HH3:HH105=EW53)*(HK3:HK105=EW52)*HJ3:HJ105)+SUMPRODUCT((HH3:HH105=EW49)*(HK3:HK105=EW52)*HJ3:HJ105)+SUMPRODUCT((HH3:HH105=EW50)*(HK3:HK105=EW52)*HJ3:HJ105)+SUMPRODUCT((HH3:HH105=EW51)*(HK3:HK105=EW52)*HJ3:HJ105)</f>
        <v>#N/A</v>
      </c>
      <c r="FB52" s="3" t="e">
        <f ca="1">SUMPRODUCT((HH3:HH105=EW52)*(HK3:HK105=EW53)*HJ3:HJ105)+SUMPRODUCT((HH3:HH105=EW52)*(HK3:HK105=EW49)*HJ3:HJ105)+SUMPRODUCT((HH3:HH105=EW52)*(HK3:HK105=EW50)*HJ3:HJ105)+SUMPRODUCT((HH3:HH105=EW52)*(HK3:HK105=EW51)*HJ3:HJ105)+SUMPRODUCT((HH3:HH105=EW53)*(HK3:HK105=EW52)*HI3:HI105)+SUMPRODUCT((HH3:HH105=EW49)*(HK3:HK105=EW52)*HI3:HI105)+SUMPRODUCT((HH3:HH105=EW50)*(HK3:HK105=EW52)*HI3:HI105)+SUMPRODUCT((HH3:HH105=EW51)*(HK3:HK105=EW52)*HI3:HI105)</f>
        <v>#N/A</v>
      </c>
      <c r="FC52" s="3" t="e">
        <f ca="1">FA52-FB52+1000</f>
        <v>#N/A</v>
      </c>
      <c r="FD52" s="3" t="e">
        <f t="shared" ca="1" si="186"/>
        <v>#N/A</v>
      </c>
      <c r="FE52" s="3" t="e">
        <f ca="1">IF(EW52&lt;&gt;"",VLOOKUP(EW52,DJ4:DP52,7,FALSE),"")</f>
        <v>#N/A</v>
      </c>
      <c r="FF52" s="3" t="e">
        <f ca="1">IF(EW52&lt;&gt;"",VLOOKUP(EW52,DJ4:DP52,5,FALSE),"")</f>
        <v>#N/A</v>
      </c>
      <c r="FG52" s="3" t="e">
        <f ca="1">IF(EW52&lt;&gt;"",VLOOKUP(EW52,DJ4:DR52,9,FALSE),"")</f>
        <v>#N/A</v>
      </c>
      <c r="FH52" s="3" t="e">
        <f t="shared" ca="1" si="187"/>
        <v>#N/A</v>
      </c>
      <c r="FI52" s="3" t="e">
        <f ca="1">IF(EW52&lt;&gt;"",RANK(FH52,FH49:FH52),"")</f>
        <v>#N/A</v>
      </c>
      <c r="FJ52" s="3" t="e">
        <f ca="1">IF(EW52&lt;&gt;"",SUMPRODUCT((FH49:FH53=FH52)*(FC49:FC53&gt;FC52)),"")</f>
        <v>#N/A</v>
      </c>
      <c r="FK52" s="3" t="e">
        <f ca="1">IF(EW52&lt;&gt;"",SUMPRODUCT((FH49:FH53=FH52)*(FC49:FC53=FC52)*(FA49:FA53&gt;FA52)),"")</f>
        <v>#N/A</v>
      </c>
      <c r="FL52" s="3" t="e">
        <f ca="1">IF(EW52&lt;&gt;"",SUMPRODUCT((FH49:FH53=FH52)*(FC49:FC53=FC52)*(FA49:FA53=FA52)*(FE49:FE53&gt;FE52)),"")</f>
        <v>#N/A</v>
      </c>
      <c r="FM52" s="3" t="e">
        <f ca="1">IF(EW52&lt;&gt;"",SUMPRODUCT((FH49:FH53=FH52)*(FC49:FC53=FC52)*(FA49:FA53=FA52)*(FE49:FE53=FE52)*(FF49:FF53&gt;FF52)),"")</f>
        <v>#N/A</v>
      </c>
      <c r="FN52" s="3" t="e">
        <f ca="1">IF(EW52&lt;&gt;"",SUMPRODUCT((FH49:FH53=FH52)*(FC49:FC53=FC52)*(FA49:FA53=FA52)*(FE49:FE53=FE52)*(FF49:FF53=FF52)*(FG49:FG53&gt;FG52)),"")</f>
        <v>#N/A</v>
      </c>
      <c r="FO52" s="3" t="e">
        <f ca="1">IF(EW52&lt;&gt;"",IF(FO131&lt;&gt;"",IF(EV127=3,FO131,FO131+EV127),SUM(FI52:FN52)+1),"")</f>
        <v>#N/A</v>
      </c>
      <c r="FP52" s="3" t="e">
        <f ca="1">IF(EW52&lt;&gt;"",INDEX(EW50:EW53,MATCH(4,FO50:FO53,0),0),"")</f>
        <v>#N/A</v>
      </c>
      <c r="FQ52" s="3" t="e">
        <f ca="1">IF(DZ50&lt;&gt;"",DZ50,"")</f>
        <v>#N/A</v>
      </c>
      <c r="FR52" s="3" t="e">
        <f ca="1">SUMPRODUCT((HH3:HH105=FQ52)*(HK3:HK105=FQ53)*(HL3:HL105="W"))+SUMPRODUCT((HH3:HH105=FQ52)*(HK3:HK105=FQ93)*(HL3:HL105="W"))+SUMPRODUCT((HH3:HH105=FQ52)*(HK3:HK105=FQ51)*(HL3:HL105="W"))+SUMPRODUCT((HH3:HH105=FQ53)*(HK3:HK105=FQ52)*(HM3:HM105="W"))+SUMPRODUCT((HH3:HH105=FQ93)*(HK3:HK105=FQ52)*(HM3:HM105="W"))+SUMPRODUCT((HH3:HH105=FQ51)*(HK3:HK105=FQ52)*(HM3:HM105="W"))</f>
        <v>#N/A</v>
      </c>
      <c r="FS52" s="3" t="e">
        <f ca="1">SUMPRODUCT((HH3:HH105=FQ52)*(HK3:HK105=FQ53)*(HL3:HL105="D"))+SUMPRODUCT((HH3:HH105=FQ52)*(HK3:HK105=FQ93)*(HL3:HL105="D"))+SUMPRODUCT((HH3:HH105=FQ52)*(HK3:HK105=FQ51)*(HL3:HL105="D"))+SUMPRODUCT((HH3:HH105=FQ53)*(HK3:HK105=FQ52)*(HL3:HL105="D"))+SUMPRODUCT((HH3:HH105=FQ93)*(HK3:HK105=FQ52)*(HL3:HL105="D"))+SUMPRODUCT((HH3:HH105=FQ51)*(HK3:HK105=FQ52)*(HL3:HL105="D"))</f>
        <v>#N/A</v>
      </c>
      <c r="FT52" s="3" t="e">
        <f ca="1">SUMPRODUCT((HH3:HH105=FQ52)*(HK3:HK105=FQ53)*(HL3:HL105="L"))+SUMPRODUCT((HH3:HH105=FQ52)*(HK3:HK105=FQ93)*(HL3:HL105="L"))+SUMPRODUCT((HH3:HH105=FQ52)*(HK3:HK105=FQ51)*(HL3:HL105="L"))+SUMPRODUCT((HH3:HH105=FQ53)*(HK3:HK105=FQ52)*(HM3:HM105="L"))+SUMPRODUCT((HH3:HH105=FQ93)*(HK3:HK105=FQ52)*(HM3:HM105="L"))+SUMPRODUCT((HH3:HH105=FQ51)*(HK3:HK105=FQ52)*(HM3:HM105="L"))</f>
        <v>#N/A</v>
      </c>
      <c r="FU52" s="3" t="e">
        <f ca="1">SUMPRODUCT((HH3:HH105=FQ52)*(HK3:HK105=FQ53)*HI3:HI105)+SUMPRODUCT((HH3:HH105=FQ52)*(HK3:HK105=FQ49)*HI3:HI105)+SUMPRODUCT((HH3:HH105=FQ52)*(HK3:HK105=FQ50)*HI3:HI105)+SUMPRODUCT((HH3:HH105=FQ52)*(HK3:HK105=FQ51)*HI3:HI105)+SUMPRODUCT((HH3:HH105=FQ53)*(HK3:HK105=FQ52)*HJ3:HJ105)+SUMPRODUCT((HH3:HH105=FQ49)*(HK3:HK105=FQ52)*HJ3:HJ105)+SUMPRODUCT((HH3:HH105=FQ50)*(HK3:HK105=FQ52)*HJ3:HJ105)+SUMPRODUCT((HH3:HH105=FQ51)*(HK3:HK105=FQ52)*HJ3:HJ105)</f>
        <v>#N/A</v>
      </c>
      <c r="FV52" s="3" t="e">
        <f ca="1">SUMPRODUCT((HH3:HH105=FQ52)*(HK3:HK105=FQ53)*HJ3:HJ105)+SUMPRODUCT((HH3:HH105=FQ52)*(HK3:HK105=FQ49)*HJ3:HJ105)+SUMPRODUCT((HH3:HH105=FQ52)*(HK3:HK105=FQ50)*HJ3:HJ105)+SUMPRODUCT((HH3:HH105=FQ52)*(HK3:HK105=FQ51)*HJ3:HJ105)+SUMPRODUCT((HH3:HH105=FQ53)*(HK3:HK105=FQ52)*HI3:HI105)+SUMPRODUCT((HH3:HH105=FQ49)*(HK3:HK105=FQ52)*HI3:HI105)+SUMPRODUCT((HH3:HH105=FQ50)*(HK3:HK105=FQ52)*HI3:HI105)+SUMPRODUCT((HH3:HH105=FQ51)*(HK3:HK105=FQ52)*HI3:HI105)</f>
        <v>#N/A</v>
      </c>
      <c r="FW52" s="3" t="e">
        <f ca="1">FU52-FV52+1000</f>
        <v>#N/A</v>
      </c>
      <c r="FX52" s="3" t="e">
        <f t="shared" ca="1" si="190"/>
        <v>#N/A</v>
      </c>
      <c r="FY52" s="3" t="e">
        <f ca="1">IF(FQ52&lt;&gt;"",VLOOKUP(FQ52,DJ4:DP52,7,FALSE),"")</f>
        <v>#N/A</v>
      </c>
      <c r="FZ52" s="3" t="e">
        <f ca="1">IF(FQ52&lt;&gt;"",VLOOKUP(FQ52,DJ4:DP52,5,FALSE),"")</f>
        <v>#N/A</v>
      </c>
      <c r="GA52" s="3" t="e">
        <f ca="1">IF(FQ52&lt;&gt;"",VLOOKUP(FQ52,DJ4:DR52,9,FALSE),"")</f>
        <v>#N/A</v>
      </c>
      <c r="GB52" s="3" t="e">
        <f t="shared" ca="1" si="191"/>
        <v>#N/A</v>
      </c>
      <c r="GC52" s="3" t="e">
        <f ca="1">IF(FQ52&lt;&gt;"",RANK(GB52,GB50:GB52),"")</f>
        <v>#N/A</v>
      </c>
      <c r="GD52" s="3" t="e">
        <f ca="1">IF(FQ52&lt;&gt;"",SUMPRODUCT((GB49:GB53=GB52)*(FW49:FW53&gt;FW52)),"")</f>
        <v>#N/A</v>
      </c>
      <c r="GE52" s="3" t="e">
        <f ca="1">IF(FQ52&lt;&gt;"",SUMPRODUCT((GB49:GB53=GB52)*(FW49:FW53=FW52)*(FU49:FU53&gt;FU52)),"")</f>
        <v>#N/A</v>
      </c>
      <c r="GF52" s="3" t="e">
        <f ca="1">IF(FQ52&lt;&gt;"",SUMPRODUCT((GB49:GB53=GB52)*(FW49:FW53=FW52)*(FU49:FU53=FU52)*(FY49:FY53&gt;FY52)),"")</f>
        <v>#N/A</v>
      </c>
      <c r="GG52" s="3" t="e">
        <f ca="1">IF(FQ52&lt;&gt;"",SUMPRODUCT((GB49:GB53=GB52)*(FW49:FW53=FW52)*(FU49:FU53=FU52)*(FY49:FY53=FY52)*(FZ49:FZ53&gt;FZ52)),"")</f>
        <v>#N/A</v>
      </c>
      <c r="GH52" s="3" t="e">
        <f ca="1">IF(FQ52&lt;&gt;"",SUMPRODUCT((GB49:GB53=GB52)*(FW49:FW53=FW52)*(FU49:FU53=FU52)*(FY49:FY53=FY52)*(FZ49:FZ53=FZ52)*(GA49:GA53&gt;GA52)),"")</f>
        <v>#N/A</v>
      </c>
      <c r="GI52" s="3" t="e">
        <f ca="1">IF(FQ52&lt;&gt;"",SUM(GC52:GH52)+2,"")</f>
        <v>#N/A</v>
      </c>
      <c r="GJ52" s="3" t="e">
        <f ca="1">IF(FQ52&lt;&gt;"",INDEX(FQ51:FQ53,MATCH(4,GI51:GI53,0),0),"")</f>
        <v>#N/A</v>
      </c>
      <c r="GK52" s="3" t="str">
        <f>IF(EA49&lt;&gt;"",EA49,"")</f>
        <v/>
      </c>
      <c r="GL52" s="3" t="e">
        <f ca="1">SUMPRODUCT((HH3:HH105=GK52)*(HK3:HK105=GK53)*(HL3:HL105="W"))+SUMPRODUCT((HH3:HH105=GK52)*(HK3:HK105=GK93)*(HL3:HL105="W"))+SUMPRODUCT((HH3:HH105=GK52)*(HK3:HK105=GK94)*(HL3:HL105="W"))+SUMPRODUCT((HH3:HH105=GK53)*(HK3:HK105=GK52)*(HM3:HM105="W"))+SUMPRODUCT((HH3:HH105=GK93)*(HK3:HK105=GK52)*(HM3:HM105="W"))+SUMPRODUCT((HH3:HH105=GK94)*(HK3:HK105=GK52)*(HM3:HM105="W"))</f>
        <v>#REF!</v>
      </c>
      <c r="GM52" s="3" t="e">
        <f ca="1">SUMPRODUCT((HH3:HH105=GK52)*(HK3:HK105=GK53)*(HL3:HL105="D"))+SUMPRODUCT((HH3:HH105=GK52)*(HK3:HK105=GK93)*(HL3:HL105="D"))+SUMPRODUCT((HH3:HH105=GK52)*(HK3:HK105=GK94)*(HL3:HL105="D"))+SUMPRODUCT((HH3:HH105=GK53)*(HK3:HK105=GK52)*(HL3:HL105="D"))+SUMPRODUCT((HH3:HH105=GK93)*(HK3:HK105=GK52)*(HL3:HL105="D"))+SUMPRODUCT((HH3:HH105=GK94)*(HK3:HK105=GK52)*(HL3:HL105="D"))</f>
        <v>#REF!</v>
      </c>
      <c r="GN52" s="3" t="e">
        <f ca="1">SUMPRODUCT((HH3:HH105=GK52)*(HK3:HK105=GK53)*(HL3:HL105="L"))+SUMPRODUCT((HH3:HH105=GK52)*(HK3:HK105=GK93)*(HL3:HL105="L"))+SUMPRODUCT((HH3:HH105=GK52)*(HK3:HK105=GK94)*(HL3:HL105="L"))+SUMPRODUCT((HH3:HH105=GK53)*(HK3:HK105=GK52)*(HM3:HM105="L"))+SUMPRODUCT((HH3:HH105=GK93)*(HK3:HK105=GK52)*(HM3:HM105="L"))+SUMPRODUCT((HH3:HH105=GK94)*(HK3:HK105=GK52)*(HM3:HM105="L"))</f>
        <v>#REF!</v>
      </c>
      <c r="GO52" s="3" t="e">
        <f ca="1">SUMPRODUCT((HH3:HH105=GK52)*(HK3:HK105=GK53)*HI3:HI105)+SUMPRODUCT((HH3:HH105=GK52)*(HK3:HK105=GK49)*HI3:HI105)+SUMPRODUCT((HH3:HH105=GK52)*(HK3:HK105=GK50)*HI3:HI105)+SUMPRODUCT((HH3:HH105=GK52)*(HK3:HK105=GK51)*HI3:HI105)+SUMPRODUCT((HH3:HH105=GK53)*(HK3:HK105=GK52)*HJ3:HJ105)+SUMPRODUCT((HH3:HH105=GK49)*(HK3:HK105=GK52)*HJ3:HJ105)+SUMPRODUCT((HH3:HH105=GK50)*(HK3:HK105=GK52)*HJ3:HJ105)+SUMPRODUCT((HH3:HH105=GK51)*(HK3:HK105=GK52)*HJ3:HJ105)</f>
        <v>#REF!</v>
      </c>
      <c r="GP52" s="3" t="e">
        <f ca="1">SUMPRODUCT((HH3:HH105=GK52)*(HK3:HK105=GK53)*HJ3:HJ105)+SUMPRODUCT((HH3:HH105=GK52)*(HK3:HK105=GK49)*HJ3:HJ105)+SUMPRODUCT((HH3:HH105=GK52)*(HK3:HK105=GK50)*HJ3:HJ105)+SUMPRODUCT((HH3:HH105=GK52)*(HK3:HK105=GK51)*HJ3:HJ105)+SUMPRODUCT((HH3:HH105=GK53)*(HK3:HK105=GK52)*HI3:HI105)+SUMPRODUCT((HH3:HH105=GK49)*(HK3:HK105=GK52)*HI3:HI105)+SUMPRODUCT((HH3:HH105=GK50)*(HK3:HK105=GK52)*HI3:HI105)+SUMPRODUCT((HH3:HH105=GK51)*(HK3:HK105=GK52)*HI3:HI105)</f>
        <v>#REF!</v>
      </c>
      <c r="GQ52" s="3" t="e">
        <f ca="1">GO52-GP52+1000</f>
        <v>#REF!</v>
      </c>
      <c r="GR52" s="3" t="str">
        <f t="shared" ref="GR52" si="194">IF(GK52&lt;&gt;"",GL52*3+GM52*1,"")</f>
        <v/>
      </c>
      <c r="GS52" s="3" t="str">
        <f>IF(GK52&lt;&gt;"",VLOOKUP(GK52,DJ4:DP52,7,FALSE),"")</f>
        <v/>
      </c>
      <c r="GT52" s="3" t="str">
        <f>IF(GK52&lt;&gt;"",VLOOKUP(GK52,DJ4:DP52,5,FALSE),"")</f>
        <v/>
      </c>
      <c r="GU52" s="3" t="str">
        <f>IF(GK52&lt;&gt;"",VLOOKUP(GK52,DJ4:DR52,9,FALSE),"")</f>
        <v/>
      </c>
      <c r="GV52" s="3" t="str">
        <f t="shared" ref="GV52" si="195">GR52</f>
        <v/>
      </c>
      <c r="GW52" s="3" t="str">
        <f>IF(GK52&lt;&gt;"",RANK(GV52,EN49:EN53),"")</f>
        <v/>
      </c>
      <c r="GX52" s="3" t="str">
        <f>IF(GK52&lt;&gt;"",SUMPRODUCT((GV49:GV53=GV52)*(GQ49:GQ53&gt;GQ52)),"")</f>
        <v/>
      </c>
      <c r="GY52" s="3" t="str">
        <f>IF(GK52&lt;&gt;"",SUMPRODUCT((GV49:GV53=GV52)*(GQ49:GQ53=GQ52)*(GO49:GO53&gt;GO52)),"")</f>
        <v/>
      </c>
      <c r="GZ52" s="3" t="str">
        <f>IF(GK52&lt;&gt;"",SUMPRODUCT((GV49:GV53=GV52)*(GQ49:GQ53=GQ52)*(GO49:GO53=GO52)*(GS49:GS53&gt;GS52)),"")</f>
        <v/>
      </c>
      <c r="HA52" s="3" t="str">
        <f>IF(GK52&lt;&gt;"",SUMPRODUCT((GV49:GV53=GV52)*(GQ49:GQ53=GQ52)*(GO49:GO53=GO52)*(GS49:GS53=GS52)*(GT49:GT53&gt;GT52)),"")</f>
        <v/>
      </c>
      <c r="HB52" s="3" t="str">
        <f>IF(GK52&lt;&gt;"",SUMPRODUCT((GV49:GV53=GV52)*(GQ49:GQ53=GQ52)*(GO49:GO53=GO52)*(GS49:GS53=GS52)*(GT49:GT53=GT52)*(GU49:GU53&gt;GU52)),"")</f>
        <v/>
      </c>
      <c r="HC52" s="3" t="str">
        <f>IF(GK52&lt;&gt;"",SUM(GW52:HB52)+3,"")</f>
        <v/>
      </c>
      <c r="HD52" s="3" t="str">
        <f>IF(GK52&lt;&gt;"",IF(HC52=4,GK52,GK53),"")</f>
        <v/>
      </c>
      <c r="HE52" s="3" t="e">
        <f ca="1">IF(HD52&lt;&gt;"",HD52,IF(GJ52&lt;&gt;"",GJ52,IF(FP52&lt;&gt;"",FP52,IF(EV52&lt;&gt;"",EV52,DV52))))</f>
        <v>#N/A</v>
      </c>
      <c r="HF52" s="3">
        <v>4</v>
      </c>
      <c r="HH52" s="7" t="str">
        <f t="shared" si="1"/>
        <v>Marokko</v>
      </c>
      <c r="HI52" s="7" t="e">
        <f ca="1">IF(OFFSET(Voorspelling!#REF!,0,HI1)&lt;&gt;"",OFFSET(Voorspelling!#REF!,0,HI1),0)</f>
        <v>#REF!</v>
      </c>
      <c r="HJ52" s="7" t="e">
        <f ca="1">IF(OFFSET(Voorspelling!#REF!,0,HI1)&lt;&gt;"",OFFSET(Voorspelling!#REF!,0,HI1),0)</f>
        <v>#REF!</v>
      </c>
      <c r="HK52" s="7" t="str">
        <f t="shared" si="2"/>
        <v>Haïti</v>
      </c>
      <c r="HL52" s="7" t="e">
        <f ca="1">IF(AND(OFFSET(Voorspelling!#REF!,0,HI1)&lt;&gt;"",OFFSET(Voorspelling!#REF!,0,HI1)&lt;&gt;""),IF(HI52&gt;HJ52,"W",IF(HI52=HJ52,"D","L")),"")</f>
        <v>#REF!</v>
      </c>
      <c r="HM52" s="7" t="e">
        <f t="shared" ca="1" si="3"/>
        <v>#REF!</v>
      </c>
      <c r="LO52" s="7"/>
      <c r="LP52" s="7"/>
      <c r="LQ52" s="7"/>
      <c r="LR52" s="7"/>
      <c r="LS52" s="7"/>
      <c r="LT52" s="7"/>
      <c r="PV52" s="7"/>
      <c r="PW52" s="7"/>
      <c r="PX52" s="7"/>
      <c r="PY52" s="7"/>
      <c r="PZ52" s="7"/>
      <c r="QA52" s="7"/>
      <c r="UC52" s="7"/>
      <c r="UD52" s="7"/>
      <c r="UE52" s="7"/>
      <c r="UF52" s="7"/>
      <c r="UG52" s="7"/>
      <c r="UH52" s="7"/>
      <c r="YJ52" s="7"/>
      <c r="YK52" s="7"/>
      <c r="YL52" s="7"/>
      <c r="YM52" s="7"/>
      <c r="YN52" s="7"/>
      <c r="YO52" s="7"/>
      <c r="ACQ52" s="7"/>
      <c r="ACR52" s="7"/>
      <c r="ACS52" s="7"/>
      <c r="ACT52" s="7"/>
      <c r="ACU52" s="7"/>
      <c r="ACV52" s="7"/>
      <c r="AGX52" s="7"/>
      <c r="AGY52" s="7"/>
      <c r="AGZ52" s="7"/>
      <c r="AHA52" s="7"/>
      <c r="AHB52" s="7"/>
      <c r="AHC52" s="7"/>
      <c r="ALE52" s="7"/>
      <c r="ALF52" s="7"/>
      <c r="ALG52" s="7"/>
      <c r="ALH52" s="7"/>
      <c r="ALI52" s="7"/>
      <c r="ALJ52" s="7"/>
      <c r="APL52" s="7"/>
      <c r="APM52" s="7"/>
      <c r="APN52" s="7"/>
      <c r="APO52" s="7"/>
      <c r="APP52" s="7"/>
      <c r="APQ52" s="7"/>
      <c r="ATS52" s="7"/>
      <c r="ATT52" s="7"/>
      <c r="ATU52" s="7"/>
      <c r="ATV52" s="7"/>
      <c r="ATW52" s="7"/>
      <c r="ATX52" s="7"/>
      <c r="AXZ52" s="7"/>
      <c r="AYA52" s="7"/>
      <c r="AYB52" s="7"/>
      <c r="AYC52" s="7"/>
      <c r="AYD52" s="7"/>
      <c r="AYE52" s="7"/>
      <c r="BCG52" s="7"/>
      <c r="BCH52" s="7"/>
      <c r="BCI52" s="7"/>
      <c r="BCJ52" s="7"/>
      <c r="BCK52" s="7"/>
      <c r="BCL52" s="7"/>
      <c r="BGN52" s="7"/>
      <c r="BGO52" s="7"/>
      <c r="BGP52" s="7"/>
      <c r="BGQ52" s="7"/>
      <c r="BGR52" s="7"/>
      <c r="BGS52" s="7"/>
      <c r="BKU52" s="7"/>
      <c r="BKV52" s="7"/>
      <c r="BKW52" s="7"/>
      <c r="BKX52" s="7"/>
      <c r="BKY52" s="7"/>
      <c r="BKZ52" s="7"/>
      <c r="BPB52" s="7"/>
      <c r="BPC52" s="7"/>
      <c r="BPD52" s="7"/>
      <c r="BPE52" s="7"/>
      <c r="BPF52" s="7"/>
      <c r="BPG52" s="7"/>
      <c r="BTI52" s="7"/>
      <c r="BTJ52" s="7"/>
      <c r="BTK52" s="7"/>
      <c r="BTL52" s="7"/>
      <c r="BTM52" s="7"/>
      <c r="BTN52" s="7"/>
      <c r="BXP52" s="7"/>
      <c r="BXQ52" s="7"/>
      <c r="BXR52" s="7"/>
      <c r="BXS52" s="7"/>
      <c r="BXT52" s="7"/>
      <c r="BXU52" s="7"/>
      <c r="CBW52" s="7"/>
      <c r="CBX52" s="7"/>
      <c r="CBY52" s="7"/>
      <c r="CBZ52" s="7"/>
      <c r="CCA52" s="7"/>
      <c r="CCB52" s="7"/>
      <c r="CGD52" s="7"/>
      <c r="CGE52" s="7"/>
      <c r="CGF52" s="7"/>
      <c r="CGG52" s="7"/>
      <c r="CGH52" s="7"/>
      <c r="CGI52" s="7"/>
      <c r="CKK52" s="7"/>
      <c r="CKL52" s="7"/>
      <c r="CKM52" s="7"/>
      <c r="CKN52" s="7"/>
      <c r="CKO52" s="7"/>
      <c r="CKP52" s="7"/>
      <c r="COR52" s="7"/>
      <c r="COS52" s="7"/>
      <c r="COT52" s="7"/>
      <c r="COU52" s="7"/>
      <c r="COV52" s="7"/>
      <c r="COW52" s="7"/>
      <c r="CSY52" s="7"/>
      <c r="CSZ52" s="7"/>
      <c r="CTA52" s="7"/>
      <c r="CTB52" s="7"/>
      <c r="CTC52" s="7"/>
      <c r="CTD52" s="7"/>
      <c r="CXF52" s="7"/>
      <c r="CXG52" s="7"/>
      <c r="CXH52" s="7"/>
      <c r="CXI52" s="7"/>
      <c r="CXJ52" s="7"/>
      <c r="CXK52" s="7"/>
      <c r="DBM52" s="7"/>
      <c r="DBN52" s="7"/>
      <c r="DBO52" s="7"/>
      <c r="DBP52" s="7"/>
      <c r="DBQ52" s="7"/>
      <c r="DBR52" s="7"/>
      <c r="DFT52" s="7"/>
      <c r="DFU52" s="7"/>
      <c r="DFV52" s="7"/>
      <c r="DFW52" s="7"/>
      <c r="DFX52" s="7"/>
      <c r="DFY52" s="7"/>
      <c r="DKA52" s="7"/>
      <c r="DKB52" s="7"/>
      <c r="DKC52" s="7"/>
      <c r="DKD52" s="7"/>
      <c r="DKE52" s="7"/>
      <c r="DKF52" s="7"/>
      <c r="DOH52" s="7"/>
      <c r="DOI52" s="7"/>
      <c r="DOJ52" s="7"/>
      <c r="DOK52" s="7"/>
      <c r="DOL52" s="7"/>
      <c r="DOM52" s="7"/>
      <c r="DSO52" s="7"/>
      <c r="DSP52" s="7"/>
      <c r="DSQ52" s="7"/>
      <c r="DSR52" s="7"/>
      <c r="DSS52" s="7"/>
      <c r="DST52" s="7"/>
      <c r="DWV52" s="7"/>
      <c r="DWW52" s="7"/>
      <c r="DWX52" s="7"/>
      <c r="DWY52" s="7"/>
      <c r="DWZ52" s="7"/>
      <c r="DXA52" s="7"/>
      <c r="EBC52" s="7"/>
      <c r="EBD52" s="7"/>
      <c r="EBE52" s="7"/>
      <c r="EBF52" s="7"/>
      <c r="EBG52" s="7"/>
      <c r="EBH52" s="7"/>
      <c r="EFJ52" s="7"/>
      <c r="EFK52" s="7"/>
      <c r="EFL52" s="7"/>
      <c r="EFM52" s="7"/>
      <c r="EFN52" s="7"/>
      <c r="EFO52" s="7"/>
      <c r="EJQ52" s="7"/>
      <c r="EJR52" s="7"/>
      <c r="EJS52" s="7"/>
      <c r="EJT52" s="7"/>
      <c r="EJU52" s="7"/>
      <c r="EJV52" s="7"/>
      <c r="ENX52" s="7"/>
      <c r="ENY52" s="7"/>
      <c r="ENZ52" s="7"/>
      <c r="EOA52" s="7"/>
      <c r="EOB52" s="7"/>
      <c r="EOC52" s="7"/>
      <c r="ESE52" s="7"/>
      <c r="ESF52" s="7"/>
      <c r="ESG52" s="7"/>
      <c r="ESH52" s="7"/>
      <c r="ESI52" s="7"/>
      <c r="ESJ52" s="7"/>
      <c r="EWL52" s="7"/>
      <c r="EWM52" s="7"/>
      <c r="EWN52" s="7"/>
      <c r="EWO52" s="7"/>
      <c r="EWP52" s="7"/>
      <c r="EWQ52" s="7"/>
      <c r="FAS52" s="7"/>
      <c r="FAT52" s="7"/>
      <c r="FAU52" s="7"/>
      <c r="FAV52" s="7"/>
      <c r="FAW52" s="7"/>
      <c r="FAX52" s="7"/>
      <c r="FEZ52" s="7"/>
      <c r="FFA52" s="7"/>
      <c r="FFB52" s="7"/>
      <c r="FFC52" s="7"/>
      <c r="FFD52" s="7"/>
      <c r="FFE52" s="7"/>
      <c r="FJG52" s="7"/>
      <c r="FJH52" s="7"/>
      <c r="FJI52" s="7"/>
      <c r="FJJ52" s="7"/>
      <c r="FJK52" s="7"/>
      <c r="FJL52" s="7"/>
      <c r="FNN52" s="7"/>
      <c r="FNO52" s="7"/>
      <c r="FNP52" s="7"/>
      <c r="FNQ52" s="7"/>
      <c r="FNR52" s="7"/>
      <c r="FNS52" s="7"/>
      <c r="FRU52" s="7"/>
      <c r="FRV52" s="7"/>
      <c r="FRW52" s="7"/>
      <c r="FRX52" s="7"/>
      <c r="FRY52" s="7"/>
      <c r="FRZ52" s="7"/>
      <c r="FWB52" s="7"/>
      <c r="FWC52" s="7"/>
      <c r="FWD52" s="7"/>
      <c r="FWE52" s="7"/>
      <c r="FWF52" s="7"/>
      <c r="FWG52" s="7"/>
      <c r="GAI52" s="7"/>
      <c r="GAJ52" s="7"/>
      <c r="GAK52" s="7"/>
      <c r="GAL52" s="7"/>
      <c r="GAM52" s="7"/>
      <c r="GAN52" s="7"/>
      <c r="GEP52" s="7"/>
      <c r="GEQ52" s="7"/>
      <c r="GER52" s="7"/>
      <c r="GES52" s="7"/>
      <c r="GET52" s="7"/>
      <c r="GEU52" s="7"/>
      <c r="GIW52" s="7"/>
      <c r="GIX52" s="7"/>
      <c r="GIY52" s="7"/>
      <c r="GIZ52" s="7"/>
      <c r="GJA52" s="7"/>
      <c r="GJB52" s="7"/>
      <c r="GND52" s="7"/>
      <c r="GNE52" s="7"/>
      <c r="GNF52" s="7"/>
      <c r="GNG52" s="7"/>
      <c r="GNH52" s="7"/>
      <c r="GNI52" s="7"/>
      <c r="GRK52" s="7"/>
      <c r="GRL52" s="7"/>
      <c r="GRM52" s="7"/>
      <c r="GRN52" s="7"/>
      <c r="GRO52" s="7"/>
      <c r="GRP52" s="7"/>
      <c r="GVR52" s="7"/>
      <c r="GVS52" s="7"/>
      <c r="GVT52" s="7"/>
      <c r="GVU52" s="7"/>
      <c r="GVV52" s="7"/>
      <c r="GVW52" s="7"/>
      <c r="GZY52" s="7"/>
      <c r="GZZ52" s="7"/>
      <c r="HAA52" s="7"/>
      <c r="HAB52" s="7"/>
      <c r="HAC52" s="7"/>
      <c r="HAD52" s="7"/>
      <c r="HEF52" s="7"/>
      <c r="HEG52" s="7"/>
      <c r="HEH52" s="7"/>
      <c r="HEI52" s="7"/>
      <c r="HEJ52" s="7"/>
      <c r="HEK52" s="7"/>
      <c r="HIM52" s="7"/>
      <c r="HIN52" s="7"/>
      <c r="HIO52" s="7"/>
      <c r="HIP52" s="7"/>
      <c r="HIQ52" s="7"/>
      <c r="HIR52" s="7"/>
      <c r="HMT52" s="7"/>
      <c r="HMU52" s="7"/>
      <c r="HMV52" s="7"/>
      <c r="HMW52" s="7"/>
      <c r="HMX52" s="7"/>
      <c r="HMY52" s="7"/>
      <c r="HRA52" s="7"/>
      <c r="HRB52" s="7"/>
      <c r="HRC52" s="7"/>
      <c r="HRD52" s="7"/>
      <c r="HRE52" s="7"/>
      <c r="HRF52" s="7"/>
      <c r="HVH52" s="7"/>
      <c r="HVI52" s="7"/>
      <c r="HVJ52" s="7"/>
      <c r="HVK52" s="7"/>
      <c r="HVL52" s="7"/>
      <c r="HVM52" s="7"/>
      <c r="HZO52" s="7"/>
      <c r="HZP52" s="7"/>
      <c r="HZQ52" s="7"/>
      <c r="HZR52" s="7"/>
      <c r="HZS52" s="7"/>
      <c r="HZT52" s="7"/>
      <c r="IDV52" s="7"/>
      <c r="IDW52" s="7"/>
      <c r="IDX52" s="7"/>
      <c r="IDY52" s="7"/>
      <c r="IDZ52" s="7"/>
      <c r="IEA52" s="7"/>
      <c r="IIC52" s="7"/>
      <c r="IID52" s="7"/>
      <c r="IIE52" s="7"/>
      <c r="IIF52" s="7"/>
      <c r="IIG52" s="7"/>
      <c r="IIH52" s="7"/>
      <c r="IMJ52" s="7"/>
      <c r="IMK52" s="7"/>
      <c r="IML52" s="7"/>
      <c r="IMM52" s="7"/>
      <c r="IMN52" s="7"/>
      <c r="IMO52" s="7"/>
      <c r="IQQ52" s="7"/>
      <c r="IQR52" s="7"/>
      <c r="IQS52" s="7"/>
      <c r="IQT52" s="7"/>
      <c r="IQU52" s="7"/>
      <c r="IQV52" s="7"/>
      <c r="IUX52" s="7"/>
      <c r="IUY52" s="7"/>
      <c r="IUZ52" s="7"/>
      <c r="IVA52" s="7"/>
      <c r="IVB52" s="7"/>
      <c r="IVC52" s="7"/>
      <c r="IZE52" s="7"/>
      <c r="IZF52" s="7"/>
      <c r="IZG52" s="7"/>
      <c r="IZH52" s="7"/>
      <c r="IZI52" s="7"/>
      <c r="IZJ52" s="7"/>
      <c r="JDL52" s="7"/>
      <c r="JDM52" s="7"/>
      <c r="JDN52" s="7"/>
      <c r="JDO52" s="7"/>
      <c r="JDP52" s="7"/>
      <c r="JDQ52" s="7"/>
      <c r="JHS52" s="7"/>
      <c r="JHT52" s="7"/>
      <c r="JHU52" s="7"/>
      <c r="JHV52" s="7"/>
      <c r="JHW52" s="7"/>
      <c r="JHX52" s="7"/>
      <c r="JLZ52" s="7"/>
      <c r="JMA52" s="7"/>
      <c r="JMB52" s="7"/>
      <c r="JMC52" s="7"/>
      <c r="JMD52" s="7"/>
      <c r="JME52" s="7"/>
      <c r="JQG52" s="7"/>
      <c r="JQH52" s="7"/>
      <c r="JQI52" s="7"/>
      <c r="JQJ52" s="7"/>
      <c r="JQK52" s="7"/>
      <c r="JQL52" s="7"/>
      <c r="JUN52" s="7"/>
      <c r="JUO52" s="7"/>
      <c r="JUP52" s="7"/>
      <c r="JUQ52" s="7"/>
      <c r="JUR52" s="7"/>
      <c r="JUS52" s="7"/>
      <c r="JYU52" s="7"/>
      <c r="JYV52" s="7"/>
      <c r="JYW52" s="7"/>
      <c r="JYX52" s="7"/>
      <c r="JYY52" s="7"/>
      <c r="JYZ52" s="7"/>
      <c r="KDB52" s="7"/>
      <c r="KDC52" s="7"/>
      <c r="KDD52" s="7"/>
      <c r="KDE52" s="7"/>
      <c r="KDF52" s="7"/>
      <c r="KDG52" s="7"/>
      <c r="KHI52" s="7"/>
      <c r="KHJ52" s="7"/>
      <c r="KHK52" s="7"/>
      <c r="KHL52" s="7"/>
      <c r="KHM52" s="7"/>
      <c r="KHN52" s="7"/>
      <c r="KLP52" s="7"/>
      <c r="KLQ52" s="7"/>
      <c r="KLR52" s="7"/>
      <c r="KLS52" s="7"/>
      <c r="KLT52" s="7"/>
      <c r="KLU52" s="7"/>
      <c r="KPW52" s="7"/>
      <c r="KPX52" s="7"/>
      <c r="KPY52" s="7"/>
      <c r="KPZ52" s="7"/>
      <c r="KQA52" s="7"/>
      <c r="KQB52" s="7"/>
      <c r="KUD52" s="7"/>
      <c r="KUE52" s="7"/>
      <c r="KUF52" s="7"/>
      <c r="KUG52" s="7"/>
      <c r="KUH52" s="7"/>
      <c r="KUI52" s="7"/>
      <c r="KYK52" s="7"/>
      <c r="KYL52" s="7"/>
      <c r="KYM52" s="7"/>
      <c r="KYN52" s="7"/>
      <c r="KYO52" s="7"/>
      <c r="KYP52" s="7"/>
      <c r="LCR52" s="7"/>
      <c r="LCS52" s="7"/>
      <c r="LCT52" s="7"/>
      <c r="LCU52" s="7"/>
      <c r="LCV52" s="7"/>
      <c r="LCW52" s="7"/>
      <c r="LGY52" s="7"/>
      <c r="LGZ52" s="7"/>
      <c r="LHA52" s="7"/>
      <c r="LHB52" s="7"/>
      <c r="LHC52" s="7"/>
      <c r="LHD52" s="7"/>
      <c r="LLF52" s="7"/>
      <c r="LLG52" s="7"/>
      <c r="LLH52" s="7"/>
      <c r="LLI52" s="7"/>
      <c r="LLJ52" s="7"/>
      <c r="LLK52" s="7"/>
      <c r="LPM52" s="7"/>
      <c r="LPN52" s="7"/>
      <c r="LPO52" s="7"/>
      <c r="LPP52" s="7"/>
      <c r="LPQ52" s="7"/>
      <c r="LPR52" s="7"/>
      <c r="LTT52" s="7"/>
      <c r="LTU52" s="7"/>
      <c r="LTV52" s="7"/>
      <c r="LTW52" s="7"/>
      <c r="LTX52" s="7"/>
      <c r="LTY52" s="7"/>
      <c r="LYA52" s="7"/>
      <c r="LYB52" s="7"/>
      <c r="LYC52" s="7"/>
      <c r="LYD52" s="7"/>
      <c r="LYE52" s="7"/>
      <c r="LYF52" s="7"/>
      <c r="MCH52" s="7"/>
      <c r="MCI52" s="7"/>
      <c r="MCJ52" s="7"/>
      <c r="MCK52" s="7"/>
      <c r="MCL52" s="7"/>
      <c r="MCM52" s="7"/>
      <c r="MGO52" s="7"/>
      <c r="MGP52" s="7"/>
      <c r="MGQ52" s="7"/>
      <c r="MGR52" s="7"/>
      <c r="MGS52" s="7"/>
      <c r="MGT52" s="7"/>
      <c r="MKV52" s="7"/>
      <c r="MKW52" s="7"/>
      <c r="MKX52" s="7"/>
      <c r="MKY52" s="7"/>
      <c r="MKZ52" s="7"/>
      <c r="MLA52" s="7"/>
      <c r="MPC52" s="7"/>
      <c r="MPD52" s="7"/>
      <c r="MPE52" s="7"/>
      <c r="MPF52" s="7"/>
      <c r="MPG52" s="7"/>
      <c r="MPH52" s="7"/>
      <c r="MTJ52" s="7"/>
      <c r="MTK52" s="7"/>
      <c r="MTL52" s="7"/>
      <c r="MTM52" s="7"/>
      <c r="MTN52" s="7"/>
      <c r="MTO52" s="7"/>
      <c r="MXQ52" s="7"/>
      <c r="MXR52" s="7"/>
      <c r="MXS52" s="7"/>
      <c r="MXT52" s="7"/>
      <c r="MXU52" s="7"/>
      <c r="MXV52" s="7"/>
      <c r="NBX52" s="7"/>
      <c r="NBY52" s="7"/>
      <c r="NBZ52" s="7"/>
      <c r="NCA52" s="7"/>
      <c r="NCB52" s="7"/>
      <c r="NCC52" s="7"/>
      <c r="NGE52" s="7"/>
      <c r="NGF52" s="7"/>
      <c r="NGG52" s="7"/>
      <c r="NGH52" s="7"/>
      <c r="NGI52" s="7"/>
      <c r="NGJ52" s="7"/>
      <c r="NKL52" s="7"/>
      <c r="NKM52" s="7"/>
      <c r="NKN52" s="7"/>
      <c r="NKO52" s="7"/>
      <c r="NKP52" s="7"/>
      <c r="NKQ52" s="7"/>
      <c r="NOS52" s="7"/>
      <c r="NOT52" s="7"/>
      <c r="NOU52" s="7"/>
      <c r="NOV52" s="7"/>
      <c r="NOW52" s="7"/>
      <c r="NOX52" s="7"/>
      <c r="NSZ52" s="7"/>
      <c r="NTA52" s="7"/>
      <c r="NTB52" s="7"/>
      <c r="NTC52" s="7"/>
      <c r="NTD52" s="7"/>
      <c r="NTE52" s="7"/>
      <c r="NXG52" s="7"/>
      <c r="NXH52" s="7"/>
      <c r="NXI52" s="7"/>
      <c r="NXJ52" s="7"/>
      <c r="NXK52" s="7"/>
      <c r="NXL52" s="7"/>
      <c r="OBN52" s="7"/>
      <c r="OBO52" s="7"/>
      <c r="OBP52" s="7"/>
      <c r="OBQ52" s="7"/>
      <c r="OBR52" s="7"/>
      <c r="OBS52" s="7"/>
      <c r="OFU52" s="7"/>
      <c r="OFV52" s="7"/>
      <c r="OFW52" s="7"/>
      <c r="OFX52" s="7"/>
      <c r="OFY52" s="7"/>
      <c r="OFZ52" s="7"/>
      <c r="OKB52" s="7"/>
      <c r="OKC52" s="7"/>
      <c r="OKD52" s="7"/>
      <c r="OKE52" s="7"/>
      <c r="OKF52" s="7"/>
      <c r="OKG52" s="7"/>
      <c r="OOI52" s="7"/>
      <c r="OOJ52" s="7"/>
      <c r="OOK52" s="7"/>
      <c r="OOL52" s="7"/>
      <c r="OOM52" s="7"/>
      <c r="OON52" s="7"/>
      <c r="OSP52" s="7"/>
      <c r="OSQ52" s="7"/>
      <c r="OSR52" s="7"/>
      <c r="OSS52" s="7"/>
      <c r="OST52" s="7"/>
      <c r="OSU52" s="7"/>
      <c r="OWW52" s="7"/>
      <c r="OWX52" s="7"/>
      <c r="OWY52" s="7"/>
      <c r="OWZ52" s="7"/>
      <c r="OXA52" s="7"/>
      <c r="OXB52" s="7"/>
      <c r="PBD52" s="7"/>
      <c r="PBE52" s="7"/>
      <c r="PBF52" s="7"/>
      <c r="PBG52" s="7"/>
      <c r="PBH52" s="7"/>
      <c r="PBI52" s="7"/>
      <c r="PFK52" s="7"/>
      <c r="PFL52" s="7"/>
      <c r="PFM52" s="7"/>
      <c r="PFN52" s="7"/>
      <c r="PFO52" s="7"/>
      <c r="PFP52" s="7"/>
      <c r="PJR52" s="7"/>
      <c r="PJS52" s="7"/>
      <c r="PJT52" s="7"/>
      <c r="PJU52" s="7"/>
      <c r="PJV52" s="7"/>
      <c r="PJW52" s="7"/>
      <c r="PNY52" s="7"/>
      <c r="PNZ52" s="7"/>
      <c r="POA52" s="7"/>
      <c r="POB52" s="7"/>
      <c r="POC52" s="7"/>
      <c r="POD52" s="7"/>
      <c r="PSF52" s="7"/>
      <c r="PSG52" s="7"/>
      <c r="PSH52" s="7"/>
      <c r="PSI52" s="7"/>
      <c r="PSJ52" s="7"/>
      <c r="PSK52" s="7"/>
    </row>
    <row r="53" spans="1:998 1104:1997 2103:2996 3102:3995 4101:5105 5211:6104 6210:7103 7209:8102 8208:9212 9318:10211 10317:11210 11316:11321" x14ac:dyDescent="0.25">
      <c r="DA53" s="7" t="str">
        <f>Voorspelling!F56</f>
        <v>Zwitserland</v>
      </c>
      <c r="DB53" s="7">
        <f>Voorspelling!G56</f>
        <v>0</v>
      </c>
      <c r="DC53" s="7">
        <f>Voorspelling!H56</f>
        <v>0</v>
      </c>
      <c r="DD53" s="7" t="str">
        <f>Voorspelling!I56</f>
        <v>Canada</v>
      </c>
      <c r="DE53" s="7" t="str">
        <f>IF(AND(Voorspelling!G56&lt;&gt;"",Voorspelling!H56&lt;&gt;""),IF(DB53&gt;DC53,"W",IF(DB53=DC53,"D","L")),"")</f>
        <v/>
      </c>
      <c r="DF53" s="7" t="str">
        <f t="shared" si="0"/>
        <v/>
      </c>
      <c r="HH53" s="7" t="str">
        <f t="shared" si="1"/>
        <v>Zwitserland</v>
      </c>
      <c r="HI53" s="7" t="e">
        <f ca="1">IF(OFFSET(Voorspelling!#REF!,0,HI1)&lt;&gt;"",OFFSET(Voorspelling!#REF!,0,HI1),0)</f>
        <v>#REF!</v>
      </c>
      <c r="HJ53" s="7" t="e">
        <f ca="1">IF(OFFSET(Voorspelling!#REF!,0,HI1)&lt;&gt;"",OFFSET(Voorspelling!#REF!,0,HI1),0)</f>
        <v>#REF!</v>
      </c>
      <c r="HK53" s="7" t="str">
        <f t="shared" si="2"/>
        <v>Canada</v>
      </c>
      <c r="HL53" s="7" t="e">
        <f ca="1">IF(AND(OFFSET(Voorspelling!#REF!,0,HI1)&lt;&gt;"",OFFSET(Voorspelling!#REF!,0,HI1)&lt;&gt;""),IF(HI53&gt;HJ53,"W",IF(HI53=HJ53,"D","L")),"")</f>
        <v>#REF!</v>
      </c>
      <c r="HM53" s="7" t="e">
        <f t="shared" ca="1" si="3"/>
        <v>#REF!</v>
      </c>
      <c r="LO53" s="7"/>
      <c r="LP53" s="7"/>
      <c r="LQ53" s="7"/>
      <c r="LR53" s="7"/>
      <c r="LS53" s="7"/>
      <c r="LT53" s="7"/>
      <c r="PV53" s="7"/>
      <c r="PW53" s="7"/>
      <c r="PX53" s="7"/>
      <c r="PY53" s="7"/>
      <c r="PZ53" s="7"/>
      <c r="QA53" s="7"/>
      <c r="UC53" s="7"/>
      <c r="UD53" s="7"/>
      <c r="UE53" s="7"/>
      <c r="UF53" s="7"/>
      <c r="UG53" s="7"/>
      <c r="UH53" s="7"/>
      <c r="YJ53" s="7"/>
      <c r="YK53" s="7"/>
      <c r="YL53" s="7"/>
      <c r="YM53" s="7"/>
      <c r="YN53" s="7"/>
      <c r="YO53" s="7"/>
      <c r="ACQ53" s="7"/>
      <c r="ACR53" s="7"/>
      <c r="ACS53" s="7"/>
      <c r="ACT53" s="7"/>
      <c r="ACU53" s="7"/>
      <c r="ACV53" s="7"/>
      <c r="AGX53" s="7"/>
      <c r="AGY53" s="7"/>
      <c r="AGZ53" s="7"/>
      <c r="AHA53" s="7"/>
      <c r="AHB53" s="7"/>
      <c r="AHC53" s="7"/>
      <c r="ALE53" s="7"/>
      <c r="ALF53" s="7"/>
      <c r="ALG53" s="7"/>
      <c r="ALH53" s="7"/>
      <c r="ALI53" s="7"/>
      <c r="ALJ53" s="7"/>
      <c r="APL53" s="7"/>
      <c r="APM53" s="7"/>
      <c r="APN53" s="7"/>
      <c r="APO53" s="7"/>
      <c r="APP53" s="7"/>
      <c r="APQ53" s="7"/>
      <c r="ATS53" s="7"/>
      <c r="ATT53" s="7"/>
      <c r="ATU53" s="7"/>
      <c r="ATV53" s="7"/>
      <c r="ATW53" s="7"/>
      <c r="ATX53" s="7"/>
      <c r="AXZ53" s="7"/>
      <c r="AYA53" s="7"/>
      <c r="AYB53" s="7"/>
      <c r="AYC53" s="7"/>
      <c r="AYD53" s="7"/>
      <c r="AYE53" s="7"/>
      <c r="BCG53" s="7"/>
      <c r="BCH53" s="7"/>
      <c r="BCI53" s="7"/>
      <c r="BCJ53" s="7"/>
      <c r="BCK53" s="7"/>
      <c r="BCL53" s="7"/>
      <c r="BGN53" s="7"/>
      <c r="BGO53" s="7"/>
      <c r="BGP53" s="7"/>
      <c r="BGQ53" s="7"/>
      <c r="BGR53" s="7"/>
      <c r="BGS53" s="7"/>
      <c r="BKU53" s="7"/>
      <c r="BKV53" s="7"/>
      <c r="BKW53" s="7"/>
      <c r="BKX53" s="7"/>
      <c r="BKY53" s="7"/>
      <c r="BKZ53" s="7"/>
      <c r="BPB53" s="7"/>
      <c r="BPC53" s="7"/>
      <c r="BPD53" s="7"/>
      <c r="BPE53" s="7"/>
      <c r="BPF53" s="7"/>
      <c r="BPG53" s="7"/>
      <c r="BTI53" s="7"/>
      <c r="BTJ53" s="7"/>
      <c r="BTK53" s="7"/>
      <c r="BTL53" s="7"/>
      <c r="BTM53" s="7"/>
      <c r="BTN53" s="7"/>
      <c r="BXP53" s="7"/>
      <c r="BXQ53" s="7"/>
      <c r="BXR53" s="7"/>
      <c r="BXS53" s="7"/>
      <c r="BXT53" s="7"/>
      <c r="BXU53" s="7"/>
      <c r="CBW53" s="7"/>
      <c r="CBX53" s="7"/>
      <c r="CBY53" s="7"/>
      <c r="CBZ53" s="7"/>
      <c r="CCA53" s="7"/>
      <c r="CCB53" s="7"/>
      <c r="CGD53" s="7"/>
      <c r="CGE53" s="7"/>
      <c r="CGF53" s="7"/>
      <c r="CGG53" s="7"/>
      <c r="CGH53" s="7"/>
      <c r="CGI53" s="7"/>
      <c r="CKK53" s="7"/>
      <c r="CKL53" s="7"/>
      <c r="CKM53" s="7"/>
      <c r="CKN53" s="7"/>
      <c r="CKO53" s="7"/>
      <c r="CKP53" s="7"/>
      <c r="COR53" s="7"/>
      <c r="COS53" s="7"/>
      <c r="COT53" s="7"/>
      <c r="COU53" s="7"/>
      <c r="COV53" s="7"/>
      <c r="COW53" s="7"/>
      <c r="CSY53" s="7"/>
      <c r="CSZ53" s="7"/>
      <c r="CTA53" s="7"/>
      <c r="CTB53" s="7"/>
      <c r="CTC53" s="7"/>
      <c r="CTD53" s="7"/>
      <c r="CXF53" s="7"/>
      <c r="CXG53" s="7"/>
      <c r="CXH53" s="7"/>
      <c r="CXI53" s="7"/>
      <c r="CXJ53" s="7"/>
      <c r="CXK53" s="7"/>
      <c r="DBM53" s="7"/>
      <c r="DBN53" s="7"/>
      <c r="DBO53" s="7"/>
      <c r="DBP53" s="7"/>
      <c r="DBQ53" s="7"/>
      <c r="DBR53" s="7"/>
      <c r="DFT53" s="7"/>
      <c r="DFU53" s="7"/>
      <c r="DFV53" s="7"/>
      <c r="DFW53" s="7"/>
      <c r="DFX53" s="7"/>
      <c r="DFY53" s="7"/>
      <c r="DKA53" s="7"/>
      <c r="DKB53" s="7"/>
      <c r="DKC53" s="7"/>
      <c r="DKD53" s="7"/>
      <c r="DKE53" s="7"/>
      <c r="DKF53" s="7"/>
      <c r="DOH53" s="7"/>
      <c r="DOI53" s="7"/>
      <c r="DOJ53" s="7"/>
      <c r="DOK53" s="7"/>
      <c r="DOL53" s="7"/>
      <c r="DOM53" s="7"/>
      <c r="DSO53" s="7"/>
      <c r="DSP53" s="7"/>
      <c r="DSQ53" s="7"/>
      <c r="DSR53" s="7"/>
      <c r="DSS53" s="7"/>
      <c r="DST53" s="7"/>
      <c r="DWV53" s="7"/>
      <c r="DWW53" s="7"/>
      <c r="DWX53" s="7"/>
      <c r="DWY53" s="7"/>
      <c r="DWZ53" s="7"/>
      <c r="DXA53" s="7"/>
      <c r="EBC53" s="7"/>
      <c r="EBD53" s="7"/>
      <c r="EBE53" s="7"/>
      <c r="EBF53" s="7"/>
      <c r="EBG53" s="7"/>
      <c r="EBH53" s="7"/>
      <c r="EFJ53" s="7"/>
      <c r="EFK53" s="7"/>
      <c r="EFL53" s="7"/>
      <c r="EFM53" s="7"/>
      <c r="EFN53" s="7"/>
      <c r="EFO53" s="7"/>
      <c r="EJQ53" s="7"/>
      <c r="EJR53" s="7"/>
      <c r="EJS53" s="7"/>
      <c r="EJT53" s="7"/>
      <c r="EJU53" s="7"/>
      <c r="EJV53" s="7"/>
      <c r="ENX53" s="7"/>
      <c r="ENY53" s="7"/>
      <c r="ENZ53" s="7"/>
      <c r="EOA53" s="7"/>
      <c r="EOB53" s="7"/>
      <c r="EOC53" s="7"/>
      <c r="ESE53" s="7"/>
      <c r="ESF53" s="7"/>
      <c r="ESG53" s="7"/>
      <c r="ESH53" s="7"/>
      <c r="ESI53" s="7"/>
      <c r="ESJ53" s="7"/>
      <c r="EWL53" s="7"/>
      <c r="EWM53" s="7"/>
      <c r="EWN53" s="7"/>
      <c r="EWO53" s="7"/>
      <c r="EWP53" s="7"/>
      <c r="EWQ53" s="7"/>
      <c r="FAS53" s="7"/>
      <c r="FAT53" s="7"/>
      <c r="FAU53" s="7"/>
      <c r="FAV53" s="7"/>
      <c r="FAW53" s="7"/>
      <c r="FAX53" s="7"/>
      <c r="FEZ53" s="7"/>
      <c r="FFA53" s="7"/>
      <c r="FFB53" s="7"/>
      <c r="FFC53" s="7"/>
      <c r="FFD53" s="7"/>
      <c r="FFE53" s="7"/>
      <c r="FJG53" s="7"/>
      <c r="FJH53" s="7"/>
      <c r="FJI53" s="7"/>
      <c r="FJJ53" s="7"/>
      <c r="FJK53" s="7"/>
      <c r="FJL53" s="7"/>
      <c r="FNN53" s="7"/>
      <c r="FNO53" s="7"/>
      <c r="FNP53" s="7"/>
      <c r="FNQ53" s="7"/>
      <c r="FNR53" s="7"/>
      <c r="FNS53" s="7"/>
      <c r="FRU53" s="7"/>
      <c r="FRV53" s="7"/>
      <c r="FRW53" s="7"/>
      <c r="FRX53" s="7"/>
      <c r="FRY53" s="7"/>
      <c r="FRZ53" s="7"/>
      <c r="FWB53" s="7"/>
      <c r="FWC53" s="7"/>
      <c r="FWD53" s="7"/>
      <c r="FWE53" s="7"/>
      <c r="FWF53" s="7"/>
      <c r="FWG53" s="7"/>
      <c r="GAI53" s="7"/>
      <c r="GAJ53" s="7"/>
      <c r="GAK53" s="7"/>
      <c r="GAL53" s="7"/>
      <c r="GAM53" s="7"/>
      <c r="GAN53" s="7"/>
      <c r="GEP53" s="7"/>
      <c r="GEQ53" s="7"/>
      <c r="GER53" s="7"/>
      <c r="GES53" s="7"/>
      <c r="GET53" s="7"/>
      <c r="GEU53" s="7"/>
      <c r="GIW53" s="7"/>
      <c r="GIX53" s="7"/>
      <c r="GIY53" s="7"/>
      <c r="GIZ53" s="7"/>
      <c r="GJA53" s="7"/>
      <c r="GJB53" s="7"/>
      <c r="GND53" s="7"/>
      <c r="GNE53" s="7"/>
      <c r="GNF53" s="7"/>
      <c r="GNG53" s="7"/>
      <c r="GNH53" s="7"/>
      <c r="GNI53" s="7"/>
      <c r="GRK53" s="7"/>
      <c r="GRL53" s="7"/>
      <c r="GRM53" s="7"/>
      <c r="GRN53" s="7"/>
      <c r="GRO53" s="7"/>
      <c r="GRP53" s="7"/>
      <c r="GVR53" s="7"/>
      <c r="GVS53" s="7"/>
      <c r="GVT53" s="7"/>
      <c r="GVU53" s="7"/>
      <c r="GVV53" s="7"/>
      <c r="GVW53" s="7"/>
      <c r="GZY53" s="7"/>
      <c r="GZZ53" s="7"/>
      <c r="HAA53" s="7"/>
      <c r="HAB53" s="7"/>
      <c r="HAC53" s="7"/>
      <c r="HAD53" s="7"/>
      <c r="HEF53" s="7"/>
      <c r="HEG53" s="7"/>
      <c r="HEH53" s="7"/>
      <c r="HEI53" s="7"/>
      <c r="HEJ53" s="7"/>
      <c r="HEK53" s="7"/>
      <c r="HIM53" s="7"/>
      <c r="HIN53" s="7"/>
      <c r="HIO53" s="7"/>
      <c r="HIP53" s="7"/>
      <c r="HIQ53" s="7"/>
      <c r="HIR53" s="7"/>
      <c r="HMT53" s="7"/>
      <c r="HMU53" s="7"/>
      <c r="HMV53" s="7"/>
      <c r="HMW53" s="7"/>
      <c r="HMX53" s="7"/>
      <c r="HMY53" s="7"/>
      <c r="HRA53" s="7"/>
      <c r="HRB53" s="7"/>
      <c r="HRC53" s="7"/>
      <c r="HRD53" s="7"/>
      <c r="HRE53" s="7"/>
      <c r="HRF53" s="7"/>
      <c r="HVH53" s="7"/>
      <c r="HVI53" s="7"/>
      <c r="HVJ53" s="7"/>
      <c r="HVK53" s="7"/>
      <c r="HVL53" s="7"/>
      <c r="HVM53" s="7"/>
      <c r="HZO53" s="7"/>
      <c r="HZP53" s="7"/>
      <c r="HZQ53" s="7"/>
      <c r="HZR53" s="7"/>
      <c r="HZS53" s="7"/>
      <c r="HZT53" s="7"/>
      <c r="IDV53" s="7"/>
      <c r="IDW53" s="7"/>
      <c r="IDX53" s="7"/>
      <c r="IDY53" s="7"/>
      <c r="IDZ53" s="7"/>
      <c r="IEA53" s="7"/>
      <c r="IIC53" s="7"/>
      <c r="IID53" s="7"/>
      <c r="IIE53" s="7"/>
      <c r="IIF53" s="7"/>
      <c r="IIG53" s="7"/>
      <c r="IIH53" s="7"/>
      <c r="IMJ53" s="7"/>
      <c r="IMK53" s="7"/>
      <c r="IML53" s="7"/>
      <c r="IMM53" s="7"/>
      <c r="IMN53" s="7"/>
      <c r="IMO53" s="7"/>
      <c r="IQQ53" s="7"/>
      <c r="IQR53" s="7"/>
      <c r="IQS53" s="7"/>
      <c r="IQT53" s="7"/>
      <c r="IQU53" s="7"/>
      <c r="IQV53" s="7"/>
      <c r="IUX53" s="7"/>
      <c r="IUY53" s="7"/>
      <c r="IUZ53" s="7"/>
      <c r="IVA53" s="7"/>
      <c r="IVB53" s="7"/>
      <c r="IVC53" s="7"/>
      <c r="IZE53" s="7"/>
      <c r="IZF53" s="7"/>
      <c r="IZG53" s="7"/>
      <c r="IZH53" s="7"/>
      <c r="IZI53" s="7"/>
      <c r="IZJ53" s="7"/>
      <c r="JDL53" s="7"/>
      <c r="JDM53" s="7"/>
      <c r="JDN53" s="7"/>
      <c r="JDO53" s="7"/>
      <c r="JDP53" s="7"/>
      <c r="JDQ53" s="7"/>
      <c r="JHS53" s="7"/>
      <c r="JHT53" s="7"/>
      <c r="JHU53" s="7"/>
      <c r="JHV53" s="7"/>
      <c r="JHW53" s="7"/>
      <c r="JHX53" s="7"/>
      <c r="JLZ53" s="7"/>
      <c r="JMA53" s="7"/>
      <c r="JMB53" s="7"/>
      <c r="JMC53" s="7"/>
      <c r="JMD53" s="7"/>
      <c r="JME53" s="7"/>
      <c r="JQG53" s="7"/>
      <c r="JQH53" s="7"/>
      <c r="JQI53" s="7"/>
      <c r="JQJ53" s="7"/>
      <c r="JQK53" s="7"/>
      <c r="JQL53" s="7"/>
      <c r="JUN53" s="7"/>
      <c r="JUO53" s="7"/>
      <c r="JUP53" s="7"/>
      <c r="JUQ53" s="7"/>
      <c r="JUR53" s="7"/>
      <c r="JUS53" s="7"/>
      <c r="JYU53" s="7"/>
      <c r="JYV53" s="7"/>
      <c r="JYW53" s="7"/>
      <c r="JYX53" s="7"/>
      <c r="JYY53" s="7"/>
      <c r="JYZ53" s="7"/>
      <c r="KDB53" s="7"/>
      <c r="KDC53" s="7"/>
      <c r="KDD53" s="7"/>
      <c r="KDE53" s="7"/>
      <c r="KDF53" s="7"/>
      <c r="KDG53" s="7"/>
      <c r="KHI53" s="7"/>
      <c r="KHJ53" s="7"/>
      <c r="KHK53" s="7"/>
      <c r="KHL53" s="7"/>
      <c r="KHM53" s="7"/>
      <c r="KHN53" s="7"/>
      <c r="KLP53" s="7"/>
      <c r="KLQ53" s="7"/>
      <c r="KLR53" s="7"/>
      <c r="KLS53" s="7"/>
      <c r="KLT53" s="7"/>
      <c r="KLU53" s="7"/>
      <c r="KPW53" s="7"/>
      <c r="KPX53" s="7"/>
      <c r="KPY53" s="7"/>
      <c r="KPZ53" s="7"/>
      <c r="KQA53" s="7"/>
      <c r="KQB53" s="7"/>
      <c r="KUD53" s="7"/>
      <c r="KUE53" s="7"/>
      <c r="KUF53" s="7"/>
      <c r="KUG53" s="7"/>
      <c r="KUH53" s="7"/>
      <c r="KUI53" s="7"/>
      <c r="KYK53" s="7"/>
      <c r="KYL53" s="7"/>
      <c r="KYM53" s="7"/>
      <c r="KYN53" s="7"/>
      <c r="KYO53" s="7"/>
      <c r="KYP53" s="7"/>
      <c r="LCR53" s="7"/>
      <c r="LCS53" s="7"/>
      <c r="LCT53" s="7"/>
      <c r="LCU53" s="7"/>
      <c r="LCV53" s="7"/>
      <c r="LCW53" s="7"/>
      <c r="LGY53" s="7"/>
      <c r="LGZ53" s="7"/>
      <c r="LHA53" s="7"/>
      <c r="LHB53" s="7"/>
      <c r="LHC53" s="7"/>
      <c r="LHD53" s="7"/>
      <c r="LLF53" s="7"/>
      <c r="LLG53" s="7"/>
      <c r="LLH53" s="7"/>
      <c r="LLI53" s="7"/>
      <c r="LLJ53" s="7"/>
      <c r="LLK53" s="7"/>
      <c r="LPM53" s="7"/>
      <c r="LPN53" s="7"/>
      <c r="LPO53" s="7"/>
      <c r="LPP53" s="7"/>
      <c r="LPQ53" s="7"/>
      <c r="LPR53" s="7"/>
      <c r="LTT53" s="7"/>
      <c r="LTU53" s="7"/>
      <c r="LTV53" s="7"/>
      <c r="LTW53" s="7"/>
      <c r="LTX53" s="7"/>
      <c r="LTY53" s="7"/>
      <c r="LYA53" s="7"/>
      <c r="LYB53" s="7"/>
      <c r="LYC53" s="7"/>
      <c r="LYD53" s="7"/>
      <c r="LYE53" s="7"/>
      <c r="LYF53" s="7"/>
      <c r="MCH53" s="7"/>
      <c r="MCI53" s="7"/>
      <c r="MCJ53" s="7"/>
      <c r="MCK53" s="7"/>
      <c r="MCL53" s="7"/>
      <c r="MCM53" s="7"/>
      <c r="MGO53" s="7"/>
      <c r="MGP53" s="7"/>
      <c r="MGQ53" s="7"/>
      <c r="MGR53" s="7"/>
      <c r="MGS53" s="7"/>
      <c r="MGT53" s="7"/>
      <c r="MKV53" s="7"/>
      <c r="MKW53" s="7"/>
      <c r="MKX53" s="7"/>
      <c r="MKY53" s="7"/>
      <c r="MKZ53" s="7"/>
      <c r="MLA53" s="7"/>
      <c r="MPC53" s="7"/>
      <c r="MPD53" s="7"/>
      <c r="MPE53" s="7"/>
      <c r="MPF53" s="7"/>
      <c r="MPG53" s="7"/>
      <c r="MPH53" s="7"/>
      <c r="MTJ53" s="7"/>
      <c r="MTK53" s="7"/>
      <c r="MTL53" s="7"/>
      <c r="MTM53" s="7"/>
      <c r="MTN53" s="7"/>
      <c r="MTO53" s="7"/>
      <c r="MXQ53" s="7"/>
      <c r="MXR53" s="7"/>
      <c r="MXS53" s="7"/>
      <c r="MXT53" s="7"/>
      <c r="MXU53" s="7"/>
      <c r="MXV53" s="7"/>
      <c r="NBX53" s="7"/>
      <c r="NBY53" s="7"/>
      <c r="NBZ53" s="7"/>
      <c r="NCA53" s="7"/>
      <c r="NCB53" s="7"/>
      <c r="NCC53" s="7"/>
      <c r="NGE53" s="7"/>
      <c r="NGF53" s="7"/>
      <c r="NGG53" s="7"/>
      <c r="NGH53" s="7"/>
      <c r="NGI53" s="7"/>
      <c r="NGJ53" s="7"/>
      <c r="NKL53" s="7"/>
      <c r="NKM53" s="7"/>
      <c r="NKN53" s="7"/>
      <c r="NKO53" s="7"/>
      <c r="NKP53" s="7"/>
      <c r="NKQ53" s="7"/>
      <c r="NOS53" s="7"/>
      <c r="NOT53" s="7"/>
      <c r="NOU53" s="7"/>
      <c r="NOV53" s="7"/>
      <c r="NOW53" s="7"/>
      <c r="NOX53" s="7"/>
      <c r="NSZ53" s="7"/>
      <c r="NTA53" s="7"/>
      <c r="NTB53" s="7"/>
      <c r="NTC53" s="7"/>
      <c r="NTD53" s="7"/>
      <c r="NTE53" s="7"/>
      <c r="NXG53" s="7"/>
      <c r="NXH53" s="7"/>
      <c r="NXI53" s="7"/>
      <c r="NXJ53" s="7"/>
      <c r="NXK53" s="7"/>
      <c r="NXL53" s="7"/>
      <c r="OBN53" s="7"/>
      <c r="OBO53" s="7"/>
      <c r="OBP53" s="7"/>
      <c r="OBQ53" s="7"/>
      <c r="OBR53" s="7"/>
      <c r="OBS53" s="7"/>
      <c r="OFU53" s="7"/>
      <c r="OFV53" s="7"/>
      <c r="OFW53" s="7"/>
      <c r="OFX53" s="7"/>
      <c r="OFY53" s="7"/>
      <c r="OFZ53" s="7"/>
      <c r="OKB53" s="7"/>
      <c r="OKC53" s="7"/>
      <c r="OKD53" s="7"/>
      <c r="OKE53" s="7"/>
      <c r="OKF53" s="7"/>
      <c r="OKG53" s="7"/>
      <c r="OOI53" s="7"/>
      <c r="OOJ53" s="7"/>
      <c r="OOK53" s="7"/>
      <c r="OOL53" s="7"/>
      <c r="OOM53" s="7"/>
      <c r="OON53" s="7"/>
      <c r="OSP53" s="7"/>
      <c r="OSQ53" s="7"/>
      <c r="OSR53" s="7"/>
      <c r="OSS53" s="7"/>
      <c r="OST53" s="7"/>
      <c r="OSU53" s="7"/>
      <c r="OWW53" s="7"/>
      <c r="OWX53" s="7"/>
      <c r="OWY53" s="7"/>
      <c r="OWZ53" s="7"/>
      <c r="OXA53" s="7"/>
      <c r="OXB53" s="7"/>
      <c r="PBD53" s="7"/>
      <c r="PBE53" s="7"/>
      <c r="PBF53" s="7"/>
      <c r="PBG53" s="7"/>
      <c r="PBH53" s="7"/>
      <c r="PBI53" s="7"/>
      <c r="PFK53" s="7"/>
      <c r="PFL53" s="7"/>
      <c r="PFM53" s="7"/>
      <c r="PFN53" s="7"/>
      <c r="PFO53" s="7"/>
      <c r="PFP53" s="7"/>
      <c r="PJR53" s="7"/>
      <c r="PJS53" s="7"/>
      <c r="PJT53" s="7"/>
      <c r="PJU53" s="7"/>
      <c r="PJV53" s="7"/>
      <c r="PJW53" s="7"/>
      <c r="PNY53" s="7"/>
      <c r="PNZ53" s="7"/>
      <c r="POA53" s="7"/>
      <c r="POB53" s="7"/>
      <c r="POC53" s="7"/>
      <c r="POD53" s="7"/>
      <c r="PSF53" s="7"/>
      <c r="PSG53" s="7"/>
      <c r="PSH53" s="7"/>
      <c r="PSI53" s="7"/>
      <c r="PSJ53" s="7"/>
      <c r="PSK53" s="7"/>
    </row>
    <row r="54" spans="1:998 1104:1997 2103:2996 3102:3995 4101:5105 5211:6104 6210:7103 7209:8102 8208:9212 9318:10211 10317:11210 11316:11321" x14ac:dyDescent="0.25">
      <c r="DA54" s="7" t="str">
        <f>Voorspelling!F57</f>
        <v>Bosnië en Herzegovina</v>
      </c>
      <c r="DB54" s="7">
        <f>Voorspelling!G57</f>
        <v>0</v>
      </c>
      <c r="DC54" s="7">
        <f>Voorspelling!H57</f>
        <v>0</v>
      </c>
      <c r="DD54" s="7" t="str">
        <f>Voorspelling!I57</f>
        <v>Qatar</v>
      </c>
      <c r="DE54" s="7" t="str">
        <f>IF(AND(Voorspelling!G57&lt;&gt;"",Voorspelling!H57&lt;&gt;""),IF(DB54&gt;DC54,"W",IF(DB54=DC54,"D","L")),"")</f>
        <v/>
      </c>
      <c r="DF54" s="7" t="str">
        <f t="shared" si="0"/>
        <v/>
      </c>
      <c r="HH54" s="7" t="str">
        <f t="shared" si="1"/>
        <v>Bosnië en Herzegovina</v>
      </c>
      <c r="HI54" s="7" t="e">
        <f ca="1">IF(OFFSET(Voorspelling!#REF!,0,HI1)&lt;&gt;"",OFFSET(Voorspelling!#REF!,0,HI1),0)</f>
        <v>#REF!</v>
      </c>
      <c r="HJ54" s="7" t="e">
        <f ca="1">IF(OFFSET(Voorspelling!#REF!,0,HI1)&lt;&gt;"",OFFSET(Voorspelling!#REF!,0,HI1),0)</f>
        <v>#REF!</v>
      </c>
      <c r="HK54" s="7" t="str">
        <f t="shared" si="2"/>
        <v>Qatar</v>
      </c>
      <c r="HL54" s="7" t="e">
        <f ca="1">IF(AND(OFFSET(Voorspelling!#REF!,0,HI1)&lt;&gt;"",OFFSET(Voorspelling!#REF!,0,HI1)&lt;&gt;""),IF(HI54&gt;HJ54,"W",IF(HI54=HJ54,"D","L")),"")</f>
        <v>#REF!</v>
      </c>
      <c r="HM54" s="7" t="e">
        <f t="shared" ca="1" si="3"/>
        <v>#REF!</v>
      </c>
      <c r="LO54" s="7"/>
      <c r="LP54" s="7"/>
      <c r="LQ54" s="7"/>
      <c r="LR54" s="7"/>
      <c r="LS54" s="7"/>
      <c r="LT54" s="7"/>
      <c r="PV54" s="7"/>
      <c r="PW54" s="7"/>
      <c r="PX54" s="7"/>
      <c r="PY54" s="7"/>
      <c r="PZ54" s="7"/>
      <c r="QA54" s="7"/>
      <c r="UC54" s="7"/>
      <c r="UD54" s="7"/>
      <c r="UE54" s="7"/>
      <c r="UF54" s="7"/>
      <c r="UG54" s="7"/>
      <c r="UH54" s="7"/>
      <c r="YJ54" s="7"/>
      <c r="YK54" s="7"/>
      <c r="YL54" s="7"/>
      <c r="YM54" s="7"/>
      <c r="YN54" s="7"/>
      <c r="YO54" s="7"/>
      <c r="ACQ54" s="7"/>
      <c r="ACR54" s="7"/>
      <c r="ACS54" s="7"/>
      <c r="ACT54" s="7"/>
      <c r="ACU54" s="7"/>
      <c r="ACV54" s="7"/>
      <c r="AGX54" s="7"/>
      <c r="AGY54" s="7"/>
      <c r="AGZ54" s="7"/>
      <c r="AHA54" s="7"/>
      <c r="AHB54" s="7"/>
      <c r="AHC54" s="7"/>
      <c r="ALE54" s="7"/>
      <c r="ALF54" s="7"/>
      <c r="ALG54" s="7"/>
      <c r="ALH54" s="7"/>
      <c r="ALI54" s="7"/>
      <c r="ALJ54" s="7"/>
      <c r="APL54" s="7"/>
      <c r="APM54" s="7"/>
      <c r="APN54" s="7"/>
      <c r="APO54" s="7"/>
      <c r="APP54" s="7"/>
      <c r="APQ54" s="7"/>
      <c r="ATS54" s="7"/>
      <c r="ATT54" s="7"/>
      <c r="ATU54" s="7"/>
      <c r="ATV54" s="7"/>
      <c r="ATW54" s="7"/>
      <c r="ATX54" s="7"/>
      <c r="AXZ54" s="7"/>
      <c r="AYA54" s="7"/>
      <c r="AYB54" s="7"/>
      <c r="AYC54" s="7"/>
      <c r="AYD54" s="7"/>
      <c r="AYE54" s="7"/>
      <c r="BCG54" s="7"/>
      <c r="BCH54" s="7"/>
      <c r="BCI54" s="7"/>
      <c r="BCJ54" s="7"/>
      <c r="BCK54" s="7"/>
      <c r="BCL54" s="7"/>
      <c r="BGN54" s="7"/>
      <c r="BGO54" s="7"/>
      <c r="BGP54" s="7"/>
      <c r="BGQ54" s="7"/>
      <c r="BGR54" s="7"/>
      <c r="BGS54" s="7"/>
      <c r="BKU54" s="7"/>
      <c r="BKV54" s="7"/>
      <c r="BKW54" s="7"/>
      <c r="BKX54" s="7"/>
      <c r="BKY54" s="7"/>
      <c r="BKZ54" s="7"/>
      <c r="BPB54" s="7"/>
      <c r="BPC54" s="7"/>
      <c r="BPD54" s="7"/>
      <c r="BPE54" s="7"/>
      <c r="BPF54" s="7"/>
      <c r="BPG54" s="7"/>
      <c r="BTI54" s="7"/>
      <c r="BTJ54" s="7"/>
      <c r="BTK54" s="7"/>
      <c r="BTL54" s="7"/>
      <c r="BTM54" s="7"/>
      <c r="BTN54" s="7"/>
      <c r="BXP54" s="7"/>
      <c r="BXQ54" s="7"/>
      <c r="BXR54" s="7"/>
      <c r="BXS54" s="7"/>
      <c r="BXT54" s="7"/>
      <c r="BXU54" s="7"/>
      <c r="CBW54" s="7"/>
      <c r="CBX54" s="7"/>
      <c r="CBY54" s="7"/>
      <c r="CBZ54" s="7"/>
      <c r="CCA54" s="7"/>
      <c r="CCB54" s="7"/>
      <c r="CGD54" s="7"/>
      <c r="CGE54" s="7"/>
      <c r="CGF54" s="7"/>
      <c r="CGG54" s="7"/>
      <c r="CGH54" s="7"/>
      <c r="CGI54" s="7"/>
      <c r="CKK54" s="7"/>
      <c r="CKL54" s="7"/>
      <c r="CKM54" s="7"/>
      <c r="CKN54" s="7"/>
      <c r="CKO54" s="7"/>
      <c r="CKP54" s="7"/>
      <c r="COR54" s="7"/>
      <c r="COS54" s="7"/>
      <c r="COT54" s="7"/>
      <c r="COU54" s="7"/>
      <c r="COV54" s="7"/>
      <c r="COW54" s="7"/>
      <c r="CSY54" s="7"/>
      <c r="CSZ54" s="7"/>
      <c r="CTA54" s="7"/>
      <c r="CTB54" s="7"/>
      <c r="CTC54" s="7"/>
      <c r="CTD54" s="7"/>
      <c r="CXF54" s="7"/>
      <c r="CXG54" s="7"/>
      <c r="CXH54" s="7"/>
      <c r="CXI54" s="7"/>
      <c r="CXJ54" s="7"/>
      <c r="CXK54" s="7"/>
      <c r="DBM54" s="7"/>
      <c r="DBN54" s="7"/>
      <c r="DBO54" s="7"/>
      <c r="DBP54" s="7"/>
      <c r="DBQ54" s="7"/>
      <c r="DBR54" s="7"/>
      <c r="DFT54" s="7"/>
      <c r="DFU54" s="7"/>
      <c r="DFV54" s="7"/>
      <c r="DFW54" s="7"/>
      <c r="DFX54" s="7"/>
      <c r="DFY54" s="7"/>
      <c r="DKA54" s="7"/>
      <c r="DKB54" s="7"/>
      <c r="DKC54" s="7"/>
      <c r="DKD54" s="7"/>
      <c r="DKE54" s="7"/>
      <c r="DKF54" s="7"/>
      <c r="DOH54" s="7"/>
      <c r="DOI54" s="7"/>
      <c r="DOJ54" s="7"/>
      <c r="DOK54" s="7"/>
      <c r="DOL54" s="7"/>
      <c r="DOM54" s="7"/>
      <c r="DSO54" s="7"/>
      <c r="DSP54" s="7"/>
      <c r="DSQ54" s="7"/>
      <c r="DSR54" s="7"/>
      <c r="DSS54" s="7"/>
      <c r="DST54" s="7"/>
      <c r="DWV54" s="7"/>
      <c r="DWW54" s="7"/>
      <c r="DWX54" s="7"/>
      <c r="DWY54" s="7"/>
      <c r="DWZ54" s="7"/>
      <c r="DXA54" s="7"/>
      <c r="EBC54" s="7"/>
      <c r="EBD54" s="7"/>
      <c r="EBE54" s="7"/>
      <c r="EBF54" s="7"/>
      <c r="EBG54" s="7"/>
      <c r="EBH54" s="7"/>
      <c r="EFJ54" s="7"/>
      <c r="EFK54" s="7"/>
      <c r="EFL54" s="7"/>
      <c r="EFM54" s="7"/>
      <c r="EFN54" s="7"/>
      <c r="EFO54" s="7"/>
      <c r="EJQ54" s="7"/>
      <c r="EJR54" s="7"/>
      <c r="EJS54" s="7"/>
      <c r="EJT54" s="7"/>
      <c r="EJU54" s="7"/>
      <c r="EJV54" s="7"/>
      <c r="ENX54" s="7"/>
      <c r="ENY54" s="7"/>
      <c r="ENZ54" s="7"/>
      <c r="EOA54" s="7"/>
      <c r="EOB54" s="7"/>
      <c r="EOC54" s="7"/>
      <c r="ESE54" s="7"/>
      <c r="ESF54" s="7"/>
      <c r="ESG54" s="7"/>
      <c r="ESH54" s="7"/>
      <c r="ESI54" s="7"/>
      <c r="ESJ54" s="7"/>
      <c r="EWL54" s="7"/>
      <c r="EWM54" s="7"/>
      <c r="EWN54" s="7"/>
      <c r="EWO54" s="7"/>
      <c r="EWP54" s="7"/>
      <c r="EWQ54" s="7"/>
      <c r="FAS54" s="7"/>
      <c r="FAT54" s="7"/>
      <c r="FAU54" s="7"/>
      <c r="FAV54" s="7"/>
      <c r="FAW54" s="7"/>
      <c r="FAX54" s="7"/>
      <c r="FEZ54" s="7"/>
      <c r="FFA54" s="7"/>
      <c r="FFB54" s="7"/>
      <c r="FFC54" s="7"/>
      <c r="FFD54" s="7"/>
      <c r="FFE54" s="7"/>
      <c r="FJG54" s="7"/>
      <c r="FJH54" s="7"/>
      <c r="FJI54" s="7"/>
      <c r="FJJ54" s="7"/>
      <c r="FJK54" s="7"/>
      <c r="FJL54" s="7"/>
      <c r="FNN54" s="7"/>
      <c r="FNO54" s="7"/>
      <c r="FNP54" s="7"/>
      <c r="FNQ54" s="7"/>
      <c r="FNR54" s="7"/>
      <c r="FNS54" s="7"/>
      <c r="FRU54" s="7"/>
      <c r="FRV54" s="7"/>
      <c r="FRW54" s="7"/>
      <c r="FRX54" s="7"/>
      <c r="FRY54" s="7"/>
      <c r="FRZ54" s="7"/>
      <c r="FWB54" s="7"/>
      <c r="FWC54" s="7"/>
      <c r="FWD54" s="7"/>
      <c r="FWE54" s="7"/>
      <c r="FWF54" s="7"/>
      <c r="FWG54" s="7"/>
      <c r="GAI54" s="7"/>
      <c r="GAJ54" s="7"/>
      <c r="GAK54" s="7"/>
      <c r="GAL54" s="7"/>
      <c r="GAM54" s="7"/>
      <c r="GAN54" s="7"/>
      <c r="GEP54" s="7"/>
      <c r="GEQ54" s="7"/>
      <c r="GER54" s="7"/>
      <c r="GES54" s="7"/>
      <c r="GET54" s="7"/>
      <c r="GEU54" s="7"/>
      <c r="GIW54" s="7"/>
      <c r="GIX54" s="7"/>
      <c r="GIY54" s="7"/>
      <c r="GIZ54" s="7"/>
      <c r="GJA54" s="7"/>
      <c r="GJB54" s="7"/>
      <c r="GND54" s="7"/>
      <c r="GNE54" s="7"/>
      <c r="GNF54" s="7"/>
      <c r="GNG54" s="7"/>
      <c r="GNH54" s="7"/>
      <c r="GNI54" s="7"/>
      <c r="GRK54" s="7"/>
      <c r="GRL54" s="7"/>
      <c r="GRM54" s="7"/>
      <c r="GRN54" s="7"/>
      <c r="GRO54" s="7"/>
      <c r="GRP54" s="7"/>
      <c r="GVR54" s="7"/>
      <c r="GVS54" s="7"/>
      <c r="GVT54" s="7"/>
      <c r="GVU54" s="7"/>
      <c r="GVV54" s="7"/>
      <c r="GVW54" s="7"/>
      <c r="GZY54" s="7"/>
      <c r="GZZ54" s="7"/>
      <c r="HAA54" s="7"/>
      <c r="HAB54" s="7"/>
      <c r="HAC54" s="7"/>
      <c r="HAD54" s="7"/>
      <c r="HEF54" s="7"/>
      <c r="HEG54" s="7"/>
      <c r="HEH54" s="7"/>
      <c r="HEI54" s="7"/>
      <c r="HEJ54" s="7"/>
      <c r="HEK54" s="7"/>
      <c r="HIM54" s="7"/>
      <c r="HIN54" s="7"/>
      <c r="HIO54" s="7"/>
      <c r="HIP54" s="7"/>
      <c r="HIQ54" s="7"/>
      <c r="HIR54" s="7"/>
      <c r="HMT54" s="7"/>
      <c r="HMU54" s="7"/>
      <c r="HMV54" s="7"/>
      <c r="HMW54" s="7"/>
      <c r="HMX54" s="7"/>
      <c r="HMY54" s="7"/>
      <c r="HRA54" s="7"/>
      <c r="HRB54" s="7"/>
      <c r="HRC54" s="7"/>
      <c r="HRD54" s="7"/>
      <c r="HRE54" s="7"/>
      <c r="HRF54" s="7"/>
      <c r="HVH54" s="7"/>
      <c r="HVI54" s="7"/>
      <c r="HVJ54" s="7"/>
      <c r="HVK54" s="7"/>
      <c r="HVL54" s="7"/>
      <c r="HVM54" s="7"/>
      <c r="HZO54" s="7"/>
      <c r="HZP54" s="7"/>
      <c r="HZQ54" s="7"/>
      <c r="HZR54" s="7"/>
      <c r="HZS54" s="7"/>
      <c r="HZT54" s="7"/>
      <c r="IDV54" s="7"/>
      <c r="IDW54" s="7"/>
      <c r="IDX54" s="7"/>
      <c r="IDY54" s="7"/>
      <c r="IDZ54" s="7"/>
      <c r="IEA54" s="7"/>
      <c r="IIC54" s="7"/>
      <c r="IID54" s="7"/>
      <c r="IIE54" s="7"/>
      <c r="IIF54" s="7"/>
      <c r="IIG54" s="7"/>
      <c r="IIH54" s="7"/>
      <c r="IMJ54" s="7"/>
      <c r="IMK54" s="7"/>
      <c r="IML54" s="7"/>
      <c r="IMM54" s="7"/>
      <c r="IMN54" s="7"/>
      <c r="IMO54" s="7"/>
      <c r="IQQ54" s="7"/>
      <c r="IQR54" s="7"/>
      <c r="IQS54" s="7"/>
      <c r="IQT54" s="7"/>
      <c r="IQU54" s="7"/>
      <c r="IQV54" s="7"/>
      <c r="IUX54" s="7"/>
      <c r="IUY54" s="7"/>
      <c r="IUZ54" s="7"/>
      <c r="IVA54" s="7"/>
      <c r="IVB54" s="7"/>
      <c r="IVC54" s="7"/>
      <c r="IZE54" s="7"/>
      <c r="IZF54" s="7"/>
      <c r="IZG54" s="7"/>
      <c r="IZH54" s="7"/>
      <c r="IZI54" s="7"/>
      <c r="IZJ54" s="7"/>
      <c r="JDL54" s="7"/>
      <c r="JDM54" s="7"/>
      <c r="JDN54" s="7"/>
      <c r="JDO54" s="7"/>
      <c r="JDP54" s="7"/>
      <c r="JDQ54" s="7"/>
      <c r="JHS54" s="7"/>
      <c r="JHT54" s="7"/>
      <c r="JHU54" s="7"/>
      <c r="JHV54" s="7"/>
      <c r="JHW54" s="7"/>
      <c r="JHX54" s="7"/>
      <c r="JLZ54" s="7"/>
      <c r="JMA54" s="7"/>
      <c r="JMB54" s="7"/>
      <c r="JMC54" s="7"/>
      <c r="JMD54" s="7"/>
      <c r="JME54" s="7"/>
      <c r="JQG54" s="7"/>
      <c r="JQH54" s="7"/>
      <c r="JQI54" s="7"/>
      <c r="JQJ54" s="7"/>
      <c r="JQK54" s="7"/>
      <c r="JQL54" s="7"/>
      <c r="JUN54" s="7"/>
      <c r="JUO54" s="7"/>
      <c r="JUP54" s="7"/>
      <c r="JUQ54" s="7"/>
      <c r="JUR54" s="7"/>
      <c r="JUS54" s="7"/>
      <c r="JYU54" s="7"/>
      <c r="JYV54" s="7"/>
      <c r="JYW54" s="7"/>
      <c r="JYX54" s="7"/>
      <c r="JYY54" s="7"/>
      <c r="JYZ54" s="7"/>
      <c r="KDB54" s="7"/>
      <c r="KDC54" s="7"/>
      <c r="KDD54" s="7"/>
      <c r="KDE54" s="7"/>
      <c r="KDF54" s="7"/>
      <c r="KDG54" s="7"/>
      <c r="KHI54" s="7"/>
      <c r="KHJ54" s="7"/>
      <c r="KHK54" s="7"/>
      <c r="KHL54" s="7"/>
      <c r="KHM54" s="7"/>
      <c r="KHN54" s="7"/>
      <c r="KLP54" s="7"/>
      <c r="KLQ54" s="7"/>
      <c r="KLR54" s="7"/>
      <c r="KLS54" s="7"/>
      <c r="KLT54" s="7"/>
      <c r="KLU54" s="7"/>
      <c r="KPW54" s="7"/>
      <c r="KPX54" s="7"/>
      <c r="KPY54" s="7"/>
      <c r="KPZ54" s="7"/>
      <c r="KQA54" s="7"/>
      <c r="KQB54" s="7"/>
      <c r="KUD54" s="7"/>
      <c r="KUE54" s="7"/>
      <c r="KUF54" s="7"/>
      <c r="KUG54" s="7"/>
      <c r="KUH54" s="7"/>
      <c r="KUI54" s="7"/>
      <c r="KYK54" s="7"/>
      <c r="KYL54" s="7"/>
      <c r="KYM54" s="7"/>
      <c r="KYN54" s="7"/>
      <c r="KYO54" s="7"/>
      <c r="KYP54" s="7"/>
      <c r="LCR54" s="7"/>
      <c r="LCS54" s="7"/>
      <c r="LCT54" s="7"/>
      <c r="LCU54" s="7"/>
      <c r="LCV54" s="7"/>
      <c r="LCW54" s="7"/>
      <c r="LGY54" s="7"/>
      <c r="LGZ54" s="7"/>
      <c r="LHA54" s="7"/>
      <c r="LHB54" s="7"/>
      <c r="LHC54" s="7"/>
      <c r="LHD54" s="7"/>
      <c r="LLF54" s="7"/>
      <c r="LLG54" s="7"/>
      <c r="LLH54" s="7"/>
      <c r="LLI54" s="7"/>
      <c r="LLJ54" s="7"/>
      <c r="LLK54" s="7"/>
      <c r="LPM54" s="7"/>
      <c r="LPN54" s="7"/>
      <c r="LPO54" s="7"/>
      <c r="LPP54" s="7"/>
      <c r="LPQ54" s="7"/>
      <c r="LPR54" s="7"/>
      <c r="LTT54" s="7"/>
      <c r="LTU54" s="7"/>
      <c r="LTV54" s="7"/>
      <c r="LTW54" s="7"/>
      <c r="LTX54" s="7"/>
      <c r="LTY54" s="7"/>
      <c r="LYA54" s="7"/>
      <c r="LYB54" s="7"/>
      <c r="LYC54" s="7"/>
      <c r="LYD54" s="7"/>
      <c r="LYE54" s="7"/>
      <c r="LYF54" s="7"/>
      <c r="MCH54" s="7"/>
      <c r="MCI54" s="7"/>
      <c r="MCJ54" s="7"/>
      <c r="MCK54" s="7"/>
      <c r="MCL54" s="7"/>
      <c r="MCM54" s="7"/>
      <c r="MGO54" s="7"/>
      <c r="MGP54" s="7"/>
      <c r="MGQ54" s="7"/>
      <c r="MGR54" s="7"/>
      <c r="MGS54" s="7"/>
      <c r="MGT54" s="7"/>
      <c r="MKV54" s="7"/>
      <c r="MKW54" s="7"/>
      <c r="MKX54" s="7"/>
      <c r="MKY54" s="7"/>
      <c r="MKZ54" s="7"/>
      <c r="MLA54" s="7"/>
      <c r="MPC54" s="7"/>
      <c r="MPD54" s="7"/>
      <c r="MPE54" s="7"/>
      <c r="MPF54" s="7"/>
      <c r="MPG54" s="7"/>
      <c r="MPH54" s="7"/>
      <c r="MTJ54" s="7"/>
      <c r="MTK54" s="7"/>
      <c r="MTL54" s="7"/>
      <c r="MTM54" s="7"/>
      <c r="MTN54" s="7"/>
      <c r="MTO54" s="7"/>
      <c r="MXQ54" s="7"/>
      <c r="MXR54" s="7"/>
      <c r="MXS54" s="7"/>
      <c r="MXT54" s="7"/>
      <c r="MXU54" s="7"/>
      <c r="MXV54" s="7"/>
      <c r="NBX54" s="7"/>
      <c r="NBY54" s="7"/>
      <c r="NBZ54" s="7"/>
      <c r="NCA54" s="7"/>
      <c r="NCB54" s="7"/>
      <c r="NCC54" s="7"/>
      <c r="NGE54" s="7"/>
      <c r="NGF54" s="7"/>
      <c r="NGG54" s="7"/>
      <c r="NGH54" s="7"/>
      <c r="NGI54" s="7"/>
      <c r="NGJ54" s="7"/>
      <c r="NKL54" s="7"/>
      <c r="NKM54" s="7"/>
      <c r="NKN54" s="7"/>
      <c r="NKO54" s="7"/>
      <c r="NKP54" s="7"/>
      <c r="NKQ54" s="7"/>
      <c r="NOS54" s="7"/>
      <c r="NOT54" s="7"/>
      <c r="NOU54" s="7"/>
      <c r="NOV54" s="7"/>
      <c r="NOW54" s="7"/>
      <c r="NOX54" s="7"/>
      <c r="NSZ54" s="7"/>
      <c r="NTA54" s="7"/>
      <c r="NTB54" s="7"/>
      <c r="NTC54" s="7"/>
      <c r="NTD54" s="7"/>
      <c r="NTE54" s="7"/>
      <c r="NXG54" s="7"/>
      <c r="NXH54" s="7"/>
      <c r="NXI54" s="7"/>
      <c r="NXJ54" s="7"/>
      <c r="NXK54" s="7"/>
      <c r="NXL54" s="7"/>
      <c r="OBN54" s="7"/>
      <c r="OBO54" s="7"/>
      <c r="OBP54" s="7"/>
      <c r="OBQ54" s="7"/>
      <c r="OBR54" s="7"/>
      <c r="OBS54" s="7"/>
      <c r="OFU54" s="7"/>
      <c r="OFV54" s="7"/>
      <c r="OFW54" s="7"/>
      <c r="OFX54" s="7"/>
      <c r="OFY54" s="7"/>
      <c r="OFZ54" s="7"/>
      <c r="OKB54" s="7"/>
      <c r="OKC54" s="7"/>
      <c r="OKD54" s="7"/>
      <c r="OKE54" s="7"/>
      <c r="OKF54" s="7"/>
      <c r="OKG54" s="7"/>
      <c r="OOI54" s="7"/>
      <c r="OOJ54" s="7"/>
      <c r="OOK54" s="7"/>
      <c r="OOL54" s="7"/>
      <c r="OOM54" s="7"/>
      <c r="OON54" s="7"/>
      <c r="OSP54" s="7"/>
      <c r="OSQ54" s="7"/>
      <c r="OSR54" s="7"/>
      <c r="OSS54" s="7"/>
      <c r="OST54" s="7"/>
      <c r="OSU54" s="7"/>
      <c r="OWW54" s="7"/>
      <c r="OWX54" s="7"/>
      <c r="OWY54" s="7"/>
      <c r="OWZ54" s="7"/>
      <c r="OXA54" s="7"/>
      <c r="OXB54" s="7"/>
      <c r="PBD54" s="7"/>
      <c r="PBE54" s="7"/>
      <c r="PBF54" s="7"/>
      <c r="PBG54" s="7"/>
      <c r="PBH54" s="7"/>
      <c r="PBI54" s="7"/>
      <c r="PFK54" s="7"/>
      <c r="PFL54" s="7"/>
      <c r="PFM54" s="7"/>
      <c r="PFN54" s="7"/>
      <c r="PFO54" s="7"/>
      <c r="PFP54" s="7"/>
      <c r="PJR54" s="7"/>
      <c r="PJS54" s="7"/>
      <c r="PJT54" s="7"/>
      <c r="PJU54" s="7"/>
      <c r="PJV54" s="7"/>
      <c r="PJW54" s="7"/>
      <c r="PNY54" s="7"/>
      <c r="PNZ54" s="7"/>
      <c r="POA54" s="7"/>
      <c r="POB54" s="7"/>
      <c r="POC54" s="7"/>
      <c r="POD54" s="7"/>
      <c r="PSF54" s="7"/>
      <c r="PSG54" s="7"/>
      <c r="PSH54" s="7"/>
      <c r="PSI54" s="7"/>
      <c r="PSJ54" s="7"/>
      <c r="PSK54" s="7"/>
    </row>
    <row r="55" spans="1:998 1104:1997 2103:2996 3102:3995 4101:5105 5211:6104 6210:7103 7209:8102 8208:9212 9318:10211 10317:11210 11316:11321" x14ac:dyDescent="0.25">
      <c r="A55" s="9">
        <f>Landen!E38+100</f>
        <v>103</v>
      </c>
      <c r="B55" s="3">
        <f>VLOOKUP(C55,CX55:CY58,2,FALSE)</f>
        <v>1</v>
      </c>
      <c r="C55" s="5" t="str">
        <f>Landen!D38</f>
        <v>Frankrijk</v>
      </c>
      <c r="D55" s="3">
        <f>SUMPRODUCT((DA3:DA105=C55)*(DE3:DE105="W"))+SUMPRODUCT((DD3:DD105=C55)*(DF3:DF105="W"))</f>
        <v>0</v>
      </c>
      <c r="E55" s="3">
        <f>SUMPRODUCT((DA3:DA105=C55)*(DE3:DE105="D"))+SUMPRODUCT((DD3:DD105=C55)*(DF3:DF105="D"))</f>
        <v>0</v>
      </c>
      <c r="F55" s="3">
        <f>SUMPRODUCT((DA3:DA105=C55)*(DE3:DE105="L"))+SUMPRODUCT((DD3:DD105=C55)*(DF3:DF105="L"))</f>
        <v>0</v>
      </c>
      <c r="G55" s="3">
        <f>SUMIF(DA3:DA123,C55,DB3:DB123)+SUMIF(DD3:DD123,C55,DC3:DC123)</f>
        <v>0</v>
      </c>
      <c r="H55" s="3">
        <f>SUMIF(DD3:DD123,C55,DB3:DB123)+SUMIF(DA3:DA123,C55,DC3:DC123)</f>
        <v>0</v>
      </c>
      <c r="I55" s="3">
        <f t="shared" ref="I55:I58" si="196">G55-H55+1000</f>
        <v>1000</v>
      </c>
      <c r="J55" s="3">
        <f t="shared" ref="J55:J58" si="197">D55*3+E55*1</f>
        <v>0</v>
      </c>
      <c r="K55" s="3">
        <f>IF(Landen!F38&lt;&gt;"",Landen!F38,-A55)</f>
        <v>-103</v>
      </c>
      <c r="L55" s="3">
        <f>IF(COUNTIF(J55:J58,4)&lt;&gt;4,RANK(J55,J55:J58),J134)</f>
        <v>1</v>
      </c>
      <c r="N55" s="3">
        <f>SUMPRODUCT((L55:L58=L55)*(K55:K58&lt;K55))+L55</f>
        <v>4</v>
      </c>
      <c r="O55" s="5" t="str">
        <f>INDEX(C55:C58,MATCH(1,N55:N58,0),0)</f>
        <v>Irak</v>
      </c>
      <c r="P55" s="3">
        <f>INDEX(L55:L58,MATCH(O55,C55:C58,0),0)</f>
        <v>1</v>
      </c>
      <c r="Q55" s="3" t="str">
        <f>IF(P56=1,O55,"")</f>
        <v>Irak</v>
      </c>
      <c r="R55" s="3" t="str">
        <f>IF(P57=2,O56,"")</f>
        <v/>
      </c>
      <c r="S55" s="3" t="str">
        <f>IF(P58=3,O57,"")</f>
        <v/>
      </c>
      <c r="T55" s="3" t="str">
        <f>IF(P59=4,O58,"")</f>
        <v/>
      </c>
      <c r="V55" s="3" t="str">
        <f>IF(Q55&lt;&gt;"",Q55,"")</f>
        <v>Irak</v>
      </c>
      <c r="W55" s="3">
        <f>SUMPRODUCT((DA3:DA105=V55)*(DD3:DD105=V56)*(DE3:DE105="W"))+SUMPRODUCT((DA3:DA105=V55)*(DD3:DD105=V57)*(DE3:DE105="W"))+SUMPRODUCT((DA3:DA105=V55)*(DD3:DD105=V58)*(DE3:DE105="W"))+SUMPRODUCT((DA3:DA105=V55)*(DD3:DD105=V59)*(DE3:DE105="W"))+SUMPRODUCT((DA3:DA105=V56)*(DD3:DD105=V55)*(DF3:DF105="W"))+SUMPRODUCT((DA3:DA105=V57)*(DD3:DD105=V55)*(DF3:DF105="W"))+SUMPRODUCT((DA3:DA105=V58)*(DD3:DD105=V55)*(DF3:DF105="W"))+SUMPRODUCT((DA3:DA105=V59)*(DD3:DD105=V55)*(DF3:DF105="W"))</f>
        <v>0</v>
      </c>
      <c r="X55" s="3">
        <f>SUMPRODUCT((DA3:DA105=V55)*(DD3:DD105=V56)*(DE3:DE105="D"))+SUMPRODUCT((DA3:DA105=V55)*(DD3:DD105=V57)*(DE3:DE105="D"))+SUMPRODUCT((DA3:DA105=V55)*(DD3:DD105=V58)*(DE3:DE105="D"))+SUMPRODUCT((DA3:DA105=V55)*(DD3:DD105=V59)*(DE3:DE105="D"))+SUMPRODUCT((DA3:DA105=V56)*(DD3:DD105=V55)*(DE3:DE105="D"))+SUMPRODUCT((DA3:DA105=V57)*(DD3:DD105=V55)*(DE3:DE105="D"))+SUMPRODUCT((DA3:DA105=V58)*(DD3:DD105=V55)*(DE3:DE105="D"))+SUMPRODUCT((DA3:DA105=V59)*(DD3:DD105=V55)*(DE3:DE105="D"))</f>
        <v>0</v>
      </c>
      <c r="Y55" s="3">
        <f>SUMPRODUCT((DA3:DA105=V55)*(DD3:DD105=V56)*(DE3:DE105="L"))+SUMPRODUCT((DA3:DA105=V55)*(DD3:DD105=V57)*(DE3:DE105="L"))+SUMPRODUCT((DA3:DA105=V55)*(DD3:DD105=V58)*(DE3:DE105="L"))+SUMPRODUCT((DA3:DA105=V55)*(DD3:DD105=V59)*(DE3:DE105="L"))+SUMPRODUCT((DA3:DA105=V56)*(DD3:DD105=V55)*(DF3:DF105="L"))+SUMPRODUCT((DA3:DA105=V57)*(DD3:DD105=V55)*(DF3:DF105="L"))+SUMPRODUCT((DA3:DA105=V58)*(DD3:DD105=V55)*(DF3:DF105="L"))+SUMPRODUCT((DA3:DA105=V59)*(DD3:DD105=V55)*(DF3:DF105="L"))</f>
        <v>0</v>
      </c>
      <c r="Z55" s="3">
        <f>SUMPRODUCT((DA3:DA105=V55)*(DD3:DD105=V56)*DB3:DB105)+SUMPRODUCT((DA3:DA105=V55)*(DD3:DD105=V57)*DB3:DB105)+SUMPRODUCT((DA3:DA105=V55)*(DD3:DD105=V58)*DB3:DB105)+SUMPRODUCT((DA3:DA105=V55)*(DD3:DD105=V59)*DB3:DB105)+SUMPRODUCT((DA3:DA105=V56)*(DD3:DD105=V55)*DC3:DC105)+SUMPRODUCT((DA3:DA105=V57)*(DD3:DD105=V55)*DC3:DC105)+SUMPRODUCT((DA3:DA105=V58)*(DD3:DD105=V55)*DC3:DC105)+SUMPRODUCT((DA3:DA105=V59)*(DD3:DD105=V55)*DC3:DC105)</f>
        <v>0</v>
      </c>
      <c r="AA55" s="3">
        <f>SUMPRODUCT((DA3:DA105=V55)*(DD3:DD105=V56)*DC3:DC105)+SUMPRODUCT((DA3:DA105=V55)*(DD3:DD105=V57)*DC3:DC105)+SUMPRODUCT((DA3:DA105=V55)*(DD3:DD105=V58)*DC3:DC105)+SUMPRODUCT((DA3:DA105=V55)*(DD3:DD105=V59)*DC3:DC105)+SUMPRODUCT((DA3:DA105=V56)*(DD3:DD105=V55)*DB3:DB105)+SUMPRODUCT((DA3:DA105=V57)*(DD3:DD105=V55)*DB3:DB105)+SUMPRODUCT((DA3:DA105=V58)*(DD3:DD105=V55)*DB3:DB105)+SUMPRODUCT((DA3:DA105=V59)*(DD3:DD105=V55)*DB3:DB105)</f>
        <v>0</v>
      </c>
      <c r="AB55" s="3">
        <f>Z55-AA55+1000</f>
        <v>1000</v>
      </c>
      <c r="AC55" s="3">
        <f t="shared" ref="AC55:AC58" si="198">IF(V55&lt;&gt;"",W55*3+X55*1,"")</f>
        <v>0</v>
      </c>
      <c r="AD55" s="3">
        <f>IF(V55&lt;&gt;"",VLOOKUP(V55,C4:I58,7,FALSE),"")</f>
        <v>1000</v>
      </c>
      <c r="AE55" s="3">
        <f>IF(V55&lt;&gt;"",VLOOKUP(V55,C4:I58,5,FALSE),"")</f>
        <v>0</v>
      </c>
      <c r="AF55" s="3">
        <f>IF(V55&lt;&gt;"",VLOOKUP(V55,C4:K58,9,FALSE),"")</f>
        <v>-158</v>
      </c>
      <c r="AG55" s="3">
        <f t="shared" ref="AG55:AG58" si="199">AC55</f>
        <v>0</v>
      </c>
      <c r="AH55" s="3">
        <f>IF(V55&lt;&gt;"",RANK(AG55,AG55:AG58),"")</f>
        <v>1</v>
      </c>
      <c r="AI55" s="3">
        <f>IF(V55&lt;&gt;"",SUMPRODUCT((AG55:AG58=AG55)*(AB55:AB58&gt;AB55)),"")</f>
        <v>0</v>
      </c>
      <c r="AJ55" s="3">
        <f>IF(V55&lt;&gt;"",SUMPRODUCT((AG55:AG58=AG55)*(AB55:AB58=AB55)*(Z55:Z58&gt;Z55)),"")</f>
        <v>0</v>
      </c>
      <c r="AK55" s="3">
        <f>IF(V55&lt;&gt;"",SUMPRODUCT((AG55:AG58=AG55)*(AB55:AB58=AB55)*(Z55:Z58=Z55)*(AD55:AD58&gt;AD55)),"")</f>
        <v>0</v>
      </c>
      <c r="AL55" s="3">
        <f>IF(V55&lt;&gt;"",SUMPRODUCT((AG55:AG58=AG55)*(AB55:AB58=AB55)*(Z55:Z58=Z55)*(AD55:AD58=AD55)*(AE55:AE58&gt;AE55)),"")</f>
        <v>0</v>
      </c>
      <c r="AM55" s="3">
        <f>IF(V55&lt;&gt;"",SUMPRODUCT((AG55:AG58=AG55)*(AB55:AB58=AB55)*(Z55:Z58=Z55)*(AD55:AD58=AD55)*(AE55:AE58=AE55)*(AF55:AF58&gt;AF55)),"")</f>
        <v>3</v>
      </c>
      <c r="AN55" s="3">
        <f>IF(V55&lt;&gt;"",IF(AN134&lt;&gt;"",IF(U133=3,AN134,AN134+U133),SUM(AH55:AM55)),"")</f>
        <v>4</v>
      </c>
      <c r="AO55" s="3" t="str">
        <f>IF(V55&lt;&gt;"",INDEX(V55:V58,MATCH(1,AN55:AN58,0),0),"")</f>
        <v>Frankrijk</v>
      </c>
      <c r="CX55" s="3" t="str">
        <f>IF(AO55&lt;&gt;"",AO55,O55)</f>
        <v>Frankrijk</v>
      </c>
      <c r="CY55" s="3">
        <v>1</v>
      </c>
      <c r="DA55" s="7" t="str">
        <f>Voorspelling!F58</f>
        <v>Tsjechië</v>
      </c>
      <c r="DB55" s="7">
        <f>Voorspelling!G58</f>
        <v>0</v>
      </c>
      <c r="DC55" s="7">
        <f>Voorspelling!H58</f>
        <v>0</v>
      </c>
      <c r="DD55" s="7" t="str">
        <f>Voorspelling!I58</f>
        <v>Mexico</v>
      </c>
      <c r="DE55" s="7" t="str">
        <f>IF(AND(Voorspelling!G58&lt;&gt;"",Voorspelling!H58&lt;&gt;""),IF(DB55&gt;DC55,"W",IF(DB55=DC55,"D","L")),"")</f>
        <v/>
      </c>
      <c r="DF55" s="7" t="str">
        <f t="shared" si="0"/>
        <v/>
      </c>
      <c r="DI55" s="3" t="e">
        <f ca="1">VLOOKUP(DJ55,HE55:HF58,2,FALSE)</f>
        <v>#N/A</v>
      </c>
      <c r="DJ55" s="5" t="str">
        <f>C55</f>
        <v>Frankrijk</v>
      </c>
      <c r="DK55" s="3" t="e">
        <f ca="1">SUMPRODUCT((HH3:HH105=DJ55)*(HL3:HL105="W"))+SUMPRODUCT((HK3:HK105=DJ55)*(HM3:HM105="W"))</f>
        <v>#REF!</v>
      </c>
      <c r="DL55" s="3" t="e">
        <f ca="1">SUMPRODUCT((HH3:HH105=DJ55)*(HL3:HL105="D"))+SUMPRODUCT((HK3:HK105=DJ55)*(HM3:HM105="D"))</f>
        <v>#REF!</v>
      </c>
      <c r="DM55" s="3" t="e">
        <f ca="1">SUMPRODUCT((HH3:HH105=DJ55)*(HL3:HL105="L"))+SUMPRODUCT((HK3:HK105=DJ55)*(HM3:HM105="L"))</f>
        <v>#REF!</v>
      </c>
      <c r="DN55" s="3" t="e">
        <f ca="1">SUMIF(HH3:HH123,DJ55,HI3:HI123)+SUMIF(HK3:HK123,DJ55,HJ3:HJ123)</f>
        <v>#REF!</v>
      </c>
      <c r="DO55" s="3" t="e">
        <f ca="1">SUMIF(HK3:HK123,DJ55,HI3:HI123)+SUMIF(HH3:HH123,DJ55,HJ3:HJ123)</f>
        <v>#REF!</v>
      </c>
      <c r="DP55" s="3" t="e">
        <f t="shared" ref="DP55:DP58" ca="1" si="200">DN55-DO55+1000</f>
        <v>#REF!</v>
      </c>
      <c r="DQ55" s="3" t="e">
        <f t="shared" ref="DQ55:DQ58" ca="1" si="201">DK55*3+DL55*1</f>
        <v>#REF!</v>
      </c>
      <c r="DR55" s="3">
        <f t="shared" ref="DR55:DR58" si="202">K55</f>
        <v>-103</v>
      </c>
      <c r="DS55" s="3" t="e">
        <f ca="1">IF(COUNTIF(DQ55:DQ58,4)&lt;&gt;4,RANK(DQ55,DQ55:DQ58),DQ134)</f>
        <v>#REF!</v>
      </c>
      <c r="DU55" s="3" t="e">
        <f ca="1">SUMPRODUCT((DS55:DS58=DS55)*(DR55:DR58&lt;DR55))+DS55</f>
        <v>#REF!</v>
      </c>
      <c r="DV55" s="5" t="e">
        <f ca="1">INDEX(DJ55:DJ58,MATCH(1,DU55:DU58,0),0)</f>
        <v>#N/A</v>
      </c>
      <c r="DW55" s="3" t="e">
        <f ca="1">INDEX(DS55:DS58,MATCH(DV55,DJ55:DJ58,0),0)</f>
        <v>#N/A</v>
      </c>
      <c r="DX55" s="3" t="e">
        <f ca="1">IF(DW56=1,DV55,"")</f>
        <v>#N/A</v>
      </c>
      <c r="DY55" s="3" t="e">
        <f ca="1">IF(DW57=2,DV56,"")</f>
        <v>#N/A</v>
      </c>
      <c r="DZ55" s="3" t="e">
        <f ca="1">IF(DW58=3,DV57,"")</f>
        <v>#N/A</v>
      </c>
      <c r="EA55" s="3" t="str">
        <f>IF(DW59=4,DV58,"")</f>
        <v/>
      </c>
      <c r="EC55" s="3" t="e">
        <f ca="1">IF(DX55&lt;&gt;"",DX55,"")</f>
        <v>#N/A</v>
      </c>
      <c r="ED55" s="3" t="e">
        <f ca="1">SUMPRODUCT((HH3:HH105=EC55)*(HK3:HK105=EC56)*(HL3:HL105="W"))+SUMPRODUCT((HH3:HH105=EC55)*(HK3:HK105=EC57)*(HL3:HL105="W"))+SUMPRODUCT((HH3:HH105=EC55)*(HK3:HK105=EC58)*(HL3:HL105="W"))+SUMPRODUCT((HH3:HH105=EC55)*(HK3:HK105=EC59)*(HL3:HL105="W"))+SUMPRODUCT((HH3:HH105=EC56)*(HK3:HK105=EC55)*(HM3:HM105="W"))+SUMPRODUCT((HH3:HH105=EC57)*(HK3:HK105=EC55)*(HM3:HM105="W"))+SUMPRODUCT((HH3:HH105=EC58)*(HK3:HK105=EC55)*(HM3:HM105="W"))+SUMPRODUCT((HH3:HH105=EC59)*(HK3:HK105=EC55)*(HM3:HM105="W"))</f>
        <v>#N/A</v>
      </c>
      <c r="EE55" s="3" t="e">
        <f ca="1">SUMPRODUCT((HH3:HH105=EC55)*(HK3:HK105=EC56)*(HL3:HL105="D"))+SUMPRODUCT((HH3:HH105=EC55)*(HK3:HK105=EC57)*(HL3:HL105="D"))+SUMPRODUCT((HH3:HH105=EC55)*(HK3:HK105=EC58)*(HL3:HL105="D"))+SUMPRODUCT((HH3:HH105=EC55)*(HK3:HK105=EC59)*(HL3:HL105="D"))+SUMPRODUCT((HH3:HH105=EC56)*(HK3:HK105=EC55)*(HL3:HL105="D"))+SUMPRODUCT((HH3:HH105=EC57)*(HK3:HK105=EC55)*(HL3:HL105="D"))+SUMPRODUCT((HH3:HH105=EC58)*(HK3:HK105=EC55)*(HL3:HL105="D"))+SUMPRODUCT((HH3:HH105=EC59)*(HK3:HK105=EC55)*(HL3:HL105="D"))</f>
        <v>#N/A</v>
      </c>
      <c r="EF55" s="3" t="e">
        <f ca="1">SUMPRODUCT((HH3:HH105=EC55)*(HK3:HK105=EC56)*(HL3:HL105="L"))+SUMPRODUCT((HH3:HH105=EC55)*(HK3:HK105=EC57)*(HL3:HL105="L"))+SUMPRODUCT((HH3:HH105=EC55)*(HK3:HK105=EC58)*(HL3:HL105="L"))+SUMPRODUCT((HH3:HH105=EC55)*(HK3:HK105=EC59)*(HL3:HL105="L"))+SUMPRODUCT((HH3:HH105=EC56)*(HK3:HK105=EC55)*(HM3:HM105="L"))+SUMPRODUCT((HH3:HH105=EC57)*(HK3:HK105=EC55)*(HM3:HM105="L"))+SUMPRODUCT((HH3:HH105=EC58)*(HK3:HK105=EC55)*(HM3:HM105="L"))+SUMPRODUCT((HH3:HH105=EC59)*(HK3:HK105=EC55)*(HM3:HM105="L"))</f>
        <v>#N/A</v>
      </c>
      <c r="EG55" s="3" t="e">
        <f ca="1">SUMPRODUCT((HH3:HH105=EC55)*(HK3:HK105=EC56)*HI3:HI105)+SUMPRODUCT((HH3:HH105=EC55)*(HK3:HK105=EC57)*HI3:HI105)+SUMPRODUCT((HH3:HH105=EC55)*(HK3:HK105=EC58)*HI3:HI105)+SUMPRODUCT((HH3:HH105=EC55)*(HK3:HK105=EC59)*HI3:HI105)+SUMPRODUCT((HH3:HH105=EC56)*(HK3:HK105=EC55)*HJ3:HJ105)+SUMPRODUCT((HH3:HH105=EC57)*(HK3:HK105=EC55)*HJ3:HJ105)+SUMPRODUCT((HH3:HH105=EC58)*(HK3:HK105=EC55)*HJ3:HJ105)+SUMPRODUCT((HH3:HH105=EC59)*(HK3:HK105=EC55)*HJ3:HJ105)</f>
        <v>#N/A</v>
      </c>
      <c r="EH55" s="3" t="e">
        <f ca="1">SUMPRODUCT((HH3:HH105=EC55)*(HK3:HK105=EC56)*HJ3:HJ105)+SUMPRODUCT((HH3:HH105=EC55)*(HK3:HK105=EC57)*HJ3:HJ105)+SUMPRODUCT((HH3:HH105=EC55)*(HK3:HK105=EC58)*HJ3:HJ105)+SUMPRODUCT((HH3:HH105=EC55)*(HK3:HK105=EC59)*HJ3:HJ105)+SUMPRODUCT((HH3:HH105=EC56)*(HK3:HK105=EC55)*HI3:HI105)+SUMPRODUCT((HH3:HH105=EC57)*(HK3:HK105=EC55)*HI3:HI105)+SUMPRODUCT((HH3:HH105=EC58)*(HK3:HK105=EC55)*HI3:HI105)+SUMPRODUCT((HH3:HH105=EC59)*(HK3:HK105=EC55)*HI3:HI105)</f>
        <v>#N/A</v>
      </c>
      <c r="EI55" s="3" t="e">
        <f ca="1">EG55-EH55+1000</f>
        <v>#N/A</v>
      </c>
      <c r="EJ55" s="3" t="e">
        <f t="shared" ref="EJ55:EJ58" ca="1" si="203">IF(EC55&lt;&gt;"",ED55*3+EE55*1,"")</f>
        <v>#N/A</v>
      </c>
      <c r="EK55" s="3" t="e">
        <f ca="1">IF(EC55&lt;&gt;"",VLOOKUP(EC55,DJ4:DP58,7,FALSE),"")</f>
        <v>#N/A</v>
      </c>
      <c r="EL55" s="3" t="e">
        <f ca="1">IF(EC55&lt;&gt;"",VLOOKUP(EC55,DJ4:DP58,5,FALSE),"")</f>
        <v>#N/A</v>
      </c>
      <c r="EM55" s="3" t="e">
        <f ca="1">IF(EC55&lt;&gt;"",VLOOKUP(EC55,DJ4:DR58,9,FALSE),"")</f>
        <v>#N/A</v>
      </c>
      <c r="EN55" s="3" t="e">
        <f t="shared" ref="EN55:EN58" ca="1" si="204">EJ55</f>
        <v>#N/A</v>
      </c>
      <c r="EO55" s="3" t="e">
        <f ca="1">IF(EC55&lt;&gt;"",RANK(EN55,EN55:EN58),"")</f>
        <v>#N/A</v>
      </c>
      <c r="EP55" s="3" t="e">
        <f ca="1">IF(EC55&lt;&gt;"",SUMPRODUCT((EN55:EN58=EN55)*(EI55:EI58&gt;EI55)),"")</f>
        <v>#N/A</v>
      </c>
      <c r="EQ55" s="3" t="e">
        <f ca="1">IF(EC55&lt;&gt;"",SUMPRODUCT((EN55:EN58=EN55)*(EI55:EI58=EI55)*(EG55:EG58&gt;EG55)),"")</f>
        <v>#N/A</v>
      </c>
      <c r="ER55" s="3" t="e">
        <f ca="1">IF(EC55&lt;&gt;"",SUMPRODUCT((EN55:EN58=EN55)*(EI55:EI58=EI55)*(EG55:EG58=EG55)*(EK55:EK58&gt;EK55)),"")</f>
        <v>#N/A</v>
      </c>
      <c r="ES55" s="3" t="e">
        <f ca="1">IF(EC55&lt;&gt;"",SUMPRODUCT((EN55:EN58=EN55)*(EI55:EI58=EI55)*(EG55:EG58=EG55)*(EK55:EK58=EK55)*(EL55:EL58&gt;EL55)),"")</f>
        <v>#N/A</v>
      </c>
      <c r="ET55" s="3" t="e">
        <f ca="1">IF(EC55&lt;&gt;"",SUMPRODUCT((EN55:EN58=EN55)*(EI55:EI58=EI55)*(EG55:EG58=EG55)*(EK55:EK58=EK55)*(EL55:EL58=EL55)*(EM55:EM58&gt;EM55)),"")</f>
        <v>#N/A</v>
      </c>
      <c r="EU55" s="3" t="e">
        <f ca="1">IF(EC55&lt;&gt;"",IF(EU134&lt;&gt;"",IF(EB133=3,EU134,EU134+EB133),SUM(EO55:ET55)),"")</f>
        <v>#N/A</v>
      </c>
      <c r="EV55" s="3" t="e">
        <f ca="1">IF(EC55&lt;&gt;"",INDEX(EC55:EC58,MATCH(1,EU55:EU58,0),0),"")</f>
        <v>#N/A</v>
      </c>
      <c r="HE55" s="3" t="e">
        <f ca="1">IF(EV55&lt;&gt;"",EV55,DV55)</f>
        <v>#N/A</v>
      </c>
      <c r="HF55" s="3">
        <v>1</v>
      </c>
      <c r="HH55" s="7" t="str">
        <f t="shared" si="1"/>
        <v>Tsjechië</v>
      </c>
      <c r="HI55" s="7" t="e">
        <f ca="1">IF(OFFSET(Voorspelling!#REF!,0,HI1)&lt;&gt;"",OFFSET(Voorspelling!#REF!,0,HI1),0)</f>
        <v>#REF!</v>
      </c>
      <c r="HJ55" s="7" t="e">
        <f ca="1">IF(OFFSET(Voorspelling!#REF!,0,HI1)&lt;&gt;"",OFFSET(Voorspelling!#REF!,0,HI1),0)</f>
        <v>#REF!</v>
      </c>
      <c r="HK55" s="7" t="str">
        <f t="shared" si="2"/>
        <v>Mexico</v>
      </c>
      <c r="HL55" s="7" t="e">
        <f ca="1">IF(AND(OFFSET(Voorspelling!#REF!,0,HI1)&lt;&gt;"",OFFSET(Voorspelling!#REF!,0,HI1)&lt;&gt;""),IF(HI55&gt;HJ55,"W",IF(HI55=HJ55,"D","L")),"")</f>
        <v>#REF!</v>
      </c>
      <c r="HM55" s="7" t="e">
        <f t="shared" ca="1" si="3"/>
        <v>#REF!</v>
      </c>
      <c r="LO55" s="7"/>
      <c r="LP55" s="7"/>
      <c r="LQ55" s="7"/>
      <c r="LR55" s="7"/>
      <c r="LS55" s="7"/>
      <c r="LT55" s="7"/>
      <c r="PV55" s="7"/>
      <c r="PW55" s="7"/>
      <c r="PX55" s="7"/>
      <c r="PY55" s="7"/>
      <c r="PZ55" s="7"/>
      <c r="QA55" s="7"/>
      <c r="UC55" s="7"/>
      <c r="UD55" s="7"/>
      <c r="UE55" s="7"/>
      <c r="UF55" s="7"/>
      <c r="UG55" s="7"/>
      <c r="UH55" s="7"/>
      <c r="YJ55" s="7"/>
      <c r="YK55" s="7"/>
      <c r="YL55" s="7"/>
      <c r="YM55" s="7"/>
      <c r="YN55" s="7"/>
      <c r="YO55" s="7"/>
      <c r="ACQ55" s="7"/>
      <c r="ACR55" s="7"/>
      <c r="ACS55" s="7"/>
      <c r="ACT55" s="7"/>
      <c r="ACU55" s="7"/>
      <c r="ACV55" s="7"/>
      <c r="AGX55" s="7"/>
      <c r="AGY55" s="7"/>
      <c r="AGZ55" s="7"/>
      <c r="AHA55" s="7"/>
      <c r="AHB55" s="7"/>
      <c r="AHC55" s="7"/>
      <c r="ALE55" s="7"/>
      <c r="ALF55" s="7"/>
      <c r="ALG55" s="7"/>
      <c r="ALH55" s="7"/>
      <c r="ALI55" s="7"/>
      <c r="ALJ55" s="7"/>
      <c r="APL55" s="7"/>
      <c r="APM55" s="7"/>
      <c r="APN55" s="7"/>
      <c r="APO55" s="7"/>
      <c r="APP55" s="7"/>
      <c r="APQ55" s="7"/>
      <c r="ATS55" s="7"/>
      <c r="ATT55" s="7"/>
      <c r="ATU55" s="7"/>
      <c r="ATV55" s="7"/>
      <c r="ATW55" s="7"/>
      <c r="ATX55" s="7"/>
      <c r="AXZ55" s="7"/>
      <c r="AYA55" s="7"/>
      <c r="AYB55" s="7"/>
      <c r="AYC55" s="7"/>
      <c r="AYD55" s="7"/>
      <c r="AYE55" s="7"/>
      <c r="BCG55" s="7"/>
      <c r="BCH55" s="7"/>
      <c r="BCI55" s="7"/>
      <c r="BCJ55" s="7"/>
      <c r="BCK55" s="7"/>
      <c r="BCL55" s="7"/>
      <c r="BGN55" s="7"/>
      <c r="BGO55" s="7"/>
      <c r="BGP55" s="7"/>
      <c r="BGQ55" s="7"/>
      <c r="BGR55" s="7"/>
      <c r="BGS55" s="7"/>
      <c r="BKU55" s="7"/>
      <c r="BKV55" s="7"/>
      <c r="BKW55" s="7"/>
      <c r="BKX55" s="7"/>
      <c r="BKY55" s="7"/>
      <c r="BKZ55" s="7"/>
      <c r="BPB55" s="7"/>
      <c r="BPC55" s="7"/>
      <c r="BPD55" s="7"/>
      <c r="BPE55" s="7"/>
      <c r="BPF55" s="7"/>
      <c r="BPG55" s="7"/>
      <c r="BTI55" s="7"/>
      <c r="BTJ55" s="7"/>
      <c r="BTK55" s="7"/>
      <c r="BTL55" s="7"/>
      <c r="BTM55" s="7"/>
      <c r="BTN55" s="7"/>
      <c r="BXP55" s="7"/>
      <c r="BXQ55" s="7"/>
      <c r="BXR55" s="7"/>
      <c r="BXS55" s="7"/>
      <c r="BXT55" s="7"/>
      <c r="BXU55" s="7"/>
      <c r="CBW55" s="7"/>
      <c r="CBX55" s="7"/>
      <c r="CBY55" s="7"/>
      <c r="CBZ55" s="7"/>
      <c r="CCA55" s="7"/>
      <c r="CCB55" s="7"/>
      <c r="CGD55" s="7"/>
      <c r="CGE55" s="7"/>
      <c r="CGF55" s="7"/>
      <c r="CGG55" s="7"/>
      <c r="CGH55" s="7"/>
      <c r="CGI55" s="7"/>
      <c r="CKK55" s="7"/>
      <c r="CKL55" s="7"/>
      <c r="CKM55" s="7"/>
      <c r="CKN55" s="7"/>
      <c r="CKO55" s="7"/>
      <c r="CKP55" s="7"/>
      <c r="COR55" s="7"/>
      <c r="COS55" s="7"/>
      <c r="COT55" s="7"/>
      <c r="COU55" s="7"/>
      <c r="COV55" s="7"/>
      <c r="COW55" s="7"/>
      <c r="CSY55" s="7"/>
      <c r="CSZ55" s="7"/>
      <c r="CTA55" s="7"/>
      <c r="CTB55" s="7"/>
      <c r="CTC55" s="7"/>
      <c r="CTD55" s="7"/>
      <c r="CXF55" s="7"/>
      <c r="CXG55" s="7"/>
      <c r="CXH55" s="7"/>
      <c r="CXI55" s="7"/>
      <c r="CXJ55" s="7"/>
      <c r="CXK55" s="7"/>
      <c r="DBM55" s="7"/>
      <c r="DBN55" s="7"/>
      <c r="DBO55" s="7"/>
      <c r="DBP55" s="7"/>
      <c r="DBQ55" s="7"/>
      <c r="DBR55" s="7"/>
      <c r="DFT55" s="7"/>
      <c r="DFU55" s="7"/>
      <c r="DFV55" s="7"/>
      <c r="DFW55" s="7"/>
      <c r="DFX55" s="7"/>
      <c r="DFY55" s="7"/>
      <c r="DKA55" s="7"/>
      <c r="DKB55" s="7"/>
      <c r="DKC55" s="7"/>
      <c r="DKD55" s="7"/>
      <c r="DKE55" s="7"/>
      <c r="DKF55" s="7"/>
      <c r="DOH55" s="7"/>
      <c r="DOI55" s="7"/>
      <c r="DOJ55" s="7"/>
      <c r="DOK55" s="7"/>
      <c r="DOL55" s="7"/>
      <c r="DOM55" s="7"/>
      <c r="DSO55" s="7"/>
      <c r="DSP55" s="7"/>
      <c r="DSQ55" s="7"/>
      <c r="DSR55" s="7"/>
      <c r="DSS55" s="7"/>
      <c r="DST55" s="7"/>
      <c r="DWV55" s="7"/>
      <c r="DWW55" s="7"/>
      <c r="DWX55" s="7"/>
      <c r="DWY55" s="7"/>
      <c r="DWZ55" s="7"/>
      <c r="DXA55" s="7"/>
      <c r="EBC55" s="7"/>
      <c r="EBD55" s="7"/>
      <c r="EBE55" s="7"/>
      <c r="EBF55" s="7"/>
      <c r="EBG55" s="7"/>
      <c r="EBH55" s="7"/>
      <c r="EFJ55" s="7"/>
      <c r="EFK55" s="7"/>
      <c r="EFL55" s="7"/>
      <c r="EFM55" s="7"/>
      <c r="EFN55" s="7"/>
      <c r="EFO55" s="7"/>
      <c r="EJQ55" s="7"/>
      <c r="EJR55" s="7"/>
      <c r="EJS55" s="7"/>
      <c r="EJT55" s="7"/>
      <c r="EJU55" s="7"/>
      <c r="EJV55" s="7"/>
      <c r="ENX55" s="7"/>
      <c r="ENY55" s="7"/>
      <c r="ENZ55" s="7"/>
      <c r="EOA55" s="7"/>
      <c r="EOB55" s="7"/>
      <c r="EOC55" s="7"/>
      <c r="ESE55" s="7"/>
      <c r="ESF55" s="7"/>
      <c r="ESG55" s="7"/>
      <c r="ESH55" s="7"/>
      <c r="ESI55" s="7"/>
      <c r="ESJ55" s="7"/>
      <c r="EWL55" s="7"/>
      <c r="EWM55" s="7"/>
      <c r="EWN55" s="7"/>
      <c r="EWO55" s="7"/>
      <c r="EWP55" s="7"/>
      <c r="EWQ55" s="7"/>
      <c r="FAS55" s="7"/>
      <c r="FAT55" s="7"/>
      <c r="FAU55" s="7"/>
      <c r="FAV55" s="7"/>
      <c r="FAW55" s="7"/>
      <c r="FAX55" s="7"/>
      <c r="FEZ55" s="7"/>
      <c r="FFA55" s="7"/>
      <c r="FFB55" s="7"/>
      <c r="FFC55" s="7"/>
      <c r="FFD55" s="7"/>
      <c r="FFE55" s="7"/>
      <c r="FJG55" s="7"/>
      <c r="FJH55" s="7"/>
      <c r="FJI55" s="7"/>
      <c r="FJJ55" s="7"/>
      <c r="FJK55" s="7"/>
      <c r="FJL55" s="7"/>
      <c r="FNN55" s="7"/>
      <c r="FNO55" s="7"/>
      <c r="FNP55" s="7"/>
      <c r="FNQ55" s="7"/>
      <c r="FNR55" s="7"/>
      <c r="FNS55" s="7"/>
      <c r="FRU55" s="7"/>
      <c r="FRV55" s="7"/>
      <c r="FRW55" s="7"/>
      <c r="FRX55" s="7"/>
      <c r="FRY55" s="7"/>
      <c r="FRZ55" s="7"/>
      <c r="FWB55" s="7"/>
      <c r="FWC55" s="7"/>
      <c r="FWD55" s="7"/>
      <c r="FWE55" s="7"/>
      <c r="FWF55" s="7"/>
      <c r="FWG55" s="7"/>
      <c r="GAI55" s="7"/>
      <c r="GAJ55" s="7"/>
      <c r="GAK55" s="7"/>
      <c r="GAL55" s="7"/>
      <c r="GAM55" s="7"/>
      <c r="GAN55" s="7"/>
      <c r="GEP55" s="7"/>
      <c r="GEQ55" s="7"/>
      <c r="GER55" s="7"/>
      <c r="GES55" s="7"/>
      <c r="GET55" s="7"/>
      <c r="GEU55" s="7"/>
      <c r="GIW55" s="7"/>
      <c r="GIX55" s="7"/>
      <c r="GIY55" s="7"/>
      <c r="GIZ55" s="7"/>
      <c r="GJA55" s="7"/>
      <c r="GJB55" s="7"/>
      <c r="GND55" s="7"/>
      <c r="GNE55" s="7"/>
      <c r="GNF55" s="7"/>
      <c r="GNG55" s="7"/>
      <c r="GNH55" s="7"/>
      <c r="GNI55" s="7"/>
      <c r="GRK55" s="7"/>
      <c r="GRL55" s="7"/>
      <c r="GRM55" s="7"/>
      <c r="GRN55" s="7"/>
      <c r="GRO55" s="7"/>
      <c r="GRP55" s="7"/>
      <c r="GVR55" s="7"/>
      <c r="GVS55" s="7"/>
      <c r="GVT55" s="7"/>
      <c r="GVU55" s="7"/>
      <c r="GVV55" s="7"/>
      <c r="GVW55" s="7"/>
      <c r="GZY55" s="7"/>
      <c r="GZZ55" s="7"/>
      <c r="HAA55" s="7"/>
      <c r="HAB55" s="7"/>
      <c r="HAC55" s="7"/>
      <c r="HAD55" s="7"/>
      <c r="HEF55" s="7"/>
      <c r="HEG55" s="7"/>
      <c r="HEH55" s="7"/>
      <c r="HEI55" s="7"/>
      <c r="HEJ55" s="7"/>
      <c r="HEK55" s="7"/>
      <c r="HIM55" s="7"/>
      <c r="HIN55" s="7"/>
      <c r="HIO55" s="7"/>
      <c r="HIP55" s="7"/>
      <c r="HIQ55" s="7"/>
      <c r="HIR55" s="7"/>
      <c r="HMT55" s="7"/>
      <c r="HMU55" s="7"/>
      <c r="HMV55" s="7"/>
      <c r="HMW55" s="7"/>
      <c r="HMX55" s="7"/>
      <c r="HMY55" s="7"/>
      <c r="HRA55" s="7"/>
      <c r="HRB55" s="7"/>
      <c r="HRC55" s="7"/>
      <c r="HRD55" s="7"/>
      <c r="HRE55" s="7"/>
      <c r="HRF55" s="7"/>
      <c r="HVH55" s="7"/>
      <c r="HVI55" s="7"/>
      <c r="HVJ55" s="7"/>
      <c r="HVK55" s="7"/>
      <c r="HVL55" s="7"/>
      <c r="HVM55" s="7"/>
      <c r="HZO55" s="7"/>
      <c r="HZP55" s="7"/>
      <c r="HZQ55" s="7"/>
      <c r="HZR55" s="7"/>
      <c r="HZS55" s="7"/>
      <c r="HZT55" s="7"/>
      <c r="IDV55" s="7"/>
      <c r="IDW55" s="7"/>
      <c r="IDX55" s="7"/>
      <c r="IDY55" s="7"/>
      <c r="IDZ55" s="7"/>
      <c r="IEA55" s="7"/>
      <c r="IIC55" s="7"/>
      <c r="IID55" s="7"/>
      <c r="IIE55" s="7"/>
      <c r="IIF55" s="7"/>
      <c r="IIG55" s="7"/>
      <c r="IIH55" s="7"/>
      <c r="IMJ55" s="7"/>
      <c r="IMK55" s="7"/>
      <c r="IML55" s="7"/>
      <c r="IMM55" s="7"/>
      <c r="IMN55" s="7"/>
      <c r="IMO55" s="7"/>
      <c r="IQQ55" s="7"/>
      <c r="IQR55" s="7"/>
      <c r="IQS55" s="7"/>
      <c r="IQT55" s="7"/>
      <c r="IQU55" s="7"/>
      <c r="IQV55" s="7"/>
      <c r="IUX55" s="7"/>
      <c r="IUY55" s="7"/>
      <c r="IUZ55" s="7"/>
      <c r="IVA55" s="7"/>
      <c r="IVB55" s="7"/>
      <c r="IVC55" s="7"/>
      <c r="IZE55" s="7"/>
      <c r="IZF55" s="7"/>
      <c r="IZG55" s="7"/>
      <c r="IZH55" s="7"/>
      <c r="IZI55" s="7"/>
      <c r="IZJ55" s="7"/>
      <c r="JDL55" s="7"/>
      <c r="JDM55" s="7"/>
      <c r="JDN55" s="7"/>
      <c r="JDO55" s="7"/>
      <c r="JDP55" s="7"/>
      <c r="JDQ55" s="7"/>
      <c r="JHS55" s="7"/>
      <c r="JHT55" s="7"/>
      <c r="JHU55" s="7"/>
      <c r="JHV55" s="7"/>
      <c r="JHW55" s="7"/>
      <c r="JHX55" s="7"/>
      <c r="JLZ55" s="7"/>
      <c r="JMA55" s="7"/>
      <c r="JMB55" s="7"/>
      <c r="JMC55" s="7"/>
      <c r="JMD55" s="7"/>
      <c r="JME55" s="7"/>
      <c r="JQG55" s="7"/>
      <c r="JQH55" s="7"/>
      <c r="JQI55" s="7"/>
      <c r="JQJ55" s="7"/>
      <c r="JQK55" s="7"/>
      <c r="JQL55" s="7"/>
      <c r="JUN55" s="7"/>
      <c r="JUO55" s="7"/>
      <c r="JUP55" s="7"/>
      <c r="JUQ55" s="7"/>
      <c r="JUR55" s="7"/>
      <c r="JUS55" s="7"/>
      <c r="JYU55" s="7"/>
      <c r="JYV55" s="7"/>
      <c r="JYW55" s="7"/>
      <c r="JYX55" s="7"/>
      <c r="JYY55" s="7"/>
      <c r="JYZ55" s="7"/>
      <c r="KDB55" s="7"/>
      <c r="KDC55" s="7"/>
      <c r="KDD55" s="7"/>
      <c r="KDE55" s="7"/>
      <c r="KDF55" s="7"/>
      <c r="KDG55" s="7"/>
      <c r="KHI55" s="7"/>
      <c r="KHJ55" s="7"/>
      <c r="KHK55" s="7"/>
      <c r="KHL55" s="7"/>
      <c r="KHM55" s="7"/>
      <c r="KHN55" s="7"/>
      <c r="KLP55" s="7"/>
      <c r="KLQ55" s="7"/>
      <c r="KLR55" s="7"/>
      <c r="KLS55" s="7"/>
      <c r="KLT55" s="7"/>
      <c r="KLU55" s="7"/>
      <c r="KPW55" s="7"/>
      <c r="KPX55" s="7"/>
      <c r="KPY55" s="7"/>
      <c r="KPZ55" s="7"/>
      <c r="KQA55" s="7"/>
      <c r="KQB55" s="7"/>
      <c r="KUD55" s="7"/>
      <c r="KUE55" s="7"/>
      <c r="KUF55" s="7"/>
      <c r="KUG55" s="7"/>
      <c r="KUH55" s="7"/>
      <c r="KUI55" s="7"/>
      <c r="KYK55" s="7"/>
      <c r="KYL55" s="7"/>
      <c r="KYM55" s="7"/>
      <c r="KYN55" s="7"/>
      <c r="KYO55" s="7"/>
      <c r="KYP55" s="7"/>
      <c r="LCR55" s="7"/>
      <c r="LCS55" s="7"/>
      <c r="LCT55" s="7"/>
      <c r="LCU55" s="7"/>
      <c r="LCV55" s="7"/>
      <c r="LCW55" s="7"/>
      <c r="LGY55" s="7"/>
      <c r="LGZ55" s="7"/>
      <c r="LHA55" s="7"/>
      <c r="LHB55" s="7"/>
      <c r="LHC55" s="7"/>
      <c r="LHD55" s="7"/>
      <c r="LLF55" s="7"/>
      <c r="LLG55" s="7"/>
      <c r="LLH55" s="7"/>
      <c r="LLI55" s="7"/>
      <c r="LLJ55" s="7"/>
      <c r="LLK55" s="7"/>
      <c r="LPM55" s="7"/>
      <c r="LPN55" s="7"/>
      <c r="LPO55" s="7"/>
      <c r="LPP55" s="7"/>
      <c r="LPQ55" s="7"/>
      <c r="LPR55" s="7"/>
      <c r="LTT55" s="7"/>
      <c r="LTU55" s="7"/>
      <c r="LTV55" s="7"/>
      <c r="LTW55" s="7"/>
      <c r="LTX55" s="7"/>
      <c r="LTY55" s="7"/>
      <c r="LYA55" s="7"/>
      <c r="LYB55" s="7"/>
      <c r="LYC55" s="7"/>
      <c r="LYD55" s="7"/>
      <c r="LYE55" s="7"/>
      <c r="LYF55" s="7"/>
      <c r="MCH55" s="7"/>
      <c r="MCI55" s="7"/>
      <c r="MCJ55" s="7"/>
      <c r="MCK55" s="7"/>
      <c r="MCL55" s="7"/>
      <c r="MCM55" s="7"/>
      <c r="MGO55" s="7"/>
      <c r="MGP55" s="7"/>
      <c r="MGQ55" s="7"/>
      <c r="MGR55" s="7"/>
      <c r="MGS55" s="7"/>
      <c r="MGT55" s="7"/>
      <c r="MKV55" s="7"/>
      <c r="MKW55" s="7"/>
      <c r="MKX55" s="7"/>
      <c r="MKY55" s="7"/>
      <c r="MKZ55" s="7"/>
      <c r="MLA55" s="7"/>
      <c r="MPC55" s="7"/>
      <c r="MPD55" s="7"/>
      <c r="MPE55" s="7"/>
      <c r="MPF55" s="7"/>
      <c r="MPG55" s="7"/>
      <c r="MPH55" s="7"/>
      <c r="MTJ55" s="7"/>
      <c r="MTK55" s="7"/>
      <c r="MTL55" s="7"/>
      <c r="MTM55" s="7"/>
      <c r="MTN55" s="7"/>
      <c r="MTO55" s="7"/>
      <c r="MXQ55" s="7"/>
      <c r="MXR55" s="7"/>
      <c r="MXS55" s="7"/>
      <c r="MXT55" s="7"/>
      <c r="MXU55" s="7"/>
      <c r="MXV55" s="7"/>
      <c r="NBX55" s="7"/>
      <c r="NBY55" s="7"/>
      <c r="NBZ55" s="7"/>
      <c r="NCA55" s="7"/>
      <c r="NCB55" s="7"/>
      <c r="NCC55" s="7"/>
      <c r="NGE55" s="7"/>
      <c r="NGF55" s="7"/>
      <c r="NGG55" s="7"/>
      <c r="NGH55" s="7"/>
      <c r="NGI55" s="7"/>
      <c r="NGJ55" s="7"/>
      <c r="NKL55" s="7"/>
      <c r="NKM55" s="7"/>
      <c r="NKN55" s="7"/>
      <c r="NKO55" s="7"/>
      <c r="NKP55" s="7"/>
      <c r="NKQ55" s="7"/>
      <c r="NOS55" s="7"/>
      <c r="NOT55" s="7"/>
      <c r="NOU55" s="7"/>
      <c r="NOV55" s="7"/>
      <c r="NOW55" s="7"/>
      <c r="NOX55" s="7"/>
      <c r="NSZ55" s="7"/>
      <c r="NTA55" s="7"/>
      <c r="NTB55" s="7"/>
      <c r="NTC55" s="7"/>
      <c r="NTD55" s="7"/>
      <c r="NTE55" s="7"/>
      <c r="NXG55" s="7"/>
      <c r="NXH55" s="7"/>
      <c r="NXI55" s="7"/>
      <c r="NXJ55" s="7"/>
      <c r="NXK55" s="7"/>
      <c r="NXL55" s="7"/>
      <c r="OBN55" s="7"/>
      <c r="OBO55" s="7"/>
      <c r="OBP55" s="7"/>
      <c r="OBQ55" s="7"/>
      <c r="OBR55" s="7"/>
      <c r="OBS55" s="7"/>
      <c r="OFU55" s="7"/>
      <c r="OFV55" s="7"/>
      <c r="OFW55" s="7"/>
      <c r="OFX55" s="7"/>
      <c r="OFY55" s="7"/>
      <c r="OFZ55" s="7"/>
      <c r="OKB55" s="7"/>
      <c r="OKC55" s="7"/>
      <c r="OKD55" s="7"/>
      <c r="OKE55" s="7"/>
      <c r="OKF55" s="7"/>
      <c r="OKG55" s="7"/>
      <c r="OOI55" s="7"/>
      <c r="OOJ55" s="7"/>
      <c r="OOK55" s="7"/>
      <c r="OOL55" s="7"/>
      <c r="OOM55" s="7"/>
      <c r="OON55" s="7"/>
      <c r="OSP55" s="7"/>
      <c r="OSQ55" s="7"/>
      <c r="OSR55" s="7"/>
      <c r="OSS55" s="7"/>
      <c r="OST55" s="7"/>
      <c r="OSU55" s="7"/>
      <c r="OWW55" s="7"/>
      <c r="OWX55" s="7"/>
      <c r="OWY55" s="7"/>
      <c r="OWZ55" s="7"/>
      <c r="OXA55" s="7"/>
      <c r="OXB55" s="7"/>
      <c r="PBD55" s="7"/>
      <c r="PBE55" s="7"/>
      <c r="PBF55" s="7"/>
      <c r="PBG55" s="7"/>
      <c r="PBH55" s="7"/>
      <c r="PBI55" s="7"/>
      <c r="PFK55" s="7"/>
      <c r="PFL55" s="7"/>
      <c r="PFM55" s="7"/>
      <c r="PFN55" s="7"/>
      <c r="PFO55" s="7"/>
      <c r="PFP55" s="7"/>
      <c r="PJR55" s="7"/>
      <c r="PJS55" s="7"/>
      <c r="PJT55" s="7"/>
      <c r="PJU55" s="7"/>
      <c r="PJV55" s="7"/>
      <c r="PJW55" s="7"/>
      <c r="PNY55" s="7"/>
      <c r="PNZ55" s="7"/>
      <c r="POA55" s="7"/>
      <c r="POB55" s="7"/>
      <c r="POC55" s="7"/>
      <c r="POD55" s="7"/>
      <c r="PSF55" s="7"/>
      <c r="PSG55" s="7"/>
      <c r="PSH55" s="7"/>
      <c r="PSI55" s="7"/>
      <c r="PSJ55" s="7"/>
      <c r="PSK55" s="7"/>
    </row>
    <row r="56" spans="1:998 1104:1997 2103:2996 3102:3995 4101:5105 5211:6104 6210:7103 7209:8102 8208:9212 9318:10211 10317:11210 11316:11321" x14ac:dyDescent="0.25">
      <c r="A56" s="9">
        <f>Landen!E39+100</f>
        <v>112</v>
      </c>
      <c r="B56" s="3">
        <f>VLOOKUP(C56,CX55:CY58,2,FALSE)</f>
        <v>2</v>
      </c>
      <c r="C56" s="5" t="str">
        <f>Landen!D39</f>
        <v>Senegal</v>
      </c>
      <c r="D56" s="3">
        <f>SUMPRODUCT((DA3:DA105=C56)*(DE3:DE105="W"))+SUMPRODUCT((DD3:DD105=C56)*(DF3:DF105="W"))</f>
        <v>0</v>
      </c>
      <c r="E56" s="3">
        <f>SUMPRODUCT((DA3:DA105=C56)*(DE3:DE105="D"))+SUMPRODUCT((DD3:DD105=C56)*(DF3:DF105="D"))</f>
        <v>0</v>
      </c>
      <c r="F56" s="3">
        <f>SUMPRODUCT((DA3:DA105=C56)*(DE3:DE105="L"))+SUMPRODUCT((DD3:DD105=C56)*(DF3:DF105="L"))</f>
        <v>0</v>
      </c>
      <c r="G56" s="3">
        <f>SUMIF(DA3:DA123,C56,DB3:DB123)+SUMIF(DD3:DD123,C56,DC3:DC123)</f>
        <v>0</v>
      </c>
      <c r="H56" s="3">
        <f>SUMIF(DD3:DD123,C56,DB3:DB123)+SUMIF(DA3:DA123,C56,DC3:DC123)</f>
        <v>0</v>
      </c>
      <c r="I56" s="3">
        <f t="shared" si="196"/>
        <v>1000</v>
      </c>
      <c r="J56" s="3">
        <f t="shared" si="197"/>
        <v>0</v>
      </c>
      <c r="K56" s="3">
        <f>IF(Landen!F39&lt;&gt;"",Landen!F39,-A56)</f>
        <v>-112</v>
      </c>
      <c r="L56" s="3">
        <f>IF(COUNTIF(J55:J58,4)&lt;&gt;4,RANK(J56,J55:J58),J135)</f>
        <v>1</v>
      </c>
      <c r="N56" s="3">
        <f>SUMPRODUCT((L55:L58=L56)*(K55:K58&lt;K56))+L56</f>
        <v>3</v>
      </c>
      <c r="O56" s="5" t="str">
        <f>INDEX(C55:C58,MATCH(2,N55:N58,0),0)</f>
        <v>Noorwegen</v>
      </c>
      <c r="P56" s="3">
        <f>INDEX(L55:L58,MATCH(O56,C55:C58,0),0)</f>
        <v>1</v>
      </c>
      <c r="Q56" s="3" t="str">
        <f>IF(Q55&lt;&gt;"",O56,"")</f>
        <v>Noorwegen</v>
      </c>
      <c r="R56" s="3" t="str">
        <f>IF(R55&lt;&gt;"",O57,"")</f>
        <v/>
      </c>
      <c r="S56" s="3" t="str">
        <f>IF(S55&lt;&gt;"",O58,"")</f>
        <v/>
      </c>
      <c r="T56" s="3" t="str">
        <f>IF(T55&lt;&gt;"",O59,"")</f>
        <v/>
      </c>
      <c r="V56" s="3" t="str">
        <f t="shared" ref="V56:V58" si="205">IF(Q56&lt;&gt;"",Q56,"")</f>
        <v>Noorwegen</v>
      </c>
      <c r="W56" s="3">
        <f>SUMPRODUCT((DA3:DA105=V56)*(DD3:DD105=V57)*(DE3:DE105="W"))+SUMPRODUCT((DA3:DA105=V56)*(DD3:DD105=V58)*(DE3:DE105="W"))+SUMPRODUCT((DA3:DA105=V56)*(DD3:DD105=V59)*(DE3:DE105="W"))+SUMPRODUCT((DA3:DA105=V56)*(DD3:DD105=V55)*(DE3:DE105="W"))+SUMPRODUCT((DA3:DA105=V57)*(DD3:DD105=V56)*(DF3:DF105="W"))+SUMPRODUCT((DA3:DA105=V58)*(DD3:DD105=V56)*(DF3:DF105="W"))+SUMPRODUCT((DA3:DA105=V59)*(DD3:DD105=V56)*(DF3:DF105="W"))+SUMPRODUCT((DA3:DA105=V55)*(DD3:DD105=V56)*(DF3:DF105="W"))</f>
        <v>0</v>
      </c>
      <c r="X56" s="3">
        <f>SUMPRODUCT((DA3:DA105=V56)*(DD3:DD105=V57)*(DE3:DE105="D"))+SUMPRODUCT((DA3:DA105=V56)*(DD3:DD105=V58)*(DE3:DE105="D"))+SUMPRODUCT((DA3:DA105=V56)*(DD3:DD105=V59)*(DE3:DE105="D"))+SUMPRODUCT((DA3:DA105=V56)*(DD3:DD105=V55)*(DE3:DE105="D"))+SUMPRODUCT((DA3:DA105=V57)*(DD3:DD105=V56)*(DE3:DE105="D"))+SUMPRODUCT((DA3:DA105=V58)*(DD3:DD105=V56)*(DE3:DE105="D"))+SUMPRODUCT((DA3:DA105=V59)*(DD3:DD105=V56)*(DE3:DE105="D"))+SUMPRODUCT((DA3:DA105=V55)*(DD3:DD105=V56)*(DE3:DE105="D"))</f>
        <v>0</v>
      </c>
      <c r="Y56" s="3">
        <f>SUMPRODUCT((DA3:DA105=V56)*(DD3:DD105=V57)*(DE3:DE105="L"))+SUMPRODUCT((DA3:DA105=V56)*(DD3:DD105=V58)*(DE3:DE105="L"))+SUMPRODUCT((DA3:DA105=V56)*(DD3:DD105=V59)*(DE3:DE105="L"))+SUMPRODUCT((DA3:DA105=V56)*(DD3:DD105=V55)*(DE3:DE105="L"))+SUMPRODUCT((DA3:DA105=V57)*(DD3:DD105=V56)*(DF3:DF105="L"))+SUMPRODUCT((DA3:DA105=V58)*(DD3:DD105=V56)*(DF3:DF105="L"))+SUMPRODUCT((DA3:DA105=V59)*(DD3:DD105=V56)*(DF3:DF105="L"))+SUMPRODUCT((DA3:DA105=V55)*(DD3:DD105=V56)*(DF3:DF105="L"))</f>
        <v>0</v>
      </c>
      <c r="Z56" s="3">
        <f>SUMPRODUCT((DA3:DA105=V56)*(DD3:DD105=V57)*DB3:DB105)+SUMPRODUCT((DA3:DA105=V56)*(DD3:DD105=V58)*DB3:DB105)+SUMPRODUCT((DA3:DA105=V56)*(DD3:DD105=V59)*DB3:DB105)+SUMPRODUCT((DA3:DA105=V56)*(DD3:DD105=V55)*DB3:DB105)+SUMPRODUCT((DA3:DA105=V57)*(DD3:DD105=V56)*DC3:DC105)+SUMPRODUCT((DA3:DA105=V58)*(DD3:DD105=V56)*DC3:DC105)+SUMPRODUCT((DA3:DA105=V59)*(DD3:DD105=V56)*DC3:DC105)+SUMPRODUCT((DA3:DA105=V55)*(DD3:DD105=V56)*DC3:DC105)</f>
        <v>0</v>
      </c>
      <c r="AA56" s="3">
        <f>SUMPRODUCT((DA3:DA105=V56)*(DD3:DD105=V57)*DC3:DC105)+SUMPRODUCT((DA3:DA105=V56)*(DD3:DD105=V58)*DC3:DC105)+SUMPRODUCT((DA3:DA105=V56)*(DD3:DD105=V59)*DC3:DC105)+SUMPRODUCT((DA3:DA105=V56)*(DD3:DD105=V55)*DC3:DC105)+SUMPRODUCT((DA3:DA105=V57)*(DD3:DD105=V56)*DB3:DB105)+SUMPRODUCT((DA3:DA105=V58)*(DD3:DD105=V56)*DB3:DB105)+SUMPRODUCT((DA3:DA105=V59)*(DD3:DD105=V56)*DB3:DB105)+SUMPRODUCT((DA3:DA105=V55)*(DD3:DD105=V56)*DB3:DB105)</f>
        <v>0</v>
      </c>
      <c r="AB56" s="3">
        <f>Z56-AA56+1000</f>
        <v>1000</v>
      </c>
      <c r="AC56" s="3">
        <f t="shared" si="198"/>
        <v>0</v>
      </c>
      <c r="AD56" s="3">
        <f>IF(V56&lt;&gt;"",VLOOKUP(V56,C4:I58,7,FALSE),"")</f>
        <v>1000</v>
      </c>
      <c r="AE56" s="3">
        <f>IF(V56&lt;&gt;"",VLOOKUP(V56,C4:I58,5,FALSE),"")</f>
        <v>0</v>
      </c>
      <c r="AF56" s="3">
        <f>IF(V56&lt;&gt;"",VLOOKUP(V56,C4:K58,9,FALSE),"")</f>
        <v>-132</v>
      </c>
      <c r="AG56" s="3">
        <f t="shared" si="199"/>
        <v>0</v>
      </c>
      <c r="AH56" s="3">
        <f>IF(V56&lt;&gt;"",RANK(AG56,AG55:AG58),"")</f>
        <v>1</v>
      </c>
      <c r="AI56" s="3">
        <f>IF(V56&lt;&gt;"",SUMPRODUCT((AG55:AG58=AG56)*(AB55:AB58&gt;AB56)),"")</f>
        <v>0</v>
      </c>
      <c r="AJ56" s="3">
        <f>IF(V56&lt;&gt;"",SUMPRODUCT((AG55:AG58=AG56)*(AB55:AB58=AB56)*(Z55:Z58&gt;Z56)),"")</f>
        <v>0</v>
      </c>
      <c r="AK56" s="3">
        <f>IF(V56&lt;&gt;"",SUMPRODUCT((AG55:AG58=AG56)*(AB55:AB58=AB56)*(Z55:Z58=Z56)*(AD55:AD58&gt;AD56)),"")</f>
        <v>0</v>
      </c>
      <c r="AL56" s="3">
        <f>IF(V56&lt;&gt;"",SUMPRODUCT((AG55:AG58=AG56)*(AB55:AB58=AB56)*(Z55:Z58=Z56)*(AD55:AD58=AD56)*(AE55:AE58&gt;AE56)),"")</f>
        <v>0</v>
      </c>
      <c r="AM56" s="3">
        <f>IF(V56&lt;&gt;"",SUMPRODUCT((AG55:AG58=AG56)*(AB55:AB58=AB56)*(Z55:Z58=Z56)*(AD55:AD58=AD56)*(AE55:AE58=AE56)*(AF55:AF58&gt;AF56)),"")</f>
        <v>2</v>
      </c>
      <c r="AN56" s="3">
        <f>IF(V56&lt;&gt;"",IF(AN135&lt;&gt;"",IF(U133=3,AN135,AN135+U133),SUM(AH56:AM56)),"")</f>
        <v>3</v>
      </c>
      <c r="AO56" s="3" t="str">
        <f>IF(V56&lt;&gt;"",INDEX(V55:V58,MATCH(2,AN55:AN58,0),0),"")</f>
        <v>Senegal</v>
      </c>
      <c r="AP56" s="3" t="str">
        <f>IF(R55&lt;&gt;"",R55,"")</f>
        <v/>
      </c>
      <c r="AQ56" s="3">
        <f>SUMPRODUCT((DA3:DA105=AP56)*(DD3:DD105=AP57)*(DE3:DE105="W"))+SUMPRODUCT((DA3:DA105=AP56)*(DD3:DD105=AP58)*(DE3:DE105="W"))+SUMPRODUCT((DA3:DA105=AP56)*(DD3:DD105=AP59)*(DE3:DE105="W"))+SUMPRODUCT((DA3:DA105=AP57)*(DD3:DD105=AP56)*(DF3:DF105="W"))+SUMPRODUCT((DA3:DA105=AP58)*(DD3:DD105=AP56)*(DF3:DF105="W"))+SUMPRODUCT((DA3:DA105=AP59)*(DD3:DD105=AP56)*(DF3:DF105="W"))</f>
        <v>0</v>
      </c>
      <c r="AR56" s="3">
        <f>SUMPRODUCT((DA3:DA105=AP56)*(DD3:DD105=AP57)*(DE3:DE105="D"))+SUMPRODUCT((DA3:DA105=AP56)*(DD3:DD105=AP58)*(DE3:DE105="D"))+SUMPRODUCT((DA3:DA105=AP56)*(DD3:DD105=AP59)*(DE3:DE105="D"))+SUMPRODUCT((DA3:DA105=AP57)*(DD3:DD105=AP56)*(DE3:DE105="D"))+SUMPRODUCT((DA3:DA105=AP58)*(DD3:DD105=AP56)*(DE3:DE105="D"))+SUMPRODUCT((DA3:DA105=AP59)*(DD3:DD105=AP56)*(DE3:DE105="D"))</f>
        <v>0</v>
      </c>
      <c r="AS56" s="3">
        <f>SUMPRODUCT((DA3:DA105=AP56)*(DD3:DD105=AP57)*(DE3:DE105="L"))+SUMPRODUCT((DA3:DA105=AP56)*(DD3:DD105=AP58)*(DE3:DE105="L"))+SUMPRODUCT((DA3:DA105=AP56)*(DD3:DD105=AP59)*(DE3:DE105="L"))+SUMPRODUCT((DA3:DA105=AP57)*(DD3:DD105=AP56)*(DF3:DF105="L"))+SUMPRODUCT((DA3:DA105=AP58)*(DD3:DD105=AP56)*(DF3:DF105="L"))+SUMPRODUCT((DA3:DA105=AP59)*(DD3:DD105=AP56)*(DF3:DF105="L"))</f>
        <v>0</v>
      </c>
      <c r="AT56" s="3">
        <f>SUMPRODUCT((DA3:DA105=AP56)*(DD3:DD105=AP57)*DB3:DB105)+SUMPRODUCT((DA3:DA105=AP56)*(DD3:DD105=AP58)*DB3:DB105)+SUMPRODUCT((DA3:DA105=AP56)*(DD3:DD105=AP59)*DB3:DB105)+SUMPRODUCT((DA3:DA105=AP56)*(DD3:DD105=AP55)*DB3:DB105)+SUMPRODUCT((DA3:DA105=AP57)*(DD3:DD105=AP56)*DC3:DC105)+SUMPRODUCT((DA3:DA105=AP58)*(DD3:DD105=AP56)*DC3:DC105)+SUMPRODUCT((DA3:DA105=AP59)*(DD3:DD105=AP56)*DC3:DC105)+SUMPRODUCT((DA3:DA105=AP55)*(DD3:DD105=AP56)*DC3:DC105)</f>
        <v>0</v>
      </c>
      <c r="AU56" s="3">
        <f>SUMPRODUCT((DA3:DA105=AP56)*(DD3:DD105=AP57)*DC3:DC105)+SUMPRODUCT((DA3:DA105=AP56)*(DD3:DD105=AP58)*DC3:DC105)+SUMPRODUCT((DA3:DA105=AP56)*(DD3:DD105=AP59)*DC3:DC105)+SUMPRODUCT((DA3:DA105=AP56)*(DD3:DD105=AP55)*DC3:DC105)+SUMPRODUCT((DA3:DA105=AP57)*(DD3:DD105=AP56)*DB3:DB105)+SUMPRODUCT((DA3:DA105=AP58)*(DD3:DD105=AP56)*DB3:DB105)+SUMPRODUCT((DA3:DA105=AP59)*(DD3:DD105=AP56)*DB3:DB105)+SUMPRODUCT((DA3:DA105=AP55)*(DD3:DD105=AP56)*DB3:DB105)</f>
        <v>0</v>
      </c>
      <c r="AV56" s="3">
        <f>AT56-AU56+1000</f>
        <v>1000</v>
      </c>
      <c r="AW56" s="3" t="str">
        <f t="shared" ref="AW56:AW58" si="206">IF(AP56&lt;&gt;"",AQ56*3+AR56*1,"")</f>
        <v/>
      </c>
      <c r="AX56" s="3" t="str">
        <f>IF(AP56&lt;&gt;"",VLOOKUP(AP56,C4:I58,7,FALSE),"")</f>
        <v/>
      </c>
      <c r="AY56" s="3" t="str">
        <f>IF(AP56&lt;&gt;"",VLOOKUP(AP56,C4:I58,5,FALSE),"")</f>
        <v/>
      </c>
      <c r="AZ56" s="3" t="str">
        <f>IF(AP56&lt;&gt;"",VLOOKUP(AP56,C4:K58,9,FALSE),"")</f>
        <v/>
      </c>
      <c r="BA56" s="3" t="str">
        <f t="shared" ref="BA56:BA58" si="207">AW56</f>
        <v/>
      </c>
      <c r="BB56" s="3" t="str">
        <f>IF(AP56&lt;&gt;"",RANK(BA56,BA55:BA58),"")</f>
        <v/>
      </c>
      <c r="BC56" s="3" t="str">
        <f>IF(AP56&lt;&gt;"",SUMPRODUCT((BA55:BA58=BA56)*(AV55:AV58&gt;AV56)),"")</f>
        <v/>
      </c>
      <c r="BD56" s="3" t="str">
        <f>IF(AP56&lt;&gt;"",SUMPRODUCT((BA55:BA58=BA56)*(AV55:AV58=AV56)*(AT55:AT58&gt;AT56)),"")</f>
        <v/>
      </c>
      <c r="BE56" s="3" t="str">
        <f>IF(AP56&lt;&gt;"",SUMPRODUCT((BA55:BA58=BA56)*(AV55:AV58=AV56)*(AT55:AT58=AT56)*(AX55:AX58&gt;AX56)),"")</f>
        <v/>
      </c>
      <c r="BF56" s="3" t="str">
        <f>IF(AP56&lt;&gt;"",SUMPRODUCT((BA55:BA58=BA56)*(AV55:AV58=AV56)*(AT55:AT58=AT56)*(AX55:AX58=AX56)*(AY55:AY58&gt;AY56)),"")</f>
        <v/>
      </c>
      <c r="BG56" s="3" t="str">
        <f>IF(AP56&lt;&gt;"",SUMPRODUCT((BA55:BA58=BA56)*(AV55:AV58=AV56)*(AT55:AT58=AT56)*(AX55:AX58=AX56)*(AY55:AY58=AY56)*(AZ55:AZ58&gt;AZ56)),"")</f>
        <v/>
      </c>
      <c r="BH56" s="3" t="str">
        <f>IF(AP56&lt;&gt;"",IF(BH135&lt;&gt;"",IF(AO123=3,BH135,BH135+AO133),SUM(BB56:BG56)+1),"")</f>
        <v/>
      </c>
      <c r="BI56" s="3" t="str">
        <f>IF(AP56&lt;&gt;"",INDEX(AP56:AP59,MATCH(2,BH56:BH59,0),0),"")</f>
        <v/>
      </c>
      <c r="CX56" s="3" t="str">
        <f>IF(BI56&lt;&gt;"",BI56,IF(AO56&lt;&gt;"",AO56,O56))</f>
        <v>Senegal</v>
      </c>
      <c r="CY56" s="3">
        <v>2</v>
      </c>
      <c r="DA56" s="7" t="str">
        <f>Voorspelling!F59</f>
        <v>Zuid-Afrika</v>
      </c>
      <c r="DB56" s="7">
        <f>Voorspelling!G59</f>
        <v>0</v>
      </c>
      <c r="DC56" s="7">
        <f>Voorspelling!H59</f>
        <v>0</v>
      </c>
      <c r="DD56" s="7" t="str">
        <f>Voorspelling!I59</f>
        <v>Zuid-Korea</v>
      </c>
      <c r="DE56" s="7" t="str">
        <f>IF(AND(Voorspelling!G59&lt;&gt;"",Voorspelling!H59&lt;&gt;""),IF(DB56&gt;DC56,"W",IF(DB56=DC56,"D","L")),"")</f>
        <v/>
      </c>
      <c r="DF56" s="7" t="str">
        <f t="shared" si="0"/>
        <v/>
      </c>
      <c r="DI56" s="3" t="e">
        <f ca="1">VLOOKUP(DJ56,HE55:HF58,2,FALSE)</f>
        <v>#N/A</v>
      </c>
      <c r="DJ56" s="5" t="str">
        <f t="shared" ref="DJ56:DJ58" si="208">C56</f>
        <v>Senegal</v>
      </c>
      <c r="DK56" s="3" t="e">
        <f ca="1">SUMPRODUCT((HH3:HH105=DJ56)*(HL3:HL105="W"))+SUMPRODUCT((HK3:HK105=DJ56)*(HM3:HM105="W"))</f>
        <v>#REF!</v>
      </c>
      <c r="DL56" s="3" t="e">
        <f ca="1">SUMPRODUCT((HH3:HH105=DJ56)*(HL3:HL105="D"))+SUMPRODUCT((HK3:HK105=DJ56)*(HM3:HM105="D"))</f>
        <v>#REF!</v>
      </c>
      <c r="DM56" s="3" t="e">
        <f ca="1">SUMPRODUCT((HH3:HH105=DJ56)*(HL3:HL105="L"))+SUMPRODUCT((HK3:HK105=DJ56)*(HM3:HM105="L"))</f>
        <v>#REF!</v>
      </c>
      <c r="DN56" s="3" t="e">
        <f ca="1">SUMIF(HH3:HH123,DJ56,HI3:HI123)+SUMIF(HK3:HK123,DJ56,HJ3:HJ123)</f>
        <v>#REF!</v>
      </c>
      <c r="DO56" s="3" t="e">
        <f ca="1">SUMIF(HK3:HK123,DJ56,HI3:HI123)+SUMIF(HH3:HH123,DJ56,HJ3:HJ123)</f>
        <v>#REF!</v>
      </c>
      <c r="DP56" s="3" t="e">
        <f t="shared" ca="1" si="200"/>
        <v>#REF!</v>
      </c>
      <c r="DQ56" s="3" t="e">
        <f t="shared" ca="1" si="201"/>
        <v>#REF!</v>
      </c>
      <c r="DR56" s="3">
        <f t="shared" si="202"/>
        <v>-112</v>
      </c>
      <c r="DS56" s="3" t="e">
        <f ca="1">IF(COUNTIF(DQ55:DQ58,4)&lt;&gt;4,RANK(DQ56,DQ55:DQ58),DQ135)</f>
        <v>#REF!</v>
      </c>
      <c r="DU56" s="3" t="e">
        <f ca="1">SUMPRODUCT((DS55:DS58=DS56)*(DR55:DR58&lt;DR56))+DS56</f>
        <v>#REF!</v>
      </c>
      <c r="DV56" s="5" t="e">
        <f ca="1">INDEX(DJ55:DJ58,MATCH(2,DU55:DU58,0),0)</f>
        <v>#N/A</v>
      </c>
      <c r="DW56" s="3" t="e">
        <f ca="1">INDEX(DS55:DS58,MATCH(DV56,DJ55:DJ58,0),0)</f>
        <v>#N/A</v>
      </c>
      <c r="DX56" s="3" t="e">
        <f ca="1">IF(DX55&lt;&gt;"",DV56,"")</f>
        <v>#N/A</v>
      </c>
      <c r="DY56" s="3" t="e">
        <f ca="1">IF(DY55&lt;&gt;"",DV57,"")</f>
        <v>#N/A</v>
      </c>
      <c r="DZ56" s="3" t="e">
        <f ca="1">IF(DZ55&lt;&gt;"",DV58,"")</f>
        <v>#N/A</v>
      </c>
      <c r="EA56" s="3" t="str">
        <f>IF(EA55&lt;&gt;"",DV59,"")</f>
        <v/>
      </c>
      <c r="EC56" s="3" t="e">
        <f t="shared" ref="EC56:EC58" ca="1" si="209">IF(DX56&lt;&gt;"",DX56,"")</f>
        <v>#N/A</v>
      </c>
      <c r="ED56" s="3" t="e">
        <f ca="1">SUMPRODUCT((HH3:HH105=EC56)*(HK3:HK105=EC57)*(HL3:HL105="W"))+SUMPRODUCT((HH3:HH105=EC56)*(HK3:HK105=EC58)*(HL3:HL105="W"))+SUMPRODUCT((HH3:HH105=EC56)*(HK3:HK105=EC59)*(HL3:HL105="W"))+SUMPRODUCT((HH3:HH105=EC56)*(HK3:HK105=EC55)*(HL3:HL105="W"))+SUMPRODUCT((HH3:HH105=EC57)*(HK3:HK105=EC56)*(HM3:HM105="W"))+SUMPRODUCT((HH3:HH105=EC58)*(HK3:HK105=EC56)*(HM3:HM105="W"))+SUMPRODUCT((HH3:HH105=EC59)*(HK3:HK105=EC56)*(HM3:HM105="W"))+SUMPRODUCT((HH3:HH105=EC55)*(HK3:HK105=EC56)*(HM3:HM105="W"))</f>
        <v>#N/A</v>
      </c>
      <c r="EE56" s="3" t="e">
        <f ca="1">SUMPRODUCT((HH3:HH105=EC56)*(HK3:HK105=EC57)*(HL3:HL105="D"))+SUMPRODUCT((HH3:HH105=EC56)*(HK3:HK105=EC58)*(HL3:HL105="D"))+SUMPRODUCT((HH3:HH105=EC56)*(HK3:HK105=EC59)*(HL3:HL105="D"))+SUMPRODUCT((HH3:HH105=EC56)*(HK3:HK105=EC55)*(HL3:HL105="D"))+SUMPRODUCT((HH3:HH105=EC57)*(HK3:HK105=EC56)*(HL3:HL105="D"))+SUMPRODUCT((HH3:HH105=EC58)*(HK3:HK105=EC56)*(HL3:HL105="D"))+SUMPRODUCT((HH3:HH105=EC59)*(HK3:HK105=EC56)*(HL3:HL105="D"))+SUMPRODUCT((HH3:HH105=EC55)*(HK3:HK105=EC56)*(HL3:HL105="D"))</f>
        <v>#N/A</v>
      </c>
      <c r="EF56" s="3" t="e">
        <f ca="1">SUMPRODUCT((HH3:HH105=EC56)*(HK3:HK105=EC57)*(HL3:HL105="L"))+SUMPRODUCT((HH3:HH105=EC56)*(HK3:HK105=EC58)*(HL3:HL105="L"))+SUMPRODUCT((HH3:HH105=EC56)*(HK3:HK105=EC59)*(HL3:HL105="L"))+SUMPRODUCT((HH3:HH105=EC56)*(HK3:HK105=EC55)*(HL3:HL105="L"))+SUMPRODUCT((HH3:HH105=EC57)*(HK3:HK105=EC56)*(HM3:HM105="L"))+SUMPRODUCT((HH3:HH105=EC58)*(HK3:HK105=EC56)*(HM3:HM105="L"))+SUMPRODUCT((HH3:HH105=EC59)*(HK3:HK105=EC56)*(HM3:HM105="L"))+SUMPRODUCT((HH3:HH105=EC55)*(HK3:HK105=EC56)*(HM3:HM105="L"))</f>
        <v>#N/A</v>
      </c>
      <c r="EG56" s="3" t="e">
        <f ca="1">SUMPRODUCT((HH3:HH105=EC56)*(HK3:HK105=EC57)*HI3:HI105)+SUMPRODUCT((HH3:HH105=EC56)*(HK3:HK105=EC58)*HI3:HI105)+SUMPRODUCT((HH3:HH105=EC56)*(HK3:HK105=EC59)*HI3:HI105)+SUMPRODUCT((HH3:HH105=EC56)*(HK3:HK105=EC55)*HI3:HI105)+SUMPRODUCT((HH3:HH105=EC57)*(HK3:HK105=EC56)*HJ3:HJ105)+SUMPRODUCT((HH3:HH105=EC58)*(HK3:HK105=EC56)*HJ3:HJ105)+SUMPRODUCT((HH3:HH105=EC59)*(HK3:HK105=EC56)*HJ3:HJ105)+SUMPRODUCT((HH3:HH105=EC55)*(HK3:HK105=EC56)*HJ3:HJ105)</f>
        <v>#N/A</v>
      </c>
      <c r="EH56" s="3" t="e">
        <f ca="1">SUMPRODUCT((HH3:HH105=EC56)*(HK3:HK105=EC57)*HJ3:HJ105)+SUMPRODUCT((HH3:HH105=EC56)*(HK3:HK105=EC58)*HJ3:HJ105)+SUMPRODUCT((HH3:HH105=EC56)*(HK3:HK105=EC59)*HJ3:HJ105)+SUMPRODUCT((HH3:HH105=EC56)*(HK3:HK105=EC55)*HJ3:HJ105)+SUMPRODUCT((HH3:HH105=EC57)*(HK3:HK105=EC56)*HI3:HI105)+SUMPRODUCT((HH3:HH105=EC58)*(HK3:HK105=EC56)*HI3:HI105)+SUMPRODUCT((HH3:HH105=EC59)*(HK3:HK105=EC56)*HI3:HI105)+SUMPRODUCT((HH3:HH105=EC55)*(HK3:HK105=EC56)*HI3:HI105)</f>
        <v>#N/A</v>
      </c>
      <c r="EI56" s="3" t="e">
        <f ca="1">EG56-EH56+1000</f>
        <v>#N/A</v>
      </c>
      <c r="EJ56" s="3" t="e">
        <f t="shared" ca="1" si="203"/>
        <v>#N/A</v>
      </c>
      <c r="EK56" s="3" t="e">
        <f ca="1">IF(EC56&lt;&gt;"",VLOOKUP(EC56,DJ4:DP58,7,FALSE),"")</f>
        <v>#N/A</v>
      </c>
      <c r="EL56" s="3" t="e">
        <f ca="1">IF(EC56&lt;&gt;"",VLOOKUP(EC56,DJ4:DP58,5,FALSE),"")</f>
        <v>#N/A</v>
      </c>
      <c r="EM56" s="3" t="e">
        <f ca="1">IF(EC56&lt;&gt;"",VLOOKUP(EC56,DJ4:DR58,9,FALSE),"")</f>
        <v>#N/A</v>
      </c>
      <c r="EN56" s="3" t="e">
        <f t="shared" ca="1" si="204"/>
        <v>#N/A</v>
      </c>
      <c r="EO56" s="3" t="e">
        <f ca="1">IF(EC56&lt;&gt;"",RANK(EN56,EN55:EN58),"")</f>
        <v>#N/A</v>
      </c>
      <c r="EP56" s="3" t="e">
        <f ca="1">IF(EC56&lt;&gt;"",SUMPRODUCT((EN55:EN58=EN56)*(EI55:EI58&gt;EI56)),"")</f>
        <v>#N/A</v>
      </c>
      <c r="EQ56" s="3" t="e">
        <f ca="1">IF(EC56&lt;&gt;"",SUMPRODUCT((EN55:EN58=EN56)*(EI55:EI58=EI56)*(EG55:EG58&gt;EG56)),"")</f>
        <v>#N/A</v>
      </c>
      <c r="ER56" s="3" t="e">
        <f ca="1">IF(EC56&lt;&gt;"",SUMPRODUCT((EN55:EN58=EN56)*(EI55:EI58=EI56)*(EG55:EG58=EG56)*(EK55:EK58&gt;EK56)),"")</f>
        <v>#N/A</v>
      </c>
      <c r="ES56" s="3" t="e">
        <f ca="1">IF(EC56&lt;&gt;"",SUMPRODUCT((EN55:EN58=EN56)*(EI55:EI58=EI56)*(EG55:EG58=EG56)*(EK55:EK58=EK56)*(EL55:EL58&gt;EL56)),"")</f>
        <v>#N/A</v>
      </c>
      <c r="ET56" s="3" t="e">
        <f ca="1">IF(EC56&lt;&gt;"",SUMPRODUCT((EN55:EN58=EN56)*(EI55:EI58=EI56)*(EG55:EG58=EG56)*(EK55:EK58=EK56)*(EL55:EL58=EL56)*(EM55:EM58&gt;EM56)),"")</f>
        <v>#N/A</v>
      </c>
      <c r="EU56" s="3" t="e">
        <f ca="1">IF(EC56&lt;&gt;"",IF(EU135&lt;&gt;"",IF(EB133=3,EU135,EU135+EB133),SUM(EO56:ET56)),"")</f>
        <v>#N/A</v>
      </c>
      <c r="EV56" s="3" t="e">
        <f ca="1">IF(EC56&lt;&gt;"",INDEX(EC55:EC58,MATCH(2,EU55:EU58,0),0),"")</f>
        <v>#N/A</v>
      </c>
      <c r="EW56" s="3" t="e">
        <f ca="1">IF(DY55&lt;&gt;"",DY55,"")</f>
        <v>#N/A</v>
      </c>
      <c r="EX56" s="3" t="e">
        <f ca="1">SUMPRODUCT((HH3:HH105=EW56)*(HK3:HK105=EW57)*(HL3:HL105="W"))+SUMPRODUCT((HH3:HH105=EW56)*(HK3:HK105=EW58)*(HL3:HL105="W"))+SUMPRODUCT((HH3:HH105=EW56)*(HK3:HK105=EW59)*(HL3:HL105="W"))+SUMPRODUCT((HH3:HH105=EW57)*(HK3:HK105=EW56)*(HM3:HM105="W"))+SUMPRODUCT((HH3:HH105=EW58)*(HK3:HK105=EW56)*(HM3:HM105="W"))+SUMPRODUCT((HH3:HH105=EW59)*(HK3:HK105=EW56)*(HM3:HM105="W"))</f>
        <v>#N/A</v>
      </c>
      <c r="EY56" s="3" t="e">
        <f ca="1">SUMPRODUCT((HH3:HH105=EW56)*(HK3:HK105=EW57)*(HL3:HL105="D"))+SUMPRODUCT((HH3:HH105=EW56)*(HK3:HK105=EW58)*(HL3:HL105="D"))+SUMPRODUCT((HH3:HH105=EW56)*(HK3:HK105=EW59)*(HL3:HL105="D"))+SUMPRODUCT((HH3:HH105=EW57)*(HK3:HK105=EW56)*(HL3:HL105="D"))+SUMPRODUCT((HH3:HH105=EW58)*(HK3:HK105=EW56)*(HL3:HL105="D"))+SUMPRODUCT((HH3:HH105=EW59)*(HK3:HK105=EW56)*(HL3:HL105="D"))</f>
        <v>#N/A</v>
      </c>
      <c r="EZ56" s="3" t="e">
        <f ca="1">SUMPRODUCT((HH3:HH105=EW56)*(HK3:HK105=EW57)*(HL3:HL105="L"))+SUMPRODUCT((HH3:HH105=EW56)*(HK3:HK105=EW58)*(HL3:HL105="L"))+SUMPRODUCT((HH3:HH105=EW56)*(HK3:HK105=EW59)*(HL3:HL105="L"))+SUMPRODUCT((HH3:HH105=EW57)*(HK3:HK105=EW56)*(HM3:HM105="L"))+SUMPRODUCT((HH3:HH105=EW58)*(HK3:HK105=EW56)*(HM3:HM105="L"))+SUMPRODUCT((HH3:HH105=EW59)*(HK3:HK105=EW56)*(HM3:HM105="L"))</f>
        <v>#N/A</v>
      </c>
      <c r="FA56" s="3" t="e">
        <f ca="1">SUMPRODUCT((HH3:HH105=EW56)*(HK3:HK105=EW57)*HI3:HI105)+SUMPRODUCT((HH3:HH105=EW56)*(HK3:HK105=EW58)*HI3:HI105)+SUMPRODUCT((HH3:HH105=EW56)*(HK3:HK105=EW59)*HI3:HI105)+SUMPRODUCT((HH3:HH105=EW56)*(HK3:HK105=EW55)*HI3:HI105)+SUMPRODUCT((HH3:HH105=EW57)*(HK3:HK105=EW56)*HJ3:HJ105)+SUMPRODUCT((HH3:HH105=EW58)*(HK3:HK105=EW56)*HJ3:HJ105)+SUMPRODUCT((HH3:HH105=EW59)*(HK3:HK105=EW56)*HJ3:HJ105)+SUMPRODUCT((HH3:HH105=EW55)*(HK3:HK105=EW56)*HJ3:HJ105)</f>
        <v>#N/A</v>
      </c>
      <c r="FB56" s="3" t="e">
        <f ca="1">SUMPRODUCT((HH3:HH105=EW56)*(HK3:HK105=EW57)*HJ3:HJ105)+SUMPRODUCT((HH3:HH105=EW56)*(HK3:HK105=EW58)*HJ3:HJ105)+SUMPRODUCT((HH3:HH105=EW56)*(HK3:HK105=EW59)*HJ3:HJ105)+SUMPRODUCT((HH3:HH105=EW56)*(HK3:HK105=EW55)*HJ3:HJ105)+SUMPRODUCT((HH3:HH105=EW57)*(HK3:HK105=EW56)*HI3:HI105)+SUMPRODUCT((HH3:HH105=EW58)*(HK3:HK105=EW56)*HI3:HI105)+SUMPRODUCT((HH3:HH105=EW59)*(HK3:HK105=EW56)*HI3:HI105)+SUMPRODUCT((HH3:HH105=EW55)*(HK3:HK105=EW56)*HI3:HI105)</f>
        <v>#N/A</v>
      </c>
      <c r="FC56" s="3" t="e">
        <f ca="1">FA56-FB56+1000</f>
        <v>#N/A</v>
      </c>
      <c r="FD56" s="3" t="e">
        <f t="shared" ref="FD56:FD58" ca="1" si="210">IF(EW56&lt;&gt;"",EX56*3+EY56*1,"")</f>
        <v>#N/A</v>
      </c>
      <c r="FE56" s="3" t="e">
        <f ca="1">IF(EW56&lt;&gt;"",VLOOKUP(EW56,DJ4:DP58,7,FALSE),"")</f>
        <v>#N/A</v>
      </c>
      <c r="FF56" s="3" t="e">
        <f ca="1">IF(EW56&lt;&gt;"",VLOOKUP(EW56,DJ4:DP58,5,FALSE),"")</f>
        <v>#N/A</v>
      </c>
      <c r="FG56" s="3" t="e">
        <f ca="1">IF(EW56&lt;&gt;"",VLOOKUP(EW56,DJ4:DR58,9,FALSE),"")</f>
        <v>#N/A</v>
      </c>
      <c r="FH56" s="3" t="e">
        <f t="shared" ref="FH56:FH58" ca="1" si="211">FD56</f>
        <v>#N/A</v>
      </c>
      <c r="FI56" s="3" t="e">
        <f ca="1">IF(EW56&lt;&gt;"",RANK(FH56,FH55:FH58),"")</f>
        <v>#N/A</v>
      </c>
      <c r="FJ56" s="3" t="e">
        <f ca="1">IF(EW56&lt;&gt;"",SUMPRODUCT((FH55:FH58=FH56)*(FC55:FC58&gt;FC56)),"")</f>
        <v>#N/A</v>
      </c>
      <c r="FK56" s="3" t="e">
        <f ca="1">IF(EW56&lt;&gt;"",SUMPRODUCT((FH55:FH58=FH56)*(FC55:FC58=FC56)*(FA55:FA58&gt;FA56)),"")</f>
        <v>#N/A</v>
      </c>
      <c r="FL56" s="3" t="e">
        <f ca="1">IF(EW56&lt;&gt;"",SUMPRODUCT((FH55:FH58=FH56)*(FC55:FC58=FC56)*(FA55:FA58=FA56)*(FE55:FE58&gt;FE56)),"")</f>
        <v>#N/A</v>
      </c>
      <c r="FM56" s="3" t="e">
        <f ca="1">IF(EW56&lt;&gt;"",SUMPRODUCT((FH55:FH58=FH56)*(FC55:FC58=FC56)*(FA55:FA58=FA56)*(FE55:FE58=FE56)*(FF55:FF58&gt;FF56)),"")</f>
        <v>#N/A</v>
      </c>
      <c r="FN56" s="3" t="e">
        <f ca="1">IF(EW56&lt;&gt;"",SUMPRODUCT((FH55:FH58=FH56)*(FC55:FC58=FC56)*(FA55:FA58=FA56)*(FE55:FE58=FE56)*(FF55:FF58=FF56)*(FG55:FG58&gt;FG56)),"")</f>
        <v>#N/A</v>
      </c>
      <c r="FO56" s="3" t="e">
        <f ca="1">IF(EW56&lt;&gt;"",IF(FO135&lt;&gt;"",IF(EV123=3,FO135,FO135+EV133),SUM(FI56:FN56)+1),"")</f>
        <v>#N/A</v>
      </c>
      <c r="FP56" s="3" t="e">
        <f ca="1">IF(EW56&lt;&gt;"",INDEX(EW56:EW59,MATCH(2,FO56:FO59,0),0),"")</f>
        <v>#N/A</v>
      </c>
      <c r="HE56" s="3" t="e">
        <f ca="1">IF(FP56&lt;&gt;"",FP56,IF(EV56&lt;&gt;"",EV56,DV56))</f>
        <v>#N/A</v>
      </c>
      <c r="HF56" s="3">
        <v>2</v>
      </c>
      <c r="HH56" s="7" t="str">
        <f t="shared" si="1"/>
        <v>Zuid-Afrika</v>
      </c>
      <c r="HI56" s="7" t="e">
        <f ca="1">IF(OFFSET(Voorspelling!#REF!,0,HI1)&lt;&gt;"",OFFSET(Voorspelling!#REF!,0,HI1),0)</f>
        <v>#REF!</v>
      </c>
      <c r="HJ56" s="7" t="e">
        <f ca="1">IF(OFFSET(Voorspelling!#REF!,0,HI1)&lt;&gt;"",OFFSET(Voorspelling!#REF!,0,HI1),0)</f>
        <v>#REF!</v>
      </c>
      <c r="HK56" s="7" t="str">
        <f t="shared" si="2"/>
        <v>Zuid-Korea</v>
      </c>
      <c r="HL56" s="7" t="e">
        <f ca="1">IF(AND(OFFSET(Voorspelling!#REF!,0,HI1)&lt;&gt;"",OFFSET(Voorspelling!#REF!,0,HI1)&lt;&gt;""),IF(HI56&gt;HJ56,"W",IF(HI56=HJ56,"D","L")),"")</f>
        <v>#REF!</v>
      </c>
      <c r="HM56" s="7" t="e">
        <f t="shared" ca="1" si="3"/>
        <v>#REF!</v>
      </c>
      <c r="LO56" s="7"/>
      <c r="LP56" s="7"/>
      <c r="LQ56" s="7"/>
      <c r="LR56" s="7"/>
      <c r="LS56" s="7"/>
      <c r="LT56" s="7"/>
      <c r="PV56" s="7"/>
      <c r="PW56" s="7"/>
      <c r="PX56" s="7"/>
      <c r="PY56" s="7"/>
      <c r="PZ56" s="7"/>
      <c r="QA56" s="7"/>
      <c r="UC56" s="7"/>
      <c r="UD56" s="7"/>
      <c r="UE56" s="7"/>
      <c r="UF56" s="7"/>
      <c r="UG56" s="7"/>
      <c r="UH56" s="7"/>
      <c r="YJ56" s="7"/>
      <c r="YK56" s="7"/>
      <c r="YL56" s="7"/>
      <c r="YM56" s="7"/>
      <c r="YN56" s="7"/>
      <c r="YO56" s="7"/>
      <c r="ACQ56" s="7"/>
      <c r="ACR56" s="7"/>
      <c r="ACS56" s="7"/>
      <c r="ACT56" s="7"/>
      <c r="ACU56" s="7"/>
      <c r="ACV56" s="7"/>
      <c r="AGX56" s="7"/>
      <c r="AGY56" s="7"/>
      <c r="AGZ56" s="7"/>
      <c r="AHA56" s="7"/>
      <c r="AHB56" s="7"/>
      <c r="AHC56" s="7"/>
      <c r="ALE56" s="7"/>
      <c r="ALF56" s="7"/>
      <c r="ALG56" s="7"/>
      <c r="ALH56" s="7"/>
      <c r="ALI56" s="7"/>
      <c r="ALJ56" s="7"/>
      <c r="APL56" s="7"/>
      <c r="APM56" s="7"/>
      <c r="APN56" s="7"/>
      <c r="APO56" s="7"/>
      <c r="APP56" s="7"/>
      <c r="APQ56" s="7"/>
      <c r="ATS56" s="7"/>
      <c r="ATT56" s="7"/>
      <c r="ATU56" s="7"/>
      <c r="ATV56" s="7"/>
      <c r="ATW56" s="7"/>
      <c r="ATX56" s="7"/>
      <c r="AXZ56" s="7"/>
      <c r="AYA56" s="7"/>
      <c r="AYB56" s="7"/>
      <c r="AYC56" s="7"/>
      <c r="AYD56" s="7"/>
      <c r="AYE56" s="7"/>
      <c r="BCG56" s="7"/>
      <c r="BCH56" s="7"/>
      <c r="BCI56" s="7"/>
      <c r="BCJ56" s="7"/>
      <c r="BCK56" s="7"/>
      <c r="BCL56" s="7"/>
      <c r="BGN56" s="7"/>
      <c r="BGO56" s="7"/>
      <c r="BGP56" s="7"/>
      <c r="BGQ56" s="7"/>
      <c r="BGR56" s="7"/>
      <c r="BGS56" s="7"/>
      <c r="BKU56" s="7"/>
      <c r="BKV56" s="7"/>
      <c r="BKW56" s="7"/>
      <c r="BKX56" s="7"/>
      <c r="BKY56" s="7"/>
      <c r="BKZ56" s="7"/>
      <c r="BPB56" s="7"/>
      <c r="BPC56" s="7"/>
      <c r="BPD56" s="7"/>
      <c r="BPE56" s="7"/>
      <c r="BPF56" s="7"/>
      <c r="BPG56" s="7"/>
      <c r="BTI56" s="7"/>
      <c r="BTJ56" s="7"/>
      <c r="BTK56" s="7"/>
      <c r="BTL56" s="7"/>
      <c r="BTM56" s="7"/>
      <c r="BTN56" s="7"/>
      <c r="BXP56" s="7"/>
      <c r="BXQ56" s="7"/>
      <c r="BXR56" s="7"/>
      <c r="BXS56" s="7"/>
      <c r="BXT56" s="7"/>
      <c r="BXU56" s="7"/>
      <c r="CBW56" s="7"/>
      <c r="CBX56" s="7"/>
      <c r="CBY56" s="7"/>
      <c r="CBZ56" s="7"/>
      <c r="CCA56" s="7"/>
      <c r="CCB56" s="7"/>
      <c r="CGD56" s="7"/>
      <c r="CGE56" s="7"/>
      <c r="CGF56" s="7"/>
      <c r="CGG56" s="7"/>
      <c r="CGH56" s="7"/>
      <c r="CGI56" s="7"/>
      <c r="CKK56" s="7"/>
      <c r="CKL56" s="7"/>
      <c r="CKM56" s="7"/>
      <c r="CKN56" s="7"/>
      <c r="CKO56" s="7"/>
      <c r="CKP56" s="7"/>
      <c r="COR56" s="7"/>
      <c r="COS56" s="7"/>
      <c r="COT56" s="7"/>
      <c r="COU56" s="7"/>
      <c r="COV56" s="7"/>
      <c r="COW56" s="7"/>
      <c r="CSY56" s="7"/>
      <c r="CSZ56" s="7"/>
      <c r="CTA56" s="7"/>
      <c r="CTB56" s="7"/>
      <c r="CTC56" s="7"/>
      <c r="CTD56" s="7"/>
      <c r="CXF56" s="7"/>
      <c r="CXG56" s="7"/>
      <c r="CXH56" s="7"/>
      <c r="CXI56" s="7"/>
      <c r="CXJ56" s="7"/>
      <c r="CXK56" s="7"/>
      <c r="DBM56" s="7"/>
      <c r="DBN56" s="7"/>
      <c r="DBO56" s="7"/>
      <c r="DBP56" s="7"/>
      <c r="DBQ56" s="7"/>
      <c r="DBR56" s="7"/>
      <c r="DFT56" s="7"/>
      <c r="DFU56" s="7"/>
      <c r="DFV56" s="7"/>
      <c r="DFW56" s="7"/>
      <c r="DFX56" s="7"/>
      <c r="DFY56" s="7"/>
      <c r="DKA56" s="7"/>
      <c r="DKB56" s="7"/>
      <c r="DKC56" s="7"/>
      <c r="DKD56" s="7"/>
      <c r="DKE56" s="7"/>
      <c r="DKF56" s="7"/>
      <c r="DOH56" s="7"/>
      <c r="DOI56" s="7"/>
      <c r="DOJ56" s="7"/>
      <c r="DOK56" s="7"/>
      <c r="DOL56" s="7"/>
      <c r="DOM56" s="7"/>
      <c r="DSO56" s="7"/>
      <c r="DSP56" s="7"/>
      <c r="DSQ56" s="7"/>
      <c r="DSR56" s="7"/>
      <c r="DSS56" s="7"/>
      <c r="DST56" s="7"/>
      <c r="DWV56" s="7"/>
      <c r="DWW56" s="7"/>
      <c r="DWX56" s="7"/>
      <c r="DWY56" s="7"/>
      <c r="DWZ56" s="7"/>
      <c r="DXA56" s="7"/>
      <c r="EBC56" s="7"/>
      <c r="EBD56" s="7"/>
      <c r="EBE56" s="7"/>
      <c r="EBF56" s="7"/>
      <c r="EBG56" s="7"/>
      <c r="EBH56" s="7"/>
      <c r="EFJ56" s="7"/>
      <c r="EFK56" s="7"/>
      <c r="EFL56" s="7"/>
      <c r="EFM56" s="7"/>
      <c r="EFN56" s="7"/>
      <c r="EFO56" s="7"/>
      <c r="EJQ56" s="7"/>
      <c r="EJR56" s="7"/>
      <c r="EJS56" s="7"/>
      <c r="EJT56" s="7"/>
      <c r="EJU56" s="7"/>
      <c r="EJV56" s="7"/>
      <c r="ENX56" s="7"/>
      <c r="ENY56" s="7"/>
      <c r="ENZ56" s="7"/>
      <c r="EOA56" s="7"/>
      <c r="EOB56" s="7"/>
      <c r="EOC56" s="7"/>
      <c r="ESE56" s="7"/>
      <c r="ESF56" s="7"/>
      <c r="ESG56" s="7"/>
      <c r="ESH56" s="7"/>
      <c r="ESI56" s="7"/>
      <c r="ESJ56" s="7"/>
      <c r="EWL56" s="7"/>
      <c r="EWM56" s="7"/>
      <c r="EWN56" s="7"/>
      <c r="EWO56" s="7"/>
      <c r="EWP56" s="7"/>
      <c r="EWQ56" s="7"/>
      <c r="FAS56" s="7"/>
      <c r="FAT56" s="7"/>
      <c r="FAU56" s="7"/>
      <c r="FAV56" s="7"/>
      <c r="FAW56" s="7"/>
      <c r="FAX56" s="7"/>
      <c r="FEZ56" s="7"/>
      <c r="FFA56" s="7"/>
      <c r="FFB56" s="7"/>
      <c r="FFC56" s="7"/>
      <c r="FFD56" s="7"/>
      <c r="FFE56" s="7"/>
      <c r="FJG56" s="7"/>
      <c r="FJH56" s="7"/>
      <c r="FJI56" s="7"/>
      <c r="FJJ56" s="7"/>
      <c r="FJK56" s="7"/>
      <c r="FJL56" s="7"/>
      <c r="FNN56" s="7"/>
      <c r="FNO56" s="7"/>
      <c r="FNP56" s="7"/>
      <c r="FNQ56" s="7"/>
      <c r="FNR56" s="7"/>
      <c r="FNS56" s="7"/>
      <c r="FRU56" s="7"/>
      <c r="FRV56" s="7"/>
      <c r="FRW56" s="7"/>
      <c r="FRX56" s="7"/>
      <c r="FRY56" s="7"/>
      <c r="FRZ56" s="7"/>
      <c r="FWB56" s="7"/>
      <c r="FWC56" s="7"/>
      <c r="FWD56" s="7"/>
      <c r="FWE56" s="7"/>
      <c r="FWF56" s="7"/>
      <c r="FWG56" s="7"/>
      <c r="GAI56" s="7"/>
      <c r="GAJ56" s="7"/>
      <c r="GAK56" s="7"/>
      <c r="GAL56" s="7"/>
      <c r="GAM56" s="7"/>
      <c r="GAN56" s="7"/>
      <c r="GEP56" s="7"/>
      <c r="GEQ56" s="7"/>
      <c r="GER56" s="7"/>
      <c r="GES56" s="7"/>
      <c r="GET56" s="7"/>
      <c r="GEU56" s="7"/>
      <c r="GIW56" s="7"/>
      <c r="GIX56" s="7"/>
      <c r="GIY56" s="7"/>
      <c r="GIZ56" s="7"/>
      <c r="GJA56" s="7"/>
      <c r="GJB56" s="7"/>
      <c r="GND56" s="7"/>
      <c r="GNE56" s="7"/>
      <c r="GNF56" s="7"/>
      <c r="GNG56" s="7"/>
      <c r="GNH56" s="7"/>
      <c r="GNI56" s="7"/>
      <c r="GRK56" s="7"/>
      <c r="GRL56" s="7"/>
      <c r="GRM56" s="7"/>
      <c r="GRN56" s="7"/>
      <c r="GRO56" s="7"/>
      <c r="GRP56" s="7"/>
      <c r="GVR56" s="7"/>
      <c r="GVS56" s="7"/>
      <c r="GVT56" s="7"/>
      <c r="GVU56" s="7"/>
      <c r="GVV56" s="7"/>
      <c r="GVW56" s="7"/>
      <c r="GZY56" s="7"/>
      <c r="GZZ56" s="7"/>
      <c r="HAA56" s="7"/>
      <c r="HAB56" s="7"/>
      <c r="HAC56" s="7"/>
      <c r="HAD56" s="7"/>
      <c r="HEF56" s="7"/>
      <c r="HEG56" s="7"/>
      <c r="HEH56" s="7"/>
      <c r="HEI56" s="7"/>
      <c r="HEJ56" s="7"/>
      <c r="HEK56" s="7"/>
      <c r="HIM56" s="7"/>
      <c r="HIN56" s="7"/>
      <c r="HIO56" s="7"/>
      <c r="HIP56" s="7"/>
      <c r="HIQ56" s="7"/>
      <c r="HIR56" s="7"/>
      <c r="HMT56" s="7"/>
      <c r="HMU56" s="7"/>
      <c r="HMV56" s="7"/>
      <c r="HMW56" s="7"/>
      <c r="HMX56" s="7"/>
      <c r="HMY56" s="7"/>
      <c r="HRA56" s="7"/>
      <c r="HRB56" s="7"/>
      <c r="HRC56" s="7"/>
      <c r="HRD56" s="7"/>
      <c r="HRE56" s="7"/>
      <c r="HRF56" s="7"/>
      <c r="HVH56" s="7"/>
      <c r="HVI56" s="7"/>
      <c r="HVJ56" s="7"/>
      <c r="HVK56" s="7"/>
      <c r="HVL56" s="7"/>
      <c r="HVM56" s="7"/>
      <c r="HZO56" s="7"/>
      <c r="HZP56" s="7"/>
      <c r="HZQ56" s="7"/>
      <c r="HZR56" s="7"/>
      <c r="HZS56" s="7"/>
      <c r="HZT56" s="7"/>
      <c r="IDV56" s="7"/>
      <c r="IDW56" s="7"/>
      <c r="IDX56" s="7"/>
      <c r="IDY56" s="7"/>
      <c r="IDZ56" s="7"/>
      <c r="IEA56" s="7"/>
      <c r="IIC56" s="7"/>
      <c r="IID56" s="7"/>
      <c r="IIE56" s="7"/>
      <c r="IIF56" s="7"/>
      <c r="IIG56" s="7"/>
      <c r="IIH56" s="7"/>
      <c r="IMJ56" s="7"/>
      <c r="IMK56" s="7"/>
      <c r="IML56" s="7"/>
      <c r="IMM56" s="7"/>
      <c r="IMN56" s="7"/>
      <c r="IMO56" s="7"/>
      <c r="IQQ56" s="7"/>
      <c r="IQR56" s="7"/>
      <c r="IQS56" s="7"/>
      <c r="IQT56" s="7"/>
      <c r="IQU56" s="7"/>
      <c r="IQV56" s="7"/>
      <c r="IUX56" s="7"/>
      <c r="IUY56" s="7"/>
      <c r="IUZ56" s="7"/>
      <c r="IVA56" s="7"/>
      <c r="IVB56" s="7"/>
      <c r="IVC56" s="7"/>
      <c r="IZE56" s="7"/>
      <c r="IZF56" s="7"/>
      <c r="IZG56" s="7"/>
      <c r="IZH56" s="7"/>
      <c r="IZI56" s="7"/>
      <c r="IZJ56" s="7"/>
      <c r="JDL56" s="7"/>
      <c r="JDM56" s="7"/>
      <c r="JDN56" s="7"/>
      <c r="JDO56" s="7"/>
      <c r="JDP56" s="7"/>
      <c r="JDQ56" s="7"/>
      <c r="JHS56" s="7"/>
      <c r="JHT56" s="7"/>
      <c r="JHU56" s="7"/>
      <c r="JHV56" s="7"/>
      <c r="JHW56" s="7"/>
      <c r="JHX56" s="7"/>
      <c r="JLZ56" s="7"/>
      <c r="JMA56" s="7"/>
      <c r="JMB56" s="7"/>
      <c r="JMC56" s="7"/>
      <c r="JMD56" s="7"/>
      <c r="JME56" s="7"/>
      <c r="JQG56" s="7"/>
      <c r="JQH56" s="7"/>
      <c r="JQI56" s="7"/>
      <c r="JQJ56" s="7"/>
      <c r="JQK56" s="7"/>
      <c r="JQL56" s="7"/>
      <c r="JUN56" s="7"/>
      <c r="JUO56" s="7"/>
      <c r="JUP56" s="7"/>
      <c r="JUQ56" s="7"/>
      <c r="JUR56" s="7"/>
      <c r="JUS56" s="7"/>
      <c r="JYU56" s="7"/>
      <c r="JYV56" s="7"/>
      <c r="JYW56" s="7"/>
      <c r="JYX56" s="7"/>
      <c r="JYY56" s="7"/>
      <c r="JYZ56" s="7"/>
      <c r="KDB56" s="7"/>
      <c r="KDC56" s="7"/>
      <c r="KDD56" s="7"/>
      <c r="KDE56" s="7"/>
      <c r="KDF56" s="7"/>
      <c r="KDG56" s="7"/>
      <c r="KHI56" s="7"/>
      <c r="KHJ56" s="7"/>
      <c r="KHK56" s="7"/>
      <c r="KHL56" s="7"/>
      <c r="KHM56" s="7"/>
      <c r="KHN56" s="7"/>
      <c r="KLP56" s="7"/>
      <c r="KLQ56" s="7"/>
      <c r="KLR56" s="7"/>
      <c r="KLS56" s="7"/>
      <c r="KLT56" s="7"/>
      <c r="KLU56" s="7"/>
      <c r="KPW56" s="7"/>
      <c r="KPX56" s="7"/>
      <c r="KPY56" s="7"/>
      <c r="KPZ56" s="7"/>
      <c r="KQA56" s="7"/>
      <c r="KQB56" s="7"/>
      <c r="KUD56" s="7"/>
      <c r="KUE56" s="7"/>
      <c r="KUF56" s="7"/>
      <c r="KUG56" s="7"/>
      <c r="KUH56" s="7"/>
      <c r="KUI56" s="7"/>
      <c r="KYK56" s="7"/>
      <c r="KYL56" s="7"/>
      <c r="KYM56" s="7"/>
      <c r="KYN56" s="7"/>
      <c r="KYO56" s="7"/>
      <c r="KYP56" s="7"/>
      <c r="LCR56" s="7"/>
      <c r="LCS56" s="7"/>
      <c r="LCT56" s="7"/>
      <c r="LCU56" s="7"/>
      <c r="LCV56" s="7"/>
      <c r="LCW56" s="7"/>
      <c r="LGY56" s="7"/>
      <c r="LGZ56" s="7"/>
      <c r="LHA56" s="7"/>
      <c r="LHB56" s="7"/>
      <c r="LHC56" s="7"/>
      <c r="LHD56" s="7"/>
      <c r="LLF56" s="7"/>
      <c r="LLG56" s="7"/>
      <c r="LLH56" s="7"/>
      <c r="LLI56" s="7"/>
      <c r="LLJ56" s="7"/>
      <c r="LLK56" s="7"/>
      <c r="LPM56" s="7"/>
      <c r="LPN56" s="7"/>
      <c r="LPO56" s="7"/>
      <c r="LPP56" s="7"/>
      <c r="LPQ56" s="7"/>
      <c r="LPR56" s="7"/>
      <c r="LTT56" s="7"/>
      <c r="LTU56" s="7"/>
      <c r="LTV56" s="7"/>
      <c r="LTW56" s="7"/>
      <c r="LTX56" s="7"/>
      <c r="LTY56" s="7"/>
      <c r="LYA56" s="7"/>
      <c r="LYB56" s="7"/>
      <c r="LYC56" s="7"/>
      <c r="LYD56" s="7"/>
      <c r="LYE56" s="7"/>
      <c r="LYF56" s="7"/>
      <c r="MCH56" s="7"/>
      <c r="MCI56" s="7"/>
      <c r="MCJ56" s="7"/>
      <c r="MCK56" s="7"/>
      <c r="MCL56" s="7"/>
      <c r="MCM56" s="7"/>
      <c r="MGO56" s="7"/>
      <c r="MGP56" s="7"/>
      <c r="MGQ56" s="7"/>
      <c r="MGR56" s="7"/>
      <c r="MGS56" s="7"/>
      <c r="MGT56" s="7"/>
      <c r="MKV56" s="7"/>
      <c r="MKW56" s="7"/>
      <c r="MKX56" s="7"/>
      <c r="MKY56" s="7"/>
      <c r="MKZ56" s="7"/>
      <c r="MLA56" s="7"/>
      <c r="MPC56" s="7"/>
      <c r="MPD56" s="7"/>
      <c r="MPE56" s="7"/>
      <c r="MPF56" s="7"/>
      <c r="MPG56" s="7"/>
      <c r="MPH56" s="7"/>
      <c r="MTJ56" s="7"/>
      <c r="MTK56" s="7"/>
      <c r="MTL56" s="7"/>
      <c r="MTM56" s="7"/>
      <c r="MTN56" s="7"/>
      <c r="MTO56" s="7"/>
      <c r="MXQ56" s="7"/>
      <c r="MXR56" s="7"/>
      <c r="MXS56" s="7"/>
      <c r="MXT56" s="7"/>
      <c r="MXU56" s="7"/>
      <c r="MXV56" s="7"/>
      <c r="NBX56" s="7"/>
      <c r="NBY56" s="7"/>
      <c r="NBZ56" s="7"/>
      <c r="NCA56" s="7"/>
      <c r="NCB56" s="7"/>
      <c r="NCC56" s="7"/>
      <c r="NGE56" s="7"/>
      <c r="NGF56" s="7"/>
      <c r="NGG56" s="7"/>
      <c r="NGH56" s="7"/>
      <c r="NGI56" s="7"/>
      <c r="NGJ56" s="7"/>
      <c r="NKL56" s="7"/>
      <c r="NKM56" s="7"/>
      <c r="NKN56" s="7"/>
      <c r="NKO56" s="7"/>
      <c r="NKP56" s="7"/>
      <c r="NKQ56" s="7"/>
      <c r="NOS56" s="7"/>
      <c r="NOT56" s="7"/>
      <c r="NOU56" s="7"/>
      <c r="NOV56" s="7"/>
      <c r="NOW56" s="7"/>
      <c r="NOX56" s="7"/>
      <c r="NSZ56" s="7"/>
      <c r="NTA56" s="7"/>
      <c r="NTB56" s="7"/>
      <c r="NTC56" s="7"/>
      <c r="NTD56" s="7"/>
      <c r="NTE56" s="7"/>
      <c r="NXG56" s="7"/>
      <c r="NXH56" s="7"/>
      <c r="NXI56" s="7"/>
      <c r="NXJ56" s="7"/>
      <c r="NXK56" s="7"/>
      <c r="NXL56" s="7"/>
      <c r="OBN56" s="7"/>
      <c r="OBO56" s="7"/>
      <c r="OBP56" s="7"/>
      <c r="OBQ56" s="7"/>
      <c r="OBR56" s="7"/>
      <c r="OBS56" s="7"/>
      <c r="OFU56" s="7"/>
      <c r="OFV56" s="7"/>
      <c r="OFW56" s="7"/>
      <c r="OFX56" s="7"/>
      <c r="OFY56" s="7"/>
      <c r="OFZ56" s="7"/>
      <c r="OKB56" s="7"/>
      <c r="OKC56" s="7"/>
      <c r="OKD56" s="7"/>
      <c r="OKE56" s="7"/>
      <c r="OKF56" s="7"/>
      <c r="OKG56" s="7"/>
      <c r="OOI56" s="7"/>
      <c r="OOJ56" s="7"/>
      <c r="OOK56" s="7"/>
      <c r="OOL56" s="7"/>
      <c r="OOM56" s="7"/>
      <c r="OON56" s="7"/>
      <c r="OSP56" s="7"/>
      <c r="OSQ56" s="7"/>
      <c r="OSR56" s="7"/>
      <c r="OSS56" s="7"/>
      <c r="OST56" s="7"/>
      <c r="OSU56" s="7"/>
      <c r="OWW56" s="7"/>
      <c r="OWX56" s="7"/>
      <c r="OWY56" s="7"/>
      <c r="OWZ56" s="7"/>
      <c r="OXA56" s="7"/>
      <c r="OXB56" s="7"/>
      <c r="PBD56" s="7"/>
      <c r="PBE56" s="7"/>
      <c r="PBF56" s="7"/>
      <c r="PBG56" s="7"/>
      <c r="PBH56" s="7"/>
      <c r="PBI56" s="7"/>
      <c r="PFK56" s="7"/>
      <c r="PFL56" s="7"/>
      <c r="PFM56" s="7"/>
      <c r="PFN56" s="7"/>
      <c r="PFO56" s="7"/>
      <c r="PFP56" s="7"/>
      <c r="PJR56" s="7"/>
      <c r="PJS56" s="7"/>
      <c r="PJT56" s="7"/>
      <c r="PJU56" s="7"/>
      <c r="PJV56" s="7"/>
      <c r="PJW56" s="7"/>
      <c r="PNY56" s="7"/>
      <c r="PNZ56" s="7"/>
      <c r="POA56" s="7"/>
      <c r="POB56" s="7"/>
      <c r="POC56" s="7"/>
      <c r="POD56" s="7"/>
      <c r="PSF56" s="7"/>
      <c r="PSG56" s="7"/>
      <c r="PSH56" s="7"/>
      <c r="PSI56" s="7"/>
      <c r="PSJ56" s="7"/>
      <c r="PSK56" s="7"/>
    </row>
    <row r="57" spans="1:998 1104:1997 2103:2996 3102:3995 4101:5105 5211:6104 6210:7103 7209:8102 8208:9212 9318:10211 10317:11210 11316:11321" x14ac:dyDescent="0.25">
      <c r="A57" s="9">
        <f>Landen!E40+100</f>
        <v>158</v>
      </c>
      <c r="B57" s="3">
        <f>VLOOKUP(C57,CX55:CY58,2,FALSE)</f>
        <v>4</v>
      </c>
      <c r="C57" s="5" t="str">
        <f>Landen!D40</f>
        <v>Irak</v>
      </c>
      <c r="D57" s="3">
        <f>SUMPRODUCT((DA3:DA105=C57)*(DE3:DE105="W"))+SUMPRODUCT((DD3:DD105=C57)*(DF3:DF105="W"))</f>
        <v>0</v>
      </c>
      <c r="E57" s="3">
        <f>SUMPRODUCT((DA3:DA105=C57)*(DE3:DE105="D"))+SUMPRODUCT((DD3:DD105=C57)*(DF3:DF105="D"))</f>
        <v>0</v>
      </c>
      <c r="F57" s="3">
        <f>SUMPRODUCT((DA3:DA105=C57)*(DE3:DE105="L"))+SUMPRODUCT((DD3:DD105=C57)*(DF3:DF105="L"))</f>
        <v>0</v>
      </c>
      <c r="G57" s="3">
        <f>SUMIF(DA3:DA123,C57,DB3:DB123)+SUMIF(DD3:DD123,C57,DC3:DC123)</f>
        <v>0</v>
      </c>
      <c r="H57" s="3">
        <f>SUMIF(DD3:DD123,C57,DB3:DB123)+SUMIF(DA3:DA123,C57,DC3:DC123)</f>
        <v>0</v>
      </c>
      <c r="I57" s="3">
        <f t="shared" si="196"/>
        <v>1000</v>
      </c>
      <c r="J57" s="3">
        <f t="shared" si="197"/>
        <v>0</v>
      </c>
      <c r="K57" s="3">
        <f>IF(Landen!F40&lt;&gt;"",Landen!F40,-A57)</f>
        <v>-158</v>
      </c>
      <c r="L57" s="3">
        <f>IF(COUNTIF(J55:J58,4)&lt;&gt;4,RANK(J57,J55:J58),J136)</f>
        <v>1</v>
      </c>
      <c r="N57" s="3">
        <f>SUMPRODUCT((L55:L58=L57)*(K55:K58&lt;K57))+L57</f>
        <v>1</v>
      </c>
      <c r="O57" s="5" t="str">
        <f>INDEX(C55:C58,MATCH(3,N55:N58,0),0)</f>
        <v>Senegal</v>
      </c>
      <c r="P57" s="3">
        <f>INDEX(L55:L58,MATCH(O57,C55:C58,0),0)</f>
        <v>1</v>
      </c>
      <c r="Q57" s="3" t="str">
        <f>IF(AND(Q56&lt;&gt;"",P57=1),O57,"")</f>
        <v>Senegal</v>
      </c>
      <c r="R57" s="3" t="str">
        <f>IF(AND(R56&lt;&gt;"",P58=2),O58,"")</f>
        <v/>
      </c>
      <c r="S57" s="3" t="str">
        <f>IF(AND(S56&lt;&gt;"",P59=3),O59,"")</f>
        <v/>
      </c>
      <c r="V57" s="3" t="str">
        <f t="shared" si="205"/>
        <v>Senegal</v>
      </c>
      <c r="W57" s="3">
        <f>SUMPRODUCT((DA3:DA105=V57)*(DD3:DD105=V58)*(DE3:DE105="W"))+SUMPRODUCT((DA3:DA105=V57)*(DD3:DD105=V59)*(DE3:DE105="W"))+SUMPRODUCT((DA3:DA105=V57)*(DD3:DD105=V55)*(DE3:DE105="W"))+SUMPRODUCT((DA3:DA105=V57)*(DD3:DD105=V56)*(DE3:DE105="W"))+SUMPRODUCT((DA3:DA105=V58)*(DD3:DD105=V57)*(DF3:DF105="W"))+SUMPRODUCT((DA3:DA105=V59)*(DD3:DD105=V57)*(DF3:DF105="W"))+SUMPRODUCT((DA3:DA105=V55)*(DD3:DD105=V57)*(DF3:DF105="W"))+SUMPRODUCT((DA3:DA105=V56)*(DD3:DD105=V57)*(DF3:DF105="W"))</f>
        <v>0</v>
      </c>
      <c r="X57" s="3">
        <f>SUMPRODUCT((DA3:DA105=V57)*(DD3:DD105=V58)*(DE3:DE105="D"))+SUMPRODUCT((DA3:DA105=V57)*(DD3:DD105=V59)*(DE3:DE105="D"))+SUMPRODUCT((DA3:DA105=V57)*(DD3:DD105=V55)*(DE3:DE105="D"))+SUMPRODUCT((DA3:DA105=V57)*(DD3:DD105=V56)*(DE3:DE105="D"))+SUMPRODUCT((DA3:DA105=V58)*(DD3:DD105=V57)*(DE3:DE105="D"))+SUMPRODUCT((DA3:DA105=V59)*(DD3:DD105=V57)*(DE3:DE105="D"))+SUMPRODUCT((DA3:DA105=V55)*(DD3:DD105=V57)*(DE3:DE105="D"))+SUMPRODUCT((DA3:DA105=V56)*(DD3:DD105=V57)*(DE3:DE105="D"))</f>
        <v>0</v>
      </c>
      <c r="Y57" s="3">
        <f>SUMPRODUCT((DA3:DA105=V57)*(DD3:DD105=V58)*(DE3:DE105="L"))+SUMPRODUCT((DA3:DA105=V57)*(DD3:DD105=V59)*(DE3:DE105="L"))+SUMPRODUCT((DA3:DA105=V57)*(DD3:DD105=V55)*(DE3:DE105="L"))+SUMPRODUCT((DA3:DA105=V57)*(DD3:DD105=V56)*(DE3:DE105="L"))+SUMPRODUCT((DA3:DA105=V58)*(DD3:DD105=V57)*(DF3:DF105="L"))+SUMPRODUCT((DA3:DA105=V59)*(DD3:DD105=V57)*(DF3:DF105="L"))+SUMPRODUCT((DA3:DA105=V55)*(DD3:DD105=V57)*(DF3:DF105="L"))+SUMPRODUCT((DA3:DA105=V56)*(DD3:DD105=V57)*(DF3:DF105="L"))</f>
        <v>0</v>
      </c>
      <c r="Z57" s="3">
        <f>SUMPRODUCT((DA3:DA105=V57)*(DD3:DD105=V58)*DB3:DB105)+SUMPRODUCT((DA3:DA105=V57)*(DD3:DD105=V59)*DB3:DB105)+SUMPRODUCT((DA3:DA105=V57)*(DD3:DD105=V55)*DB3:DB105)+SUMPRODUCT((DA3:DA105=V57)*(DD3:DD105=V56)*DB3:DB105)+SUMPRODUCT((DA3:DA105=V58)*(DD3:DD105=V57)*DC3:DC105)+SUMPRODUCT((DA3:DA105=V59)*(DD3:DD105=V57)*DC3:DC105)+SUMPRODUCT((DA3:DA105=V55)*(DD3:DD105=V57)*DC3:DC105)+SUMPRODUCT((DA3:DA105=V56)*(DD3:DD105=V57)*DC3:DC105)</f>
        <v>0</v>
      </c>
      <c r="AA57" s="3">
        <f>SUMPRODUCT((DA3:DA105=V57)*(DD3:DD105=V58)*DC3:DC105)+SUMPRODUCT((DA3:DA105=V57)*(DD3:DD105=V59)*DC3:DC105)+SUMPRODUCT((DA3:DA105=V57)*(DD3:DD105=V55)*DC3:DC105)+SUMPRODUCT((DA3:DA105=V57)*(DD3:DD105=V56)*DC3:DC105)+SUMPRODUCT((DA3:DA105=V58)*(DD3:DD105=V57)*DB3:DB105)+SUMPRODUCT((DA3:DA105=V59)*(DD3:DD105=V57)*DB3:DB105)+SUMPRODUCT((DA3:DA105=V55)*(DD3:DD105=V57)*DB3:DB105)+SUMPRODUCT((DA3:DA105=V56)*(DD3:DD105=V57)*DB3:DB105)</f>
        <v>0</v>
      </c>
      <c r="AB57" s="3">
        <f>Z57-AA57+1000</f>
        <v>1000</v>
      </c>
      <c r="AC57" s="3">
        <f t="shared" si="198"/>
        <v>0</v>
      </c>
      <c r="AD57" s="3">
        <f>IF(V57&lt;&gt;"",VLOOKUP(V57,C4:I58,7,FALSE),"")</f>
        <v>1000</v>
      </c>
      <c r="AE57" s="3">
        <f>IF(V57&lt;&gt;"",VLOOKUP(V57,C4:I58,5,FALSE),"")</f>
        <v>0</v>
      </c>
      <c r="AF57" s="3">
        <f>IF(V57&lt;&gt;"",VLOOKUP(V57,C4:K58,9,FALSE),"")</f>
        <v>-112</v>
      </c>
      <c r="AG57" s="3">
        <f t="shared" si="199"/>
        <v>0</v>
      </c>
      <c r="AH57" s="3">
        <f>IF(V57&lt;&gt;"",RANK(AG57,AG55:AG58),"")</f>
        <v>1</v>
      </c>
      <c r="AI57" s="3">
        <f>IF(V57&lt;&gt;"",SUMPRODUCT((AG55:AG58=AG57)*(AB55:AB58&gt;AB57)),"")</f>
        <v>0</v>
      </c>
      <c r="AJ57" s="3">
        <f>IF(V57&lt;&gt;"",SUMPRODUCT((AG55:AG58=AG57)*(AB55:AB58=AB57)*(Z55:Z58&gt;Z57)),"")</f>
        <v>0</v>
      </c>
      <c r="AK57" s="3">
        <f>IF(V57&lt;&gt;"",SUMPRODUCT((AG55:AG58=AG57)*(AB55:AB58=AB57)*(Z55:Z58=Z57)*(AD55:AD58&gt;AD57)),"")</f>
        <v>0</v>
      </c>
      <c r="AL57" s="3">
        <f>IF(V57&lt;&gt;"",SUMPRODUCT((AG55:AG58=AG57)*(AB55:AB58=AB57)*(Z55:Z58=Z57)*(AD55:AD58=AD57)*(AE55:AE58&gt;AE57)),"")</f>
        <v>0</v>
      </c>
      <c r="AM57" s="3">
        <f>IF(V57&lt;&gt;"",SUMPRODUCT((AG55:AG58=AG57)*(AB55:AB58=AB57)*(Z55:Z58=Z57)*(AD55:AD58=AD57)*(AE55:AE58=AE57)*(AF55:AF58&gt;AF57)),"")</f>
        <v>1</v>
      </c>
      <c r="AN57" s="3">
        <f>IF(V57&lt;&gt;"",IF(AN136&lt;&gt;"",IF(U133=3,AN136,AN136+U133),SUM(AH57:AM57)),"")</f>
        <v>2</v>
      </c>
      <c r="AO57" s="3" t="str">
        <f>IF(V57&lt;&gt;"",INDEX(V55:V58,MATCH(3,AN55:AN58,0),0),"")</f>
        <v>Noorwegen</v>
      </c>
      <c r="AP57" s="3" t="str">
        <f>IF(R56&lt;&gt;"",R56,"")</f>
        <v/>
      </c>
      <c r="AQ57" s="3">
        <f>SUMPRODUCT((DA3:DA105=AP57)*(DD3:DD105=AP58)*(DE3:DE105="W"))+SUMPRODUCT((DA3:DA105=AP57)*(DD3:DD105=AP59)*(DE3:DE105="W"))+SUMPRODUCT((DA3:DA105=AP57)*(DD3:DD105=AP56)*(DE3:DE105="W"))+SUMPRODUCT((DA3:DA105=AP58)*(DD3:DD105=AP57)*(DF3:DF105="W"))+SUMPRODUCT((DA3:DA105=AP59)*(DD3:DD105=AP57)*(DF3:DF105="W"))+SUMPRODUCT((DA3:DA105=AP56)*(DD3:DD105=AP57)*(DF3:DF105="W"))</f>
        <v>0</v>
      </c>
      <c r="AR57" s="3">
        <f>SUMPRODUCT((DA3:DA105=AP57)*(DD3:DD105=AP58)*(DE3:DE105="D"))+SUMPRODUCT((DA3:DA105=AP57)*(DD3:DD105=AP59)*(DE3:DE105="D"))+SUMPRODUCT((DA3:DA105=AP57)*(DD3:DD105=AP56)*(DE3:DE105="D"))+SUMPRODUCT((DA3:DA105=AP58)*(DD3:DD105=AP57)*(DE3:DE105="D"))+SUMPRODUCT((DA3:DA105=AP59)*(DD3:DD105=AP57)*(DE3:DE105="D"))+SUMPRODUCT((DA3:DA105=AP56)*(DD3:DD105=AP57)*(DE3:DE105="D"))</f>
        <v>0</v>
      </c>
      <c r="AS57" s="3">
        <f>SUMPRODUCT((DA3:DA105=AP57)*(DD3:DD105=AP58)*(DE3:DE105="L"))+SUMPRODUCT((DA3:DA105=AP57)*(DD3:DD105=AP59)*(DE3:DE105="L"))+SUMPRODUCT((DA3:DA105=AP57)*(DD3:DD105=AP56)*(DE3:DE105="L"))+SUMPRODUCT((DA3:DA105=AP58)*(DD3:DD105=AP57)*(DF3:DF105="L"))+SUMPRODUCT((DA3:DA105=AP59)*(DD3:DD105=AP57)*(DF3:DF105="L"))+SUMPRODUCT((DA3:DA105=AP56)*(DD3:DD105=AP57)*(DF3:DF105="L"))</f>
        <v>0</v>
      </c>
      <c r="AT57" s="3">
        <f>SUMPRODUCT((DA3:DA105=AP57)*(DD3:DD105=AP58)*DB3:DB105)+SUMPRODUCT((DA3:DA105=AP57)*(DD3:DD105=AP59)*DB3:DB105)+SUMPRODUCT((DA3:DA105=AP57)*(DD3:DD105=AP55)*DB3:DB105)+SUMPRODUCT((DA3:DA105=AP57)*(DD3:DD105=AP56)*DB3:DB105)+SUMPRODUCT((DA3:DA105=AP58)*(DD3:DD105=AP57)*DC3:DC105)+SUMPRODUCT((DA3:DA105=AP59)*(DD3:DD105=AP57)*DC3:DC105)+SUMPRODUCT((DA3:DA105=AP55)*(DD3:DD105=AP57)*DC3:DC105)+SUMPRODUCT((DA3:DA105=AP56)*(DD3:DD105=AP57)*DC3:DC105)</f>
        <v>0</v>
      </c>
      <c r="AU57" s="3">
        <f>SUMPRODUCT((DA3:DA105=AP57)*(DD3:DD105=AP58)*DC3:DC105)+SUMPRODUCT((DA3:DA105=AP57)*(DD3:DD105=AP59)*DC3:DC105)+SUMPRODUCT((DA3:DA105=AP57)*(DD3:DD105=AP55)*DC3:DC105)+SUMPRODUCT((DA3:DA105=AP57)*(DD3:DD105=AP56)*DC3:DC105)+SUMPRODUCT((DA3:DA105=AP58)*(DD3:DD105=AP57)*DB3:DB105)+SUMPRODUCT((DA3:DA105=AP59)*(DD3:DD105=AP57)*DB3:DB105)+SUMPRODUCT((DA3:DA105=AP55)*(DD3:DD105=AP57)*DB3:DB105)+SUMPRODUCT((DA3:DA105=AP56)*(DD3:DD105=AP57)*DB3:DB105)</f>
        <v>0</v>
      </c>
      <c r="AV57" s="3">
        <f>AT57-AU57+1000</f>
        <v>1000</v>
      </c>
      <c r="AW57" s="3" t="str">
        <f t="shared" si="206"/>
        <v/>
      </c>
      <c r="AX57" s="3" t="str">
        <f>IF(AP57&lt;&gt;"",VLOOKUP(AP57,C4:I58,7,FALSE),"")</f>
        <v/>
      </c>
      <c r="AY57" s="3" t="str">
        <f>IF(AP57&lt;&gt;"",VLOOKUP(AP57,C4:I58,5,FALSE),"")</f>
        <v/>
      </c>
      <c r="AZ57" s="3" t="str">
        <f>IF(AP57&lt;&gt;"",VLOOKUP(AP57,C4:K58,9,FALSE),"")</f>
        <v/>
      </c>
      <c r="BA57" s="3" t="str">
        <f t="shared" si="207"/>
        <v/>
      </c>
      <c r="BB57" s="3" t="str">
        <f>IF(AP57&lt;&gt;"",RANK(BA57,BA55:BA58),"")</f>
        <v/>
      </c>
      <c r="BC57" s="3" t="str">
        <f>IF(AP57&lt;&gt;"",SUMPRODUCT((BA55:BA58=BA57)*(AV55:AV58&gt;AV57)),"")</f>
        <v/>
      </c>
      <c r="BD57" s="3" t="str">
        <f>IF(AP57&lt;&gt;"",SUMPRODUCT((BA55:BA58=BA57)*(AV55:AV58=AV57)*(AT55:AT58&gt;AT57)),"")</f>
        <v/>
      </c>
      <c r="BE57" s="3" t="str">
        <f>IF(AP57&lt;&gt;"",SUMPRODUCT((BA55:BA58=BA57)*(AV55:AV58=AV57)*(AT55:AT58=AT57)*(AX55:AX58&gt;AX57)),"")</f>
        <v/>
      </c>
      <c r="BF57" s="3" t="str">
        <f>IF(AP57&lt;&gt;"",SUMPRODUCT((BA55:BA58=BA57)*(AV55:AV58=AV57)*(AT55:AT58=AT57)*(AX55:AX58=AX57)*(AY55:AY58&gt;AY57)),"")</f>
        <v/>
      </c>
      <c r="BG57" s="3" t="str">
        <f>IF(AP57&lt;&gt;"",SUMPRODUCT((BA55:BA58=BA57)*(AV55:AV58=AV57)*(AT55:AT58=AT57)*(AX55:AX58=AX57)*(AY55:AY58=AY57)*(AZ55:AZ58&gt;AZ57)),"")</f>
        <v/>
      </c>
      <c r="BH57" s="3" t="str">
        <f>IF(AP57&lt;&gt;"",IF(BH136&lt;&gt;"",IF(AO133=3,BH136,BH136+AO133),SUM(BB57:BG57)+1),"")</f>
        <v/>
      </c>
      <c r="BI57" s="3" t="str">
        <f>IF(AP57&lt;&gt;"",INDEX(AP56:AP59,MATCH(3,BH56:BH59,0),0),"")</f>
        <v/>
      </c>
      <c r="BJ57" s="3" t="str">
        <f>IF(S55&lt;&gt;"",S55,"")</f>
        <v/>
      </c>
      <c r="BK57" s="3">
        <f>SUMPRODUCT((DA3:DA105=BJ57)*(DD3:DD105=BJ58)*(DE3:DE105="W"))+SUMPRODUCT((DA3:DA105=BJ57)*(DD3:DD105=BJ59)*(DE3:DE105="W"))+SUMPRODUCT((DA3:DA105=BJ57)*(DD3:DD105=BJ99)*(DE3:DE105="W"))+SUMPRODUCT((DA3:DA105=BJ58)*(DD3:DD105=BJ57)*(DF3:DF105="W"))+SUMPRODUCT((DA3:DA105=BJ59)*(DD3:DD105=BJ57)*(DF3:DF105="W"))+SUMPRODUCT((DA3:DA105=BJ99)*(DD3:DD105=BJ57)*(DF3:DF105="W"))</f>
        <v>0</v>
      </c>
      <c r="BL57" s="3">
        <f>SUMPRODUCT((DA3:DA105=BJ57)*(DD3:DD105=BJ58)*(DE3:DE105="D"))+SUMPRODUCT((DA3:DA105=BJ57)*(DD3:DD105=BJ59)*(DE3:DE105="D"))+SUMPRODUCT((DA3:DA105=BJ57)*(DD3:DD105=BJ99)*(DE3:DE105="D"))+SUMPRODUCT((DA3:DA105=BJ58)*(DD3:DD105=BJ57)*(DE3:DE105="D"))+SUMPRODUCT((DA3:DA105=BJ59)*(DD3:DD105=BJ57)*(DE3:DE105="D"))+SUMPRODUCT((DA3:DA105=BJ99)*(DD3:DD105=BJ57)*(DE3:DE105="D"))</f>
        <v>0</v>
      </c>
      <c r="BM57" s="3">
        <f>SUMPRODUCT((DA3:DA105=BJ57)*(DD3:DD105=BJ58)*(DE3:DE105="L"))+SUMPRODUCT((DA3:DA105=BJ57)*(DD3:DD105=BJ59)*(DE3:DE105="L"))+SUMPRODUCT((DA3:DA105=BJ57)*(DD3:DD105=BJ99)*(DE3:DE105="L"))+SUMPRODUCT((DA3:DA105=BJ58)*(DD3:DD105=BJ57)*(DF3:DF105="L"))+SUMPRODUCT((DA3:DA105=BJ59)*(DD3:DD105=BJ57)*(DF3:DF105="L"))+SUMPRODUCT((DA3:DA105=BJ99)*(DD3:DD105=BJ57)*(DF3:DF105="L"))</f>
        <v>0</v>
      </c>
      <c r="BN57" s="3">
        <f>SUMPRODUCT((DA3:DA105=BJ57)*(DD3:DD105=BJ58)*DB3:DB105)+SUMPRODUCT((DA3:DA105=BJ57)*(DD3:DD105=BJ59)*DB3:DB105)+SUMPRODUCT((DA3:DA105=BJ57)*(DD3:DD105=BJ55)*DB3:DB105)+SUMPRODUCT((DA3:DA105=BJ57)*(DD3:DD105=BJ56)*DB3:DB105)+SUMPRODUCT((DA3:DA105=BJ58)*(DD3:DD105=BJ57)*DC3:DC105)+SUMPRODUCT((DA3:DA105=BJ59)*(DD3:DD105=BJ57)*DC3:DC105)+SUMPRODUCT((DA3:DA105=BJ55)*(DD3:DD105=BJ57)*DC3:DC105)+SUMPRODUCT((DA3:DA105=BJ56)*(DD3:DD105=BJ57)*DC3:DC105)</f>
        <v>0</v>
      </c>
      <c r="BO57" s="3">
        <f>SUMPRODUCT((DA3:DA105=BJ57)*(DD3:DD105=BJ58)*DC3:DC105)+SUMPRODUCT((DA3:DA105=BJ57)*(DD3:DD105=BJ59)*DC3:DC105)+SUMPRODUCT((DA3:DA105=BJ57)*(DD3:DD105=BJ55)*DC3:DC105)+SUMPRODUCT((DA3:DA105=BJ57)*(DD3:DD105=BJ56)*DC3:DC105)+SUMPRODUCT((DA3:DA105=BJ58)*(DD3:DD105=BJ57)*DB3:DB105)+SUMPRODUCT((DA3:DA105=BJ59)*(DD3:DD105=BJ57)*DB3:DB105)+SUMPRODUCT((DA3:DA105=BJ55)*(DD3:DD105=BJ57)*DB3:DB105)+SUMPRODUCT((DA3:DA105=BJ56)*(DD3:DD105=BJ57)*DB3:DB105)</f>
        <v>0</v>
      </c>
      <c r="BP57" s="3">
        <f>BN57-BO57+1000</f>
        <v>1000</v>
      </c>
      <c r="BQ57" s="3" t="str">
        <f t="shared" ref="BQ57:BQ58" si="212">IF(BJ57&lt;&gt;"",BK57*3+BL57*1,"")</f>
        <v/>
      </c>
      <c r="BR57" s="3" t="str">
        <f>IF(BJ57&lt;&gt;"",VLOOKUP(BJ57,C4:I58,7,FALSE),"")</f>
        <v/>
      </c>
      <c r="BS57" s="3" t="str">
        <f>IF(BJ57&lt;&gt;"",VLOOKUP(BJ57,C4:I58,5,FALSE),"")</f>
        <v/>
      </c>
      <c r="BT57" s="3" t="str">
        <f>IF(BJ57&lt;&gt;"",VLOOKUP(BJ57,C4:K58,9,FALSE),"")</f>
        <v/>
      </c>
      <c r="BU57" s="3" t="str">
        <f t="shared" ref="BU57:BU58" si="213">BQ57</f>
        <v/>
      </c>
      <c r="BV57" s="3" t="str">
        <f>IF(BJ57&lt;&gt;"",RANK(BU57,BU56:BU58),"")</f>
        <v/>
      </c>
      <c r="BW57" s="3" t="str">
        <f>IF(BJ57&lt;&gt;"",SUMPRODUCT((BU55:BU58=BU57)*(BP55:BP58&gt;BP57)),"")</f>
        <v/>
      </c>
      <c r="BX57" s="3" t="str">
        <f>IF(BJ57&lt;&gt;"",SUMPRODUCT((BU55:BU58=BU57)*(BP55:BP58=BP57)*(BN55:BN58&gt;BN57)),"")</f>
        <v/>
      </c>
      <c r="BY57" s="3" t="str">
        <f>IF(BJ57&lt;&gt;"",SUMPRODUCT((BU55:BU58=BU57)*(BP55:BP58=BP57)*(BN55:BN58=BN57)*(BR55:BR58&gt;BR57)),"")</f>
        <v/>
      </c>
      <c r="BZ57" s="3" t="str">
        <f>IF(BJ57&lt;&gt;"",SUMPRODUCT((BU55:BU58=BU57)*(BP55:BP58=BP57)*(BN55:BN58=BN57)*(BR55:BR58=BR57)*(BS55:BS58&gt;BS57)),"")</f>
        <v/>
      </c>
      <c r="CA57" s="3" t="str">
        <f>IF(BJ57&lt;&gt;"",SUMPRODUCT((BU55:BU58=BU57)*(BP55:BP58=BP57)*(BN55:BN58=BN57)*(BR55:BR58=BR57)*(BS55:BS58=BS57)*(BT55:BT58&gt;BT57)),"")</f>
        <v/>
      </c>
      <c r="CB57" s="3" t="str">
        <f>IF(BJ57&lt;&gt;"",SUM(BV57:CA57)+2,"")</f>
        <v/>
      </c>
      <c r="CC57" s="3" t="str">
        <f>IF(BJ57&lt;&gt;"",INDEX(BJ57:BJ59,MATCH(3,CB57:CB59,0),0),"")</f>
        <v/>
      </c>
      <c r="CX57" s="3" t="str">
        <f>IF(CC57&lt;&gt;"",CC57,IF(BI57&lt;&gt;"",BI57,IF(AO57&lt;&gt;"",AO57,O57)))</f>
        <v>Noorwegen</v>
      </c>
      <c r="CY57" s="3">
        <v>3</v>
      </c>
      <c r="DA57" s="7" t="str">
        <f>Voorspelling!F60</f>
        <v>Curaçao</v>
      </c>
      <c r="DB57" s="7">
        <f>Voorspelling!G60</f>
        <v>0</v>
      </c>
      <c r="DC57" s="7">
        <f>Voorspelling!H60</f>
        <v>0</v>
      </c>
      <c r="DD57" s="7" t="str">
        <f>Voorspelling!I60</f>
        <v>Ivoorkust</v>
      </c>
      <c r="DE57" s="7" t="str">
        <f>IF(AND(Voorspelling!G60&lt;&gt;"",Voorspelling!H60&lt;&gt;""),IF(DB57&gt;DC57,"W",IF(DB57=DC57,"D","L")),"")</f>
        <v/>
      </c>
      <c r="DF57" s="7" t="str">
        <f t="shared" si="0"/>
        <v/>
      </c>
      <c r="DI57" s="3" t="e">
        <f ca="1">VLOOKUP(DJ57,HE55:HF58,2,FALSE)</f>
        <v>#N/A</v>
      </c>
      <c r="DJ57" s="5" t="str">
        <f t="shared" si="208"/>
        <v>Irak</v>
      </c>
      <c r="DK57" s="3" t="e">
        <f ca="1">SUMPRODUCT((HH3:HH105=DJ57)*(HL3:HL105="W"))+SUMPRODUCT((HK3:HK105=DJ57)*(HM3:HM105="W"))</f>
        <v>#REF!</v>
      </c>
      <c r="DL57" s="3" t="e">
        <f ca="1">SUMPRODUCT((HH3:HH105=DJ57)*(HL3:HL105="D"))+SUMPRODUCT((HK3:HK105=DJ57)*(HM3:HM105="D"))</f>
        <v>#REF!</v>
      </c>
      <c r="DM57" s="3" t="e">
        <f ca="1">SUMPRODUCT((HH3:HH105=DJ57)*(HL3:HL105="L"))+SUMPRODUCT((HK3:HK105=DJ57)*(HM3:HM105="L"))</f>
        <v>#REF!</v>
      </c>
      <c r="DN57" s="3" t="e">
        <f ca="1">SUMIF(HH3:HH123,DJ57,HI3:HI123)+SUMIF(HK3:HK123,DJ57,HJ3:HJ123)</f>
        <v>#REF!</v>
      </c>
      <c r="DO57" s="3" t="e">
        <f ca="1">SUMIF(HK3:HK123,DJ57,HI3:HI123)+SUMIF(HH3:HH123,DJ57,HJ3:HJ123)</f>
        <v>#REF!</v>
      </c>
      <c r="DP57" s="3" t="e">
        <f t="shared" ca="1" si="200"/>
        <v>#REF!</v>
      </c>
      <c r="DQ57" s="3" t="e">
        <f t="shared" ca="1" si="201"/>
        <v>#REF!</v>
      </c>
      <c r="DR57" s="3">
        <f t="shared" si="202"/>
        <v>-158</v>
      </c>
      <c r="DS57" s="3" t="e">
        <f ca="1">IF(COUNTIF(DQ55:DQ58,4)&lt;&gt;4,RANK(DQ57,DQ55:DQ58),DQ136)</f>
        <v>#REF!</v>
      </c>
      <c r="DU57" s="3" t="e">
        <f ca="1">SUMPRODUCT((DS55:DS58=DS57)*(DR55:DR58&lt;DR57))+DS57</f>
        <v>#REF!</v>
      </c>
      <c r="DV57" s="5" t="e">
        <f ca="1">INDEX(DJ55:DJ58,MATCH(3,DU55:DU58,0),0)</f>
        <v>#N/A</v>
      </c>
      <c r="DW57" s="3" t="e">
        <f ca="1">INDEX(DS55:DS58,MATCH(DV57,DJ55:DJ58,0),0)</f>
        <v>#N/A</v>
      </c>
      <c r="DX57" s="3" t="e">
        <f ca="1">IF(AND(DX56&lt;&gt;"",DW57=1),DV57,"")</f>
        <v>#N/A</v>
      </c>
      <c r="DY57" s="3" t="e">
        <f ca="1">IF(AND(DY56&lt;&gt;"",DW58=2),DV58,"")</f>
        <v>#N/A</v>
      </c>
      <c r="DZ57" s="3" t="e">
        <f ca="1">IF(AND(DZ56&lt;&gt;"",DW59=3),DV59,"")</f>
        <v>#N/A</v>
      </c>
      <c r="EC57" s="3" t="e">
        <f t="shared" ca="1" si="209"/>
        <v>#N/A</v>
      </c>
      <c r="ED57" s="3" t="e">
        <f ca="1">SUMPRODUCT((HH3:HH105=EC57)*(HK3:HK105=EC58)*(HL3:HL105="W"))+SUMPRODUCT((HH3:HH105=EC57)*(HK3:HK105=EC59)*(HL3:HL105="W"))+SUMPRODUCT((HH3:HH105=EC57)*(HK3:HK105=EC55)*(HL3:HL105="W"))+SUMPRODUCT((HH3:HH105=EC57)*(HK3:HK105=EC56)*(HL3:HL105="W"))+SUMPRODUCT((HH3:HH105=EC58)*(HK3:HK105=EC57)*(HM3:HM105="W"))+SUMPRODUCT((HH3:HH105=EC59)*(HK3:HK105=EC57)*(HM3:HM105="W"))+SUMPRODUCT((HH3:HH105=EC55)*(HK3:HK105=EC57)*(HM3:HM105="W"))+SUMPRODUCT((HH3:HH105=EC56)*(HK3:HK105=EC57)*(HM3:HM105="W"))</f>
        <v>#N/A</v>
      </c>
      <c r="EE57" s="3" t="e">
        <f ca="1">SUMPRODUCT((HH3:HH105=EC57)*(HK3:HK105=EC58)*(HL3:HL105="D"))+SUMPRODUCT((HH3:HH105=EC57)*(HK3:HK105=EC59)*(HL3:HL105="D"))+SUMPRODUCT((HH3:HH105=EC57)*(HK3:HK105=EC55)*(HL3:HL105="D"))+SUMPRODUCT((HH3:HH105=EC57)*(HK3:HK105=EC56)*(HL3:HL105="D"))+SUMPRODUCT((HH3:HH105=EC58)*(HK3:HK105=EC57)*(HL3:HL105="D"))+SUMPRODUCT((HH3:HH105=EC59)*(HK3:HK105=EC57)*(HL3:HL105="D"))+SUMPRODUCT((HH3:HH105=EC55)*(HK3:HK105=EC57)*(HL3:HL105="D"))+SUMPRODUCT((HH3:HH105=EC56)*(HK3:HK105=EC57)*(HL3:HL105="D"))</f>
        <v>#N/A</v>
      </c>
      <c r="EF57" s="3" t="e">
        <f ca="1">SUMPRODUCT((HH3:HH105=EC57)*(HK3:HK105=EC58)*(HL3:HL105="L"))+SUMPRODUCT((HH3:HH105=EC57)*(HK3:HK105=EC59)*(HL3:HL105="L"))+SUMPRODUCT((HH3:HH105=EC57)*(HK3:HK105=EC55)*(HL3:HL105="L"))+SUMPRODUCT((HH3:HH105=EC57)*(HK3:HK105=EC56)*(HL3:HL105="L"))+SUMPRODUCT((HH3:HH105=EC58)*(HK3:HK105=EC57)*(HM3:HM105="L"))+SUMPRODUCT((HH3:HH105=EC59)*(HK3:HK105=EC57)*(HM3:HM105="L"))+SUMPRODUCT((HH3:HH105=EC55)*(HK3:HK105=EC57)*(HM3:HM105="L"))+SUMPRODUCT((HH3:HH105=EC56)*(HK3:HK105=EC57)*(HM3:HM105="L"))</f>
        <v>#N/A</v>
      </c>
      <c r="EG57" s="3" t="e">
        <f ca="1">SUMPRODUCT((HH3:HH105=EC57)*(HK3:HK105=EC58)*HI3:HI105)+SUMPRODUCT((HH3:HH105=EC57)*(HK3:HK105=EC59)*HI3:HI105)+SUMPRODUCT((HH3:HH105=EC57)*(HK3:HK105=EC55)*HI3:HI105)+SUMPRODUCT((HH3:HH105=EC57)*(HK3:HK105=EC56)*HI3:HI105)+SUMPRODUCT((HH3:HH105=EC58)*(HK3:HK105=EC57)*HJ3:HJ105)+SUMPRODUCT((HH3:HH105=EC59)*(HK3:HK105=EC57)*HJ3:HJ105)+SUMPRODUCT((HH3:HH105=EC55)*(HK3:HK105=EC57)*HJ3:HJ105)+SUMPRODUCT((HH3:HH105=EC56)*(HK3:HK105=EC57)*HJ3:HJ105)</f>
        <v>#N/A</v>
      </c>
      <c r="EH57" s="3" t="e">
        <f ca="1">SUMPRODUCT((HH3:HH105=EC57)*(HK3:HK105=EC58)*HJ3:HJ105)+SUMPRODUCT((HH3:HH105=EC57)*(HK3:HK105=EC59)*HJ3:HJ105)+SUMPRODUCT((HH3:HH105=EC57)*(HK3:HK105=EC55)*HJ3:HJ105)+SUMPRODUCT((HH3:HH105=EC57)*(HK3:HK105=EC56)*HJ3:HJ105)+SUMPRODUCT((HH3:HH105=EC58)*(HK3:HK105=EC57)*HI3:HI105)+SUMPRODUCT((HH3:HH105=EC59)*(HK3:HK105=EC57)*HI3:HI105)+SUMPRODUCT((HH3:HH105=EC55)*(HK3:HK105=EC57)*HI3:HI105)+SUMPRODUCT((HH3:HH105=EC56)*(HK3:HK105=EC57)*HI3:HI105)</f>
        <v>#N/A</v>
      </c>
      <c r="EI57" s="3" t="e">
        <f ca="1">EG57-EH57+1000</f>
        <v>#N/A</v>
      </c>
      <c r="EJ57" s="3" t="e">
        <f t="shared" ca="1" si="203"/>
        <v>#N/A</v>
      </c>
      <c r="EK57" s="3" t="e">
        <f ca="1">IF(EC57&lt;&gt;"",VLOOKUP(EC57,DJ4:DP58,7,FALSE),"")</f>
        <v>#N/A</v>
      </c>
      <c r="EL57" s="3" t="e">
        <f ca="1">IF(EC57&lt;&gt;"",VLOOKUP(EC57,DJ4:DP58,5,FALSE),"")</f>
        <v>#N/A</v>
      </c>
      <c r="EM57" s="3" t="e">
        <f ca="1">IF(EC57&lt;&gt;"",VLOOKUP(EC57,DJ4:DR58,9,FALSE),"")</f>
        <v>#N/A</v>
      </c>
      <c r="EN57" s="3" t="e">
        <f t="shared" ca="1" si="204"/>
        <v>#N/A</v>
      </c>
      <c r="EO57" s="3" t="e">
        <f ca="1">IF(EC57&lt;&gt;"",RANK(EN57,EN55:EN58),"")</f>
        <v>#N/A</v>
      </c>
      <c r="EP57" s="3" t="e">
        <f ca="1">IF(EC57&lt;&gt;"",SUMPRODUCT((EN55:EN58=EN57)*(EI55:EI58&gt;EI57)),"")</f>
        <v>#N/A</v>
      </c>
      <c r="EQ57" s="3" t="e">
        <f ca="1">IF(EC57&lt;&gt;"",SUMPRODUCT((EN55:EN58=EN57)*(EI55:EI58=EI57)*(EG55:EG58&gt;EG57)),"")</f>
        <v>#N/A</v>
      </c>
      <c r="ER57" s="3" t="e">
        <f ca="1">IF(EC57&lt;&gt;"",SUMPRODUCT((EN55:EN58=EN57)*(EI55:EI58=EI57)*(EG55:EG58=EG57)*(EK55:EK58&gt;EK57)),"")</f>
        <v>#N/A</v>
      </c>
      <c r="ES57" s="3" t="e">
        <f ca="1">IF(EC57&lt;&gt;"",SUMPRODUCT((EN55:EN58=EN57)*(EI55:EI58=EI57)*(EG55:EG58=EG57)*(EK55:EK58=EK57)*(EL55:EL58&gt;EL57)),"")</f>
        <v>#N/A</v>
      </c>
      <c r="ET57" s="3" t="e">
        <f ca="1">IF(EC57&lt;&gt;"",SUMPRODUCT((EN55:EN58=EN57)*(EI55:EI58=EI57)*(EG55:EG58=EG57)*(EK55:EK58=EK57)*(EL55:EL58=EL57)*(EM55:EM58&gt;EM57)),"")</f>
        <v>#N/A</v>
      </c>
      <c r="EU57" s="3" t="e">
        <f ca="1">IF(EC57&lt;&gt;"",IF(EU136&lt;&gt;"",IF(EB133=3,EU136,EU136+EB133),SUM(EO57:ET57)),"")</f>
        <v>#N/A</v>
      </c>
      <c r="EV57" s="3" t="e">
        <f ca="1">IF(EC57&lt;&gt;"",INDEX(EC55:EC58,MATCH(3,EU55:EU58,0),0),"")</f>
        <v>#N/A</v>
      </c>
      <c r="EW57" s="3" t="e">
        <f ca="1">IF(DY56&lt;&gt;"",DY56,"")</f>
        <v>#N/A</v>
      </c>
      <c r="EX57" s="3" t="e">
        <f ca="1">SUMPRODUCT((HH3:HH105=EW57)*(HK3:HK105=EW58)*(HL3:HL105="W"))+SUMPRODUCT((HH3:HH105=EW57)*(HK3:HK105=EW59)*(HL3:HL105="W"))+SUMPRODUCT((HH3:HH105=EW57)*(HK3:HK105=EW56)*(HL3:HL105="W"))+SUMPRODUCT((HH3:HH105=EW58)*(HK3:HK105=EW57)*(HM3:HM105="W"))+SUMPRODUCT((HH3:HH105=EW59)*(HK3:HK105=EW57)*(HM3:HM105="W"))+SUMPRODUCT((HH3:HH105=EW56)*(HK3:HK105=EW57)*(HM3:HM105="W"))</f>
        <v>#N/A</v>
      </c>
      <c r="EY57" s="3" t="e">
        <f ca="1">SUMPRODUCT((HH3:HH105=EW57)*(HK3:HK105=EW58)*(HL3:HL105="D"))+SUMPRODUCT((HH3:HH105=EW57)*(HK3:HK105=EW59)*(HL3:HL105="D"))+SUMPRODUCT((HH3:HH105=EW57)*(HK3:HK105=EW56)*(HL3:HL105="D"))+SUMPRODUCT((HH3:HH105=EW58)*(HK3:HK105=EW57)*(HL3:HL105="D"))+SUMPRODUCT((HH3:HH105=EW59)*(HK3:HK105=EW57)*(HL3:HL105="D"))+SUMPRODUCT((HH3:HH105=EW56)*(HK3:HK105=EW57)*(HL3:HL105="D"))</f>
        <v>#N/A</v>
      </c>
      <c r="EZ57" s="3" t="e">
        <f ca="1">SUMPRODUCT((HH3:HH105=EW57)*(HK3:HK105=EW58)*(HL3:HL105="L"))+SUMPRODUCT((HH3:HH105=EW57)*(HK3:HK105=EW59)*(HL3:HL105="L"))+SUMPRODUCT((HH3:HH105=EW57)*(HK3:HK105=EW56)*(HL3:HL105="L"))+SUMPRODUCT((HH3:HH105=EW58)*(HK3:HK105=EW57)*(HM3:HM105="L"))+SUMPRODUCT((HH3:HH105=EW59)*(HK3:HK105=EW57)*(HM3:HM105="L"))+SUMPRODUCT((HH3:HH105=EW56)*(HK3:HK105=EW57)*(HM3:HM105="L"))</f>
        <v>#N/A</v>
      </c>
      <c r="FA57" s="3" t="e">
        <f ca="1">SUMPRODUCT((HH3:HH105=EW57)*(HK3:HK105=EW58)*HI3:HI105)+SUMPRODUCT((HH3:HH105=EW57)*(HK3:HK105=EW59)*HI3:HI105)+SUMPRODUCT((HH3:HH105=EW57)*(HK3:HK105=EW55)*HI3:HI105)+SUMPRODUCT((HH3:HH105=EW57)*(HK3:HK105=EW56)*HI3:HI105)+SUMPRODUCT((HH3:HH105=EW58)*(HK3:HK105=EW57)*HJ3:HJ105)+SUMPRODUCT((HH3:HH105=EW59)*(HK3:HK105=EW57)*HJ3:HJ105)+SUMPRODUCT((HH3:HH105=EW55)*(HK3:HK105=EW57)*HJ3:HJ105)+SUMPRODUCT((HH3:HH105=EW56)*(HK3:HK105=EW57)*HJ3:HJ105)</f>
        <v>#N/A</v>
      </c>
      <c r="FB57" s="3" t="e">
        <f ca="1">SUMPRODUCT((HH3:HH105=EW57)*(HK3:HK105=EW58)*HJ3:HJ105)+SUMPRODUCT((HH3:HH105=EW57)*(HK3:HK105=EW59)*HJ3:HJ105)+SUMPRODUCT((HH3:HH105=EW57)*(HK3:HK105=EW55)*HJ3:HJ105)+SUMPRODUCT((HH3:HH105=EW57)*(HK3:HK105=EW56)*HJ3:HJ105)+SUMPRODUCT((HH3:HH105=EW58)*(HK3:HK105=EW57)*HI3:HI105)+SUMPRODUCT((HH3:HH105=EW59)*(HK3:HK105=EW57)*HI3:HI105)+SUMPRODUCT((HH3:HH105=EW55)*(HK3:HK105=EW57)*HI3:HI105)+SUMPRODUCT((HH3:HH105=EW56)*(HK3:HK105=EW57)*HI3:HI105)</f>
        <v>#N/A</v>
      </c>
      <c r="FC57" s="3" t="e">
        <f ca="1">FA57-FB57+1000</f>
        <v>#N/A</v>
      </c>
      <c r="FD57" s="3" t="e">
        <f t="shared" ca="1" si="210"/>
        <v>#N/A</v>
      </c>
      <c r="FE57" s="3" t="e">
        <f ca="1">IF(EW57&lt;&gt;"",VLOOKUP(EW57,DJ4:DP58,7,FALSE),"")</f>
        <v>#N/A</v>
      </c>
      <c r="FF57" s="3" t="e">
        <f ca="1">IF(EW57&lt;&gt;"",VLOOKUP(EW57,DJ4:DP58,5,FALSE),"")</f>
        <v>#N/A</v>
      </c>
      <c r="FG57" s="3" t="e">
        <f ca="1">IF(EW57&lt;&gt;"",VLOOKUP(EW57,DJ4:DR58,9,FALSE),"")</f>
        <v>#N/A</v>
      </c>
      <c r="FH57" s="3" t="e">
        <f t="shared" ca="1" si="211"/>
        <v>#N/A</v>
      </c>
      <c r="FI57" s="3" t="e">
        <f ca="1">IF(EW57&lt;&gt;"",RANK(FH57,FH55:FH58),"")</f>
        <v>#N/A</v>
      </c>
      <c r="FJ57" s="3" t="e">
        <f ca="1">IF(EW57&lt;&gt;"",SUMPRODUCT((FH55:FH58=FH57)*(FC55:FC58&gt;FC57)),"")</f>
        <v>#N/A</v>
      </c>
      <c r="FK57" s="3" t="e">
        <f ca="1">IF(EW57&lt;&gt;"",SUMPRODUCT((FH55:FH58=FH57)*(FC55:FC58=FC57)*(FA55:FA58&gt;FA57)),"")</f>
        <v>#N/A</v>
      </c>
      <c r="FL57" s="3" t="e">
        <f ca="1">IF(EW57&lt;&gt;"",SUMPRODUCT((FH55:FH58=FH57)*(FC55:FC58=FC57)*(FA55:FA58=FA57)*(FE55:FE58&gt;FE57)),"")</f>
        <v>#N/A</v>
      </c>
      <c r="FM57" s="3" t="e">
        <f ca="1">IF(EW57&lt;&gt;"",SUMPRODUCT((FH55:FH58=FH57)*(FC55:FC58=FC57)*(FA55:FA58=FA57)*(FE55:FE58=FE57)*(FF55:FF58&gt;FF57)),"")</f>
        <v>#N/A</v>
      </c>
      <c r="FN57" s="3" t="e">
        <f ca="1">IF(EW57&lt;&gt;"",SUMPRODUCT((FH55:FH58=FH57)*(FC55:FC58=FC57)*(FA55:FA58=FA57)*(FE55:FE58=FE57)*(FF55:FF58=FF57)*(FG55:FG58&gt;FG57)),"")</f>
        <v>#N/A</v>
      </c>
      <c r="FO57" s="3" t="e">
        <f ca="1">IF(EW57&lt;&gt;"",IF(FO136&lt;&gt;"",IF(EV133=3,FO136,FO136+EV133),SUM(FI57:FN57)+1),"")</f>
        <v>#N/A</v>
      </c>
      <c r="FP57" s="3" t="e">
        <f ca="1">IF(EW57&lt;&gt;"",INDEX(EW56:EW59,MATCH(3,FO56:FO59,0),0),"")</f>
        <v>#N/A</v>
      </c>
      <c r="FQ57" s="3" t="e">
        <f ca="1">IF(DZ55&lt;&gt;"",DZ55,"")</f>
        <v>#N/A</v>
      </c>
      <c r="FR57" s="3" t="e">
        <f ca="1">SUMPRODUCT((HH3:HH105=FQ57)*(HK3:HK105=FQ58)*(HL3:HL105="W"))+SUMPRODUCT((HH3:HH105=FQ57)*(HK3:HK105=FQ59)*(HL3:HL105="W"))+SUMPRODUCT((HH3:HH105=FQ57)*(HK3:HK105=FQ99)*(HL3:HL105="W"))+SUMPRODUCT((HH3:HH105=FQ58)*(HK3:HK105=FQ57)*(HM3:HM105="W"))+SUMPRODUCT((HH3:HH105=FQ59)*(HK3:HK105=FQ57)*(HM3:HM105="W"))+SUMPRODUCT((HH3:HH105=FQ99)*(HK3:HK105=FQ57)*(HM3:HM105="W"))</f>
        <v>#N/A</v>
      </c>
      <c r="FS57" s="3" t="e">
        <f ca="1">SUMPRODUCT((HH3:HH105=FQ57)*(HK3:HK105=FQ58)*(HL3:HL105="D"))+SUMPRODUCT((HH3:HH105=FQ57)*(HK3:HK105=FQ59)*(HL3:HL105="D"))+SUMPRODUCT((HH3:HH105=FQ57)*(HK3:HK105=FQ99)*(HL3:HL105="D"))+SUMPRODUCT((HH3:HH105=FQ58)*(HK3:HK105=FQ57)*(HL3:HL105="D"))+SUMPRODUCT((HH3:HH105=FQ59)*(HK3:HK105=FQ57)*(HL3:HL105="D"))+SUMPRODUCT((HH3:HH105=FQ99)*(HK3:HK105=FQ57)*(HL3:HL105="D"))</f>
        <v>#N/A</v>
      </c>
      <c r="FT57" s="3" t="e">
        <f ca="1">SUMPRODUCT((HH3:HH105=FQ57)*(HK3:HK105=FQ58)*(HL3:HL105="L"))+SUMPRODUCT((HH3:HH105=FQ57)*(HK3:HK105=FQ59)*(HL3:HL105="L"))+SUMPRODUCT((HH3:HH105=FQ57)*(HK3:HK105=FQ99)*(HL3:HL105="L"))+SUMPRODUCT((HH3:HH105=FQ58)*(HK3:HK105=FQ57)*(HM3:HM105="L"))+SUMPRODUCT((HH3:HH105=FQ59)*(HK3:HK105=FQ57)*(HM3:HM105="L"))+SUMPRODUCT((HH3:HH105=FQ99)*(HK3:HK105=FQ57)*(HM3:HM105="L"))</f>
        <v>#N/A</v>
      </c>
      <c r="FU57" s="3" t="e">
        <f ca="1">SUMPRODUCT((HH3:HH105=FQ57)*(HK3:HK105=FQ58)*HI3:HI105)+SUMPRODUCT((HH3:HH105=FQ57)*(HK3:HK105=FQ59)*HI3:HI105)+SUMPRODUCT((HH3:HH105=FQ57)*(HK3:HK105=FQ55)*HI3:HI105)+SUMPRODUCT((HH3:HH105=FQ57)*(HK3:HK105=FQ56)*HI3:HI105)+SUMPRODUCT((HH3:HH105=FQ58)*(HK3:HK105=FQ57)*HJ3:HJ105)+SUMPRODUCT((HH3:HH105=FQ59)*(HK3:HK105=FQ57)*HJ3:HJ105)+SUMPRODUCT((HH3:HH105=FQ55)*(HK3:HK105=FQ57)*HJ3:HJ105)+SUMPRODUCT((HH3:HH105=FQ56)*(HK3:HK105=FQ57)*HJ3:HJ105)</f>
        <v>#N/A</v>
      </c>
      <c r="FV57" s="3" t="e">
        <f ca="1">SUMPRODUCT((HH3:HH105=FQ57)*(HK3:HK105=FQ58)*HJ3:HJ105)+SUMPRODUCT((HH3:HH105=FQ57)*(HK3:HK105=FQ59)*HJ3:HJ105)+SUMPRODUCT((HH3:HH105=FQ57)*(HK3:HK105=FQ55)*HJ3:HJ105)+SUMPRODUCT((HH3:HH105=FQ57)*(HK3:HK105=FQ56)*HJ3:HJ105)+SUMPRODUCT((HH3:HH105=FQ58)*(HK3:HK105=FQ57)*HI3:HI105)+SUMPRODUCT((HH3:HH105=FQ59)*(HK3:HK105=FQ57)*HI3:HI105)+SUMPRODUCT((HH3:HH105=FQ55)*(HK3:HK105=FQ57)*HI3:HI105)+SUMPRODUCT((HH3:HH105=FQ56)*(HK3:HK105=FQ57)*HI3:HI105)</f>
        <v>#N/A</v>
      </c>
      <c r="FW57" s="3" t="e">
        <f ca="1">FU57-FV57+1000</f>
        <v>#N/A</v>
      </c>
      <c r="FX57" s="3" t="e">
        <f t="shared" ref="FX57:FX58" ca="1" si="214">IF(FQ57&lt;&gt;"",FR57*3+FS57*1,"")</f>
        <v>#N/A</v>
      </c>
      <c r="FY57" s="3" t="e">
        <f ca="1">IF(FQ57&lt;&gt;"",VLOOKUP(FQ57,DJ4:DP58,7,FALSE),"")</f>
        <v>#N/A</v>
      </c>
      <c r="FZ57" s="3" t="e">
        <f ca="1">IF(FQ57&lt;&gt;"",VLOOKUP(FQ57,DJ4:DP58,5,FALSE),"")</f>
        <v>#N/A</v>
      </c>
      <c r="GA57" s="3" t="e">
        <f ca="1">IF(FQ57&lt;&gt;"",VLOOKUP(FQ57,DJ4:DR58,9,FALSE),"")</f>
        <v>#N/A</v>
      </c>
      <c r="GB57" s="3" t="e">
        <f t="shared" ref="GB57:GB58" ca="1" si="215">FX57</f>
        <v>#N/A</v>
      </c>
      <c r="GC57" s="3" t="e">
        <f ca="1">IF(FQ57&lt;&gt;"",RANK(GB57,GB56:GB58),"")</f>
        <v>#N/A</v>
      </c>
      <c r="GD57" s="3" t="e">
        <f ca="1">IF(FQ57&lt;&gt;"",SUMPRODUCT((GB55:GB58=GB57)*(FW55:FW58&gt;FW57)),"")</f>
        <v>#N/A</v>
      </c>
      <c r="GE57" s="3" t="e">
        <f ca="1">IF(FQ57&lt;&gt;"",SUMPRODUCT((GB55:GB58=GB57)*(FW55:FW58=FW57)*(FU55:FU58&gt;FU57)),"")</f>
        <v>#N/A</v>
      </c>
      <c r="GF57" s="3" t="e">
        <f ca="1">IF(FQ57&lt;&gt;"",SUMPRODUCT((GB55:GB58=GB57)*(FW55:FW58=FW57)*(FU55:FU58=FU57)*(FY55:FY58&gt;FY57)),"")</f>
        <v>#N/A</v>
      </c>
      <c r="GG57" s="3" t="e">
        <f ca="1">IF(FQ57&lt;&gt;"",SUMPRODUCT((GB55:GB58=GB57)*(FW55:FW58=FW57)*(FU55:FU58=FU57)*(FY55:FY58=FY57)*(FZ55:FZ58&gt;FZ57)),"")</f>
        <v>#N/A</v>
      </c>
      <c r="GH57" s="3" t="e">
        <f ca="1">IF(FQ57&lt;&gt;"",SUMPRODUCT((GB55:GB58=GB57)*(FW55:FW58=FW57)*(FU55:FU58=FU57)*(FY55:FY58=FY57)*(FZ55:FZ58=FZ57)*(GA55:GA58&gt;GA57)),"")</f>
        <v>#N/A</v>
      </c>
      <c r="GI57" s="3" t="e">
        <f ca="1">IF(FQ57&lt;&gt;"",SUM(GC57:GH57)+2,"")</f>
        <v>#N/A</v>
      </c>
      <c r="GJ57" s="3" t="e">
        <f ca="1">IF(FQ57&lt;&gt;"",INDEX(FQ57:FQ59,MATCH(3,GI57:GI59,0),0),"")</f>
        <v>#N/A</v>
      </c>
      <c r="HE57" s="3" t="e">
        <f ca="1">IF(GJ57&lt;&gt;"",GJ57,IF(FP57&lt;&gt;"",FP57,IF(EV57&lt;&gt;"",EV57,DV57)))</f>
        <v>#N/A</v>
      </c>
      <c r="HF57" s="3">
        <v>3</v>
      </c>
      <c r="HH57" s="7" t="str">
        <f t="shared" si="1"/>
        <v>Curaçao</v>
      </c>
      <c r="HI57" s="7" t="e">
        <f ca="1">IF(OFFSET(Voorspelling!#REF!,0,HI1)&lt;&gt;"",OFFSET(Voorspelling!#REF!,0,HI1),0)</f>
        <v>#REF!</v>
      </c>
      <c r="HJ57" s="7" t="e">
        <f ca="1">IF(OFFSET(Voorspelling!#REF!,0,HI1)&lt;&gt;"",OFFSET(Voorspelling!#REF!,0,HI1),0)</f>
        <v>#REF!</v>
      </c>
      <c r="HK57" s="7" t="str">
        <f t="shared" si="2"/>
        <v>Ivoorkust</v>
      </c>
      <c r="HL57" s="7" t="e">
        <f ca="1">IF(AND(OFFSET(Voorspelling!#REF!,0,HI1)&lt;&gt;"",OFFSET(Voorspelling!#REF!,0,HI1)&lt;&gt;""),IF(HI57&gt;HJ57,"W",IF(HI57=HJ57,"D","L")),"")</f>
        <v>#REF!</v>
      </c>
      <c r="HM57" s="7" t="e">
        <f t="shared" ca="1" si="3"/>
        <v>#REF!</v>
      </c>
      <c r="LO57" s="7"/>
      <c r="LP57" s="7"/>
      <c r="LQ57" s="7"/>
      <c r="LR57" s="7"/>
      <c r="LS57" s="7"/>
      <c r="LT57" s="7"/>
      <c r="PV57" s="7"/>
      <c r="PW57" s="7"/>
      <c r="PX57" s="7"/>
      <c r="PY57" s="7"/>
      <c r="PZ57" s="7"/>
      <c r="QA57" s="7"/>
      <c r="UC57" s="7"/>
      <c r="UD57" s="7"/>
      <c r="UE57" s="7"/>
      <c r="UF57" s="7"/>
      <c r="UG57" s="7"/>
      <c r="UH57" s="7"/>
      <c r="YJ57" s="7"/>
      <c r="YK57" s="7"/>
      <c r="YL57" s="7"/>
      <c r="YM57" s="7"/>
      <c r="YN57" s="7"/>
      <c r="YO57" s="7"/>
      <c r="ACQ57" s="7"/>
      <c r="ACR57" s="7"/>
      <c r="ACS57" s="7"/>
      <c r="ACT57" s="7"/>
      <c r="ACU57" s="7"/>
      <c r="ACV57" s="7"/>
      <c r="AGX57" s="7"/>
      <c r="AGY57" s="7"/>
      <c r="AGZ57" s="7"/>
      <c r="AHA57" s="7"/>
      <c r="AHB57" s="7"/>
      <c r="AHC57" s="7"/>
      <c r="ALE57" s="7"/>
      <c r="ALF57" s="7"/>
      <c r="ALG57" s="7"/>
      <c r="ALH57" s="7"/>
      <c r="ALI57" s="7"/>
      <c r="ALJ57" s="7"/>
      <c r="APL57" s="7"/>
      <c r="APM57" s="7"/>
      <c r="APN57" s="7"/>
      <c r="APO57" s="7"/>
      <c r="APP57" s="7"/>
      <c r="APQ57" s="7"/>
      <c r="ATS57" s="7"/>
      <c r="ATT57" s="7"/>
      <c r="ATU57" s="7"/>
      <c r="ATV57" s="7"/>
      <c r="ATW57" s="7"/>
      <c r="ATX57" s="7"/>
      <c r="AXZ57" s="7"/>
      <c r="AYA57" s="7"/>
      <c r="AYB57" s="7"/>
      <c r="AYC57" s="7"/>
      <c r="AYD57" s="7"/>
      <c r="AYE57" s="7"/>
      <c r="BCG57" s="7"/>
      <c r="BCH57" s="7"/>
      <c r="BCI57" s="7"/>
      <c r="BCJ57" s="7"/>
      <c r="BCK57" s="7"/>
      <c r="BCL57" s="7"/>
      <c r="BGN57" s="7"/>
      <c r="BGO57" s="7"/>
      <c r="BGP57" s="7"/>
      <c r="BGQ57" s="7"/>
      <c r="BGR57" s="7"/>
      <c r="BGS57" s="7"/>
      <c r="BKU57" s="7"/>
      <c r="BKV57" s="7"/>
      <c r="BKW57" s="7"/>
      <c r="BKX57" s="7"/>
      <c r="BKY57" s="7"/>
      <c r="BKZ57" s="7"/>
      <c r="BPB57" s="7"/>
      <c r="BPC57" s="7"/>
      <c r="BPD57" s="7"/>
      <c r="BPE57" s="7"/>
      <c r="BPF57" s="7"/>
      <c r="BPG57" s="7"/>
      <c r="BTI57" s="7"/>
      <c r="BTJ57" s="7"/>
      <c r="BTK57" s="7"/>
      <c r="BTL57" s="7"/>
      <c r="BTM57" s="7"/>
      <c r="BTN57" s="7"/>
      <c r="BXP57" s="7"/>
      <c r="BXQ57" s="7"/>
      <c r="BXR57" s="7"/>
      <c r="BXS57" s="7"/>
      <c r="BXT57" s="7"/>
      <c r="BXU57" s="7"/>
      <c r="CBW57" s="7"/>
      <c r="CBX57" s="7"/>
      <c r="CBY57" s="7"/>
      <c r="CBZ57" s="7"/>
      <c r="CCA57" s="7"/>
      <c r="CCB57" s="7"/>
      <c r="CGD57" s="7"/>
      <c r="CGE57" s="7"/>
      <c r="CGF57" s="7"/>
      <c r="CGG57" s="7"/>
      <c r="CGH57" s="7"/>
      <c r="CGI57" s="7"/>
      <c r="CKK57" s="7"/>
      <c r="CKL57" s="7"/>
      <c r="CKM57" s="7"/>
      <c r="CKN57" s="7"/>
      <c r="CKO57" s="7"/>
      <c r="CKP57" s="7"/>
      <c r="COR57" s="7"/>
      <c r="COS57" s="7"/>
      <c r="COT57" s="7"/>
      <c r="COU57" s="7"/>
      <c r="COV57" s="7"/>
      <c r="COW57" s="7"/>
      <c r="CSY57" s="7"/>
      <c r="CSZ57" s="7"/>
      <c r="CTA57" s="7"/>
      <c r="CTB57" s="7"/>
      <c r="CTC57" s="7"/>
      <c r="CTD57" s="7"/>
      <c r="CXF57" s="7"/>
      <c r="CXG57" s="7"/>
      <c r="CXH57" s="7"/>
      <c r="CXI57" s="7"/>
      <c r="CXJ57" s="7"/>
      <c r="CXK57" s="7"/>
      <c r="DBM57" s="7"/>
      <c r="DBN57" s="7"/>
      <c r="DBO57" s="7"/>
      <c r="DBP57" s="7"/>
      <c r="DBQ57" s="7"/>
      <c r="DBR57" s="7"/>
      <c r="DFT57" s="7"/>
      <c r="DFU57" s="7"/>
      <c r="DFV57" s="7"/>
      <c r="DFW57" s="7"/>
      <c r="DFX57" s="7"/>
      <c r="DFY57" s="7"/>
      <c r="DKA57" s="7"/>
      <c r="DKB57" s="7"/>
      <c r="DKC57" s="7"/>
      <c r="DKD57" s="7"/>
      <c r="DKE57" s="7"/>
      <c r="DKF57" s="7"/>
      <c r="DOH57" s="7"/>
      <c r="DOI57" s="7"/>
      <c r="DOJ57" s="7"/>
      <c r="DOK57" s="7"/>
      <c r="DOL57" s="7"/>
      <c r="DOM57" s="7"/>
      <c r="DSO57" s="7"/>
      <c r="DSP57" s="7"/>
      <c r="DSQ57" s="7"/>
      <c r="DSR57" s="7"/>
      <c r="DSS57" s="7"/>
      <c r="DST57" s="7"/>
      <c r="DWV57" s="7"/>
      <c r="DWW57" s="7"/>
      <c r="DWX57" s="7"/>
      <c r="DWY57" s="7"/>
      <c r="DWZ57" s="7"/>
      <c r="DXA57" s="7"/>
      <c r="EBC57" s="7"/>
      <c r="EBD57" s="7"/>
      <c r="EBE57" s="7"/>
      <c r="EBF57" s="7"/>
      <c r="EBG57" s="7"/>
      <c r="EBH57" s="7"/>
      <c r="EFJ57" s="7"/>
      <c r="EFK57" s="7"/>
      <c r="EFL57" s="7"/>
      <c r="EFM57" s="7"/>
      <c r="EFN57" s="7"/>
      <c r="EFO57" s="7"/>
      <c r="EJQ57" s="7"/>
      <c r="EJR57" s="7"/>
      <c r="EJS57" s="7"/>
      <c r="EJT57" s="7"/>
      <c r="EJU57" s="7"/>
      <c r="EJV57" s="7"/>
      <c r="ENX57" s="7"/>
      <c r="ENY57" s="7"/>
      <c r="ENZ57" s="7"/>
      <c r="EOA57" s="7"/>
      <c r="EOB57" s="7"/>
      <c r="EOC57" s="7"/>
      <c r="ESE57" s="7"/>
      <c r="ESF57" s="7"/>
      <c r="ESG57" s="7"/>
      <c r="ESH57" s="7"/>
      <c r="ESI57" s="7"/>
      <c r="ESJ57" s="7"/>
      <c r="EWL57" s="7"/>
      <c r="EWM57" s="7"/>
      <c r="EWN57" s="7"/>
      <c r="EWO57" s="7"/>
      <c r="EWP57" s="7"/>
      <c r="EWQ57" s="7"/>
      <c r="FAS57" s="7"/>
      <c r="FAT57" s="7"/>
      <c r="FAU57" s="7"/>
      <c r="FAV57" s="7"/>
      <c r="FAW57" s="7"/>
      <c r="FAX57" s="7"/>
      <c r="FEZ57" s="7"/>
      <c r="FFA57" s="7"/>
      <c r="FFB57" s="7"/>
      <c r="FFC57" s="7"/>
      <c r="FFD57" s="7"/>
      <c r="FFE57" s="7"/>
      <c r="FJG57" s="7"/>
      <c r="FJH57" s="7"/>
      <c r="FJI57" s="7"/>
      <c r="FJJ57" s="7"/>
      <c r="FJK57" s="7"/>
      <c r="FJL57" s="7"/>
      <c r="FNN57" s="7"/>
      <c r="FNO57" s="7"/>
      <c r="FNP57" s="7"/>
      <c r="FNQ57" s="7"/>
      <c r="FNR57" s="7"/>
      <c r="FNS57" s="7"/>
      <c r="FRU57" s="7"/>
      <c r="FRV57" s="7"/>
      <c r="FRW57" s="7"/>
      <c r="FRX57" s="7"/>
      <c r="FRY57" s="7"/>
      <c r="FRZ57" s="7"/>
      <c r="FWB57" s="7"/>
      <c r="FWC57" s="7"/>
      <c r="FWD57" s="7"/>
      <c r="FWE57" s="7"/>
      <c r="FWF57" s="7"/>
      <c r="FWG57" s="7"/>
      <c r="GAI57" s="7"/>
      <c r="GAJ57" s="7"/>
      <c r="GAK57" s="7"/>
      <c r="GAL57" s="7"/>
      <c r="GAM57" s="7"/>
      <c r="GAN57" s="7"/>
      <c r="GEP57" s="7"/>
      <c r="GEQ57" s="7"/>
      <c r="GER57" s="7"/>
      <c r="GES57" s="7"/>
      <c r="GET57" s="7"/>
      <c r="GEU57" s="7"/>
      <c r="GIW57" s="7"/>
      <c r="GIX57" s="7"/>
      <c r="GIY57" s="7"/>
      <c r="GIZ57" s="7"/>
      <c r="GJA57" s="7"/>
      <c r="GJB57" s="7"/>
      <c r="GND57" s="7"/>
      <c r="GNE57" s="7"/>
      <c r="GNF57" s="7"/>
      <c r="GNG57" s="7"/>
      <c r="GNH57" s="7"/>
      <c r="GNI57" s="7"/>
      <c r="GRK57" s="7"/>
      <c r="GRL57" s="7"/>
      <c r="GRM57" s="7"/>
      <c r="GRN57" s="7"/>
      <c r="GRO57" s="7"/>
      <c r="GRP57" s="7"/>
      <c r="GVR57" s="7"/>
      <c r="GVS57" s="7"/>
      <c r="GVT57" s="7"/>
      <c r="GVU57" s="7"/>
      <c r="GVV57" s="7"/>
      <c r="GVW57" s="7"/>
      <c r="GZY57" s="7"/>
      <c r="GZZ57" s="7"/>
      <c r="HAA57" s="7"/>
      <c r="HAB57" s="7"/>
      <c r="HAC57" s="7"/>
      <c r="HAD57" s="7"/>
      <c r="HEF57" s="7"/>
      <c r="HEG57" s="7"/>
      <c r="HEH57" s="7"/>
      <c r="HEI57" s="7"/>
      <c r="HEJ57" s="7"/>
      <c r="HEK57" s="7"/>
      <c r="HIM57" s="7"/>
      <c r="HIN57" s="7"/>
      <c r="HIO57" s="7"/>
      <c r="HIP57" s="7"/>
      <c r="HIQ57" s="7"/>
      <c r="HIR57" s="7"/>
      <c r="HMT57" s="7"/>
      <c r="HMU57" s="7"/>
      <c r="HMV57" s="7"/>
      <c r="HMW57" s="7"/>
      <c r="HMX57" s="7"/>
      <c r="HMY57" s="7"/>
      <c r="HRA57" s="7"/>
      <c r="HRB57" s="7"/>
      <c r="HRC57" s="7"/>
      <c r="HRD57" s="7"/>
      <c r="HRE57" s="7"/>
      <c r="HRF57" s="7"/>
      <c r="HVH57" s="7"/>
      <c r="HVI57" s="7"/>
      <c r="HVJ57" s="7"/>
      <c r="HVK57" s="7"/>
      <c r="HVL57" s="7"/>
      <c r="HVM57" s="7"/>
      <c r="HZO57" s="7"/>
      <c r="HZP57" s="7"/>
      <c r="HZQ57" s="7"/>
      <c r="HZR57" s="7"/>
      <c r="HZS57" s="7"/>
      <c r="HZT57" s="7"/>
      <c r="IDV57" s="7"/>
      <c r="IDW57" s="7"/>
      <c r="IDX57" s="7"/>
      <c r="IDY57" s="7"/>
      <c r="IDZ57" s="7"/>
      <c r="IEA57" s="7"/>
      <c r="IIC57" s="7"/>
      <c r="IID57" s="7"/>
      <c r="IIE57" s="7"/>
      <c r="IIF57" s="7"/>
      <c r="IIG57" s="7"/>
      <c r="IIH57" s="7"/>
      <c r="IMJ57" s="7"/>
      <c r="IMK57" s="7"/>
      <c r="IML57" s="7"/>
      <c r="IMM57" s="7"/>
      <c r="IMN57" s="7"/>
      <c r="IMO57" s="7"/>
      <c r="IQQ57" s="7"/>
      <c r="IQR57" s="7"/>
      <c r="IQS57" s="7"/>
      <c r="IQT57" s="7"/>
      <c r="IQU57" s="7"/>
      <c r="IQV57" s="7"/>
      <c r="IUX57" s="7"/>
      <c r="IUY57" s="7"/>
      <c r="IUZ57" s="7"/>
      <c r="IVA57" s="7"/>
      <c r="IVB57" s="7"/>
      <c r="IVC57" s="7"/>
      <c r="IZE57" s="7"/>
      <c r="IZF57" s="7"/>
      <c r="IZG57" s="7"/>
      <c r="IZH57" s="7"/>
      <c r="IZI57" s="7"/>
      <c r="IZJ57" s="7"/>
      <c r="JDL57" s="7"/>
      <c r="JDM57" s="7"/>
      <c r="JDN57" s="7"/>
      <c r="JDO57" s="7"/>
      <c r="JDP57" s="7"/>
      <c r="JDQ57" s="7"/>
      <c r="JHS57" s="7"/>
      <c r="JHT57" s="7"/>
      <c r="JHU57" s="7"/>
      <c r="JHV57" s="7"/>
      <c r="JHW57" s="7"/>
      <c r="JHX57" s="7"/>
      <c r="JLZ57" s="7"/>
      <c r="JMA57" s="7"/>
      <c r="JMB57" s="7"/>
      <c r="JMC57" s="7"/>
      <c r="JMD57" s="7"/>
      <c r="JME57" s="7"/>
      <c r="JQG57" s="7"/>
      <c r="JQH57" s="7"/>
      <c r="JQI57" s="7"/>
      <c r="JQJ57" s="7"/>
      <c r="JQK57" s="7"/>
      <c r="JQL57" s="7"/>
      <c r="JUN57" s="7"/>
      <c r="JUO57" s="7"/>
      <c r="JUP57" s="7"/>
      <c r="JUQ57" s="7"/>
      <c r="JUR57" s="7"/>
      <c r="JUS57" s="7"/>
      <c r="JYU57" s="7"/>
      <c r="JYV57" s="7"/>
      <c r="JYW57" s="7"/>
      <c r="JYX57" s="7"/>
      <c r="JYY57" s="7"/>
      <c r="JYZ57" s="7"/>
      <c r="KDB57" s="7"/>
      <c r="KDC57" s="7"/>
      <c r="KDD57" s="7"/>
      <c r="KDE57" s="7"/>
      <c r="KDF57" s="7"/>
      <c r="KDG57" s="7"/>
      <c r="KHI57" s="7"/>
      <c r="KHJ57" s="7"/>
      <c r="KHK57" s="7"/>
      <c r="KHL57" s="7"/>
      <c r="KHM57" s="7"/>
      <c r="KHN57" s="7"/>
      <c r="KLP57" s="7"/>
      <c r="KLQ57" s="7"/>
      <c r="KLR57" s="7"/>
      <c r="KLS57" s="7"/>
      <c r="KLT57" s="7"/>
      <c r="KLU57" s="7"/>
      <c r="KPW57" s="7"/>
      <c r="KPX57" s="7"/>
      <c r="KPY57" s="7"/>
      <c r="KPZ57" s="7"/>
      <c r="KQA57" s="7"/>
      <c r="KQB57" s="7"/>
      <c r="KUD57" s="7"/>
      <c r="KUE57" s="7"/>
      <c r="KUF57" s="7"/>
      <c r="KUG57" s="7"/>
      <c r="KUH57" s="7"/>
      <c r="KUI57" s="7"/>
      <c r="KYK57" s="7"/>
      <c r="KYL57" s="7"/>
      <c r="KYM57" s="7"/>
      <c r="KYN57" s="7"/>
      <c r="KYO57" s="7"/>
      <c r="KYP57" s="7"/>
      <c r="LCR57" s="7"/>
      <c r="LCS57" s="7"/>
      <c r="LCT57" s="7"/>
      <c r="LCU57" s="7"/>
      <c r="LCV57" s="7"/>
      <c r="LCW57" s="7"/>
      <c r="LGY57" s="7"/>
      <c r="LGZ57" s="7"/>
      <c r="LHA57" s="7"/>
      <c r="LHB57" s="7"/>
      <c r="LHC57" s="7"/>
      <c r="LHD57" s="7"/>
      <c r="LLF57" s="7"/>
      <c r="LLG57" s="7"/>
      <c r="LLH57" s="7"/>
      <c r="LLI57" s="7"/>
      <c r="LLJ57" s="7"/>
      <c r="LLK57" s="7"/>
      <c r="LPM57" s="7"/>
      <c r="LPN57" s="7"/>
      <c r="LPO57" s="7"/>
      <c r="LPP57" s="7"/>
      <c r="LPQ57" s="7"/>
      <c r="LPR57" s="7"/>
      <c r="LTT57" s="7"/>
      <c r="LTU57" s="7"/>
      <c r="LTV57" s="7"/>
      <c r="LTW57" s="7"/>
      <c r="LTX57" s="7"/>
      <c r="LTY57" s="7"/>
      <c r="LYA57" s="7"/>
      <c r="LYB57" s="7"/>
      <c r="LYC57" s="7"/>
      <c r="LYD57" s="7"/>
      <c r="LYE57" s="7"/>
      <c r="LYF57" s="7"/>
      <c r="MCH57" s="7"/>
      <c r="MCI57" s="7"/>
      <c r="MCJ57" s="7"/>
      <c r="MCK57" s="7"/>
      <c r="MCL57" s="7"/>
      <c r="MCM57" s="7"/>
      <c r="MGO57" s="7"/>
      <c r="MGP57" s="7"/>
      <c r="MGQ57" s="7"/>
      <c r="MGR57" s="7"/>
      <c r="MGS57" s="7"/>
      <c r="MGT57" s="7"/>
      <c r="MKV57" s="7"/>
      <c r="MKW57" s="7"/>
      <c r="MKX57" s="7"/>
      <c r="MKY57" s="7"/>
      <c r="MKZ57" s="7"/>
      <c r="MLA57" s="7"/>
      <c r="MPC57" s="7"/>
      <c r="MPD57" s="7"/>
      <c r="MPE57" s="7"/>
      <c r="MPF57" s="7"/>
      <c r="MPG57" s="7"/>
      <c r="MPH57" s="7"/>
      <c r="MTJ57" s="7"/>
      <c r="MTK57" s="7"/>
      <c r="MTL57" s="7"/>
      <c r="MTM57" s="7"/>
      <c r="MTN57" s="7"/>
      <c r="MTO57" s="7"/>
      <c r="MXQ57" s="7"/>
      <c r="MXR57" s="7"/>
      <c r="MXS57" s="7"/>
      <c r="MXT57" s="7"/>
      <c r="MXU57" s="7"/>
      <c r="MXV57" s="7"/>
      <c r="NBX57" s="7"/>
      <c r="NBY57" s="7"/>
      <c r="NBZ57" s="7"/>
      <c r="NCA57" s="7"/>
      <c r="NCB57" s="7"/>
      <c r="NCC57" s="7"/>
      <c r="NGE57" s="7"/>
      <c r="NGF57" s="7"/>
      <c r="NGG57" s="7"/>
      <c r="NGH57" s="7"/>
      <c r="NGI57" s="7"/>
      <c r="NGJ57" s="7"/>
      <c r="NKL57" s="7"/>
      <c r="NKM57" s="7"/>
      <c r="NKN57" s="7"/>
      <c r="NKO57" s="7"/>
      <c r="NKP57" s="7"/>
      <c r="NKQ57" s="7"/>
      <c r="NOS57" s="7"/>
      <c r="NOT57" s="7"/>
      <c r="NOU57" s="7"/>
      <c r="NOV57" s="7"/>
      <c r="NOW57" s="7"/>
      <c r="NOX57" s="7"/>
      <c r="NSZ57" s="7"/>
      <c r="NTA57" s="7"/>
      <c r="NTB57" s="7"/>
      <c r="NTC57" s="7"/>
      <c r="NTD57" s="7"/>
      <c r="NTE57" s="7"/>
      <c r="NXG57" s="7"/>
      <c r="NXH57" s="7"/>
      <c r="NXI57" s="7"/>
      <c r="NXJ57" s="7"/>
      <c r="NXK57" s="7"/>
      <c r="NXL57" s="7"/>
      <c r="OBN57" s="7"/>
      <c r="OBO57" s="7"/>
      <c r="OBP57" s="7"/>
      <c r="OBQ57" s="7"/>
      <c r="OBR57" s="7"/>
      <c r="OBS57" s="7"/>
      <c r="OFU57" s="7"/>
      <c r="OFV57" s="7"/>
      <c r="OFW57" s="7"/>
      <c r="OFX57" s="7"/>
      <c r="OFY57" s="7"/>
      <c r="OFZ57" s="7"/>
      <c r="OKB57" s="7"/>
      <c r="OKC57" s="7"/>
      <c r="OKD57" s="7"/>
      <c r="OKE57" s="7"/>
      <c r="OKF57" s="7"/>
      <c r="OKG57" s="7"/>
      <c r="OOI57" s="7"/>
      <c r="OOJ57" s="7"/>
      <c r="OOK57" s="7"/>
      <c r="OOL57" s="7"/>
      <c r="OOM57" s="7"/>
      <c r="OON57" s="7"/>
      <c r="OSP57" s="7"/>
      <c r="OSQ57" s="7"/>
      <c r="OSR57" s="7"/>
      <c r="OSS57" s="7"/>
      <c r="OST57" s="7"/>
      <c r="OSU57" s="7"/>
      <c r="OWW57" s="7"/>
      <c r="OWX57" s="7"/>
      <c r="OWY57" s="7"/>
      <c r="OWZ57" s="7"/>
      <c r="OXA57" s="7"/>
      <c r="OXB57" s="7"/>
      <c r="PBD57" s="7"/>
      <c r="PBE57" s="7"/>
      <c r="PBF57" s="7"/>
      <c r="PBG57" s="7"/>
      <c r="PBH57" s="7"/>
      <c r="PBI57" s="7"/>
      <c r="PFK57" s="7"/>
      <c r="PFL57" s="7"/>
      <c r="PFM57" s="7"/>
      <c r="PFN57" s="7"/>
      <c r="PFO57" s="7"/>
      <c r="PFP57" s="7"/>
      <c r="PJR57" s="7"/>
      <c r="PJS57" s="7"/>
      <c r="PJT57" s="7"/>
      <c r="PJU57" s="7"/>
      <c r="PJV57" s="7"/>
      <c r="PJW57" s="7"/>
      <c r="PNY57" s="7"/>
      <c r="PNZ57" s="7"/>
      <c r="POA57" s="7"/>
      <c r="POB57" s="7"/>
      <c r="POC57" s="7"/>
      <c r="POD57" s="7"/>
      <c r="PSF57" s="7"/>
      <c r="PSG57" s="7"/>
      <c r="PSH57" s="7"/>
      <c r="PSI57" s="7"/>
      <c r="PSJ57" s="7"/>
      <c r="PSK57" s="7"/>
    </row>
    <row r="58" spans="1:998 1104:1997 2103:2996 3102:3995 4101:5105 5211:6104 6210:7103 7209:8102 8208:9212 9318:10211 10317:11210 11316:11321" x14ac:dyDescent="0.25">
      <c r="A58" s="9">
        <f>Landen!E41+100</f>
        <v>132</v>
      </c>
      <c r="B58" s="3">
        <f>VLOOKUP(C58,CX55:CY58,2,FALSE)</f>
        <v>3</v>
      </c>
      <c r="C58" s="5" t="str">
        <f>Landen!D41</f>
        <v>Noorwegen</v>
      </c>
      <c r="D58" s="3">
        <f>SUMPRODUCT((DA3:DA105=C58)*(DE3:DE105="W"))+SUMPRODUCT((DD3:DD105=C58)*(DF3:DF105="W"))</f>
        <v>0</v>
      </c>
      <c r="E58" s="3">
        <f>SUMPRODUCT((DA3:DA105=C58)*(DE3:DE105="D"))+SUMPRODUCT((DD3:DD105=C58)*(DF3:DF105="D"))</f>
        <v>0</v>
      </c>
      <c r="F58" s="3">
        <f>SUMPRODUCT((DA3:DA105=C58)*(DE3:DE105="L"))+SUMPRODUCT((DD3:DD105=C58)*(DF3:DF105="L"))</f>
        <v>0</v>
      </c>
      <c r="G58" s="3">
        <f>SUMIF(DA3:DA123,C58,DB3:DB123)+SUMIF(DD3:DD123,C58,DC3:DC123)</f>
        <v>0</v>
      </c>
      <c r="H58" s="3">
        <f>SUMIF(DD3:DD123,C58,DB3:DB123)+SUMIF(DA3:DA123,C58,DC3:DC123)</f>
        <v>0</v>
      </c>
      <c r="I58" s="3">
        <f t="shared" si="196"/>
        <v>1000</v>
      </c>
      <c r="J58" s="3">
        <f t="shared" si="197"/>
        <v>0</v>
      </c>
      <c r="K58" s="3">
        <f>IF(Landen!F41&lt;&gt;"",Landen!F41,-A58)</f>
        <v>-132</v>
      </c>
      <c r="L58" s="3">
        <f>IF(COUNTIF(J55:J58,4)&lt;&gt;4,RANK(J58,J55:J58),J137)</f>
        <v>1</v>
      </c>
      <c r="N58" s="3">
        <f>SUMPRODUCT((L55:L58=L58)*(K55:K58&lt;K58))+L58</f>
        <v>2</v>
      </c>
      <c r="O58" s="5" t="str">
        <f>INDEX(C55:C58,MATCH(4,N55:N58,0),0)</f>
        <v>Frankrijk</v>
      </c>
      <c r="P58" s="3">
        <f>INDEX(L55:L58,MATCH(O58,C55:C58,0),0)</f>
        <v>1</v>
      </c>
      <c r="Q58" s="3" t="str">
        <f>IF(AND(Q57&lt;&gt;"",P58=1),O58,"")</f>
        <v>Frankrijk</v>
      </c>
      <c r="R58" s="3" t="str">
        <f>IF(AND(R57&lt;&gt;"",P59=2),O59,"")</f>
        <v/>
      </c>
      <c r="V58" s="3" t="str">
        <f t="shared" si="205"/>
        <v>Frankrijk</v>
      </c>
      <c r="W58" s="3">
        <f>SUMPRODUCT((DA3:DA105=V58)*(DD3:DD105=V59)*(DE3:DE105="W"))+SUMPRODUCT((DA3:DA105=V58)*(DD3:DD105=V55)*(DE3:DE105="W"))+SUMPRODUCT((DA3:DA105=V58)*(DD3:DD105=V56)*(DE3:DE105="W"))+SUMPRODUCT((DA3:DA105=V58)*(DD3:DD105=V57)*(DE3:DE105="W"))+SUMPRODUCT((DA3:DA105=V59)*(DD3:DD105=V58)*(DF3:DF105="W"))+SUMPRODUCT((DA3:DA105=V55)*(DD3:DD105=V58)*(DF3:DF105="W"))+SUMPRODUCT((DA3:DA105=V56)*(DD3:DD105=V58)*(DF3:DF105="W"))+SUMPRODUCT((DA3:DA105=V57)*(DD3:DD105=V58)*(DF3:DF105="W"))</f>
        <v>0</v>
      </c>
      <c r="X58" s="3">
        <f>SUMPRODUCT((DA3:DA105=V58)*(DD3:DD105=V59)*(DE3:DE105="D"))+SUMPRODUCT((DA3:DA105=V58)*(DD3:DD105=V55)*(DE3:DE105="D"))+SUMPRODUCT((DA3:DA105=V58)*(DD3:DD105=V56)*(DE3:DE105="D"))+SUMPRODUCT((DA3:DA105=V58)*(DD3:DD105=V57)*(DE3:DE105="D"))+SUMPRODUCT((DA3:DA105=V59)*(DD3:DD105=V58)*(DE3:DE105="D"))+SUMPRODUCT((DA3:DA105=V55)*(DD3:DD105=V58)*(DE3:DE105="D"))+SUMPRODUCT((DA3:DA105=V56)*(DD3:DD105=V58)*(DE3:DE105="D"))+SUMPRODUCT((DA3:DA105=V57)*(DD3:DD105=V58)*(DE3:DE105="D"))</f>
        <v>0</v>
      </c>
      <c r="Y58" s="3">
        <f>SUMPRODUCT((DA3:DA105=V58)*(DD3:DD105=V59)*(DE3:DE105="L"))+SUMPRODUCT((DA3:DA105=V58)*(DD3:DD105=V55)*(DE3:DE105="L"))+SUMPRODUCT((DA3:DA105=V58)*(DD3:DD105=V56)*(DE3:DE105="L"))+SUMPRODUCT((DA3:DA105=V58)*(DD3:DD105=V57)*(DE3:DE105="L"))+SUMPRODUCT((DA3:DA105=V59)*(DD3:DD105=V58)*(DF3:DF105="L"))+SUMPRODUCT((DA3:DA105=V55)*(DD3:DD105=V58)*(DF3:DF105="L"))+SUMPRODUCT((DA3:DA105=V56)*(DD3:DD105=V58)*(DF3:DF105="L"))+SUMPRODUCT((DA3:DA105=V57)*(DD3:DD105=V58)*(DF3:DF105="L"))</f>
        <v>0</v>
      </c>
      <c r="Z58" s="3">
        <f>SUMPRODUCT((DA3:DA105=V58)*(DD3:DD105=V59)*DB3:DB105)+SUMPRODUCT((DA3:DA105=V58)*(DD3:DD105=V55)*DB3:DB105)+SUMPRODUCT((DA3:DA105=V58)*(DD3:DD105=V56)*DB3:DB105)+SUMPRODUCT((DA3:DA105=V58)*(DD3:DD105=V57)*DB3:DB105)+SUMPRODUCT((DA3:DA105=V59)*(DD3:DD105=V58)*DC3:DC105)+SUMPRODUCT((DA3:DA105=V55)*(DD3:DD105=V58)*DC3:DC105)+SUMPRODUCT((DA3:DA105=V56)*(DD3:DD105=V58)*DC3:DC105)+SUMPRODUCT((DA3:DA105=V57)*(DD3:DD105=V58)*DC3:DC105)</f>
        <v>0</v>
      </c>
      <c r="AA58" s="3">
        <f>SUMPRODUCT((DA3:DA105=V58)*(DD3:DD105=V59)*DC3:DC105)+SUMPRODUCT((DA3:DA105=V58)*(DD3:DD105=V55)*DC3:DC105)+SUMPRODUCT((DA3:DA105=V58)*(DD3:DD105=V56)*DC3:DC105)+SUMPRODUCT((DA3:DA105=V58)*(DD3:DD105=V57)*DC3:DC105)+SUMPRODUCT((DA3:DA105=V59)*(DD3:DD105=V58)*DB3:DB105)+SUMPRODUCT((DA3:DA105=V55)*(DD3:DD105=V58)*DB3:DB105)+SUMPRODUCT((DA3:DA105=V56)*(DD3:DD105=V58)*DB3:DB105)+SUMPRODUCT((DA3:DA105=V57)*(DD3:DD105=V58)*DB3:DB105)</f>
        <v>0</v>
      </c>
      <c r="AB58" s="3">
        <f>Z58-AA58+1000</f>
        <v>1000</v>
      </c>
      <c r="AC58" s="3">
        <f t="shared" si="198"/>
        <v>0</v>
      </c>
      <c r="AD58" s="3">
        <f>IF(V58&lt;&gt;"",VLOOKUP(V58,C4:I58,7,FALSE),"")</f>
        <v>1000</v>
      </c>
      <c r="AE58" s="3">
        <f>IF(V58&lt;&gt;"",VLOOKUP(V58,C4:I58,5,FALSE),"")</f>
        <v>0</v>
      </c>
      <c r="AF58" s="3">
        <f>IF(V58&lt;&gt;"",VLOOKUP(V58,C4:K58,9,FALSE),"")</f>
        <v>-103</v>
      </c>
      <c r="AG58" s="3">
        <f t="shared" si="199"/>
        <v>0</v>
      </c>
      <c r="AH58" s="3">
        <f>IF(V58&lt;&gt;"",RANK(AG58,AG55:AG58),"")</f>
        <v>1</v>
      </c>
      <c r="AI58" s="3">
        <f>IF(V58&lt;&gt;"",SUMPRODUCT((AG55:AG58=AG58)*(AB55:AB58&gt;AB58)),"")</f>
        <v>0</v>
      </c>
      <c r="AJ58" s="3">
        <f>IF(V58&lt;&gt;"",SUMPRODUCT((AG55:AG58=AG58)*(AB55:AB58=AB58)*(Z55:Z58&gt;Z58)),"")</f>
        <v>0</v>
      </c>
      <c r="AK58" s="3">
        <f>IF(V58&lt;&gt;"",SUMPRODUCT((AG55:AG58=AG58)*(AB55:AB58=AB58)*(Z55:Z58=Z58)*(AD55:AD58&gt;AD58)),"")</f>
        <v>0</v>
      </c>
      <c r="AL58" s="3">
        <f>IF(V58&lt;&gt;"",SUMPRODUCT((AG55:AG58=AG58)*(AB55:AB58=AB58)*(Z55:Z58=Z58)*(AD55:AD58=AD58)*(AE55:AE58&gt;AE58)),"")</f>
        <v>0</v>
      </c>
      <c r="AM58" s="3">
        <f>IF(V58&lt;&gt;"",SUMPRODUCT((AG55:AG58=AG58)*(AB55:AB58=AB58)*(Z55:Z58=Z58)*(AD55:AD58=AD58)*(AE55:AE58=AE58)*(AF55:AF58&gt;AF58)),"")</f>
        <v>0</v>
      </c>
      <c r="AN58" s="3">
        <f>IF(V58&lt;&gt;"",IF(AN137&lt;&gt;"",IF(U133=3,AN137,AN137+U133),SUM(AH58:AM58)),"")</f>
        <v>1</v>
      </c>
      <c r="AO58" s="3" t="str">
        <f>IF(V58&lt;&gt;"",INDEX(V55:V58,MATCH(4,AN55:AN58,0),0),"")</f>
        <v>Irak</v>
      </c>
      <c r="AP58" s="3" t="str">
        <f>IF(R57&lt;&gt;"",R57,"")</f>
        <v/>
      </c>
      <c r="AQ58" s="3" t="str">
        <f>IF(AP58&lt;&gt;"",SUMPRODUCT((DA3:DA105=AP58)*(DD3:DD105=AP59)*(DE3:DE105="W"))+SUMPRODUCT((DA3:DA105=AP58)*(DD3:DD105=AP56)*(DE3:DE105="W"))+SUMPRODUCT((DA3:DA105=AP58)*(DD3:DD105=AP57)*(DE3:DE105="W"))+SUMPRODUCT((DA3:DA105=AP59)*(DD3:DD105=AP58)*(DF3:DF105="W"))+SUMPRODUCT((DA3:DA105=AP56)*(DD3:DD105=AP58)*(DF3:DF105="W"))+SUMPRODUCT((DA3:DA105=AP57)*(DD3:DD105=AP58)*(DF3:DF105="W")),"")</f>
        <v/>
      </c>
      <c r="AR58" s="3" t="str">
        <f>IF(AP58&lt;&gt;"",SUMPRODUCT((DA3:DA105=AP58)*(DD3:DD105=AP59)*(DE3:DE105="D"))+SUMPRODUCT((DA3:DA105=AP58)*(DD3:DD105=AP56)*(DE3:DE105="D"))+SUMPRODUCT((DA3:DA105=AP58)*(DD3:DD105=AP57)*(DE3:DE105="D"))+SUMPRODUCT((DA3:DA105=AP59)*(DD3:DD105=AP58)*(DE3:DE105="D"))+SUMPRODUCT((DA3:DA105=AP56)*(DD3:DD105=AP58)*(DE3:DE105="D"))+SUMPRODUCT((DA3:DA105=AP57)*(DD3:DD105=AP58)*(DE3:DE105="D")),"")</f>
        <v/>
      </c>
      <c r="AS58" s="3" t="str">
        <f>IF(AP58&lt;&gt;"",SUMPRODUCT((DA3:DA105=AP58)*(DD3:DD105=AP59)*(DE3:DE105="L"))+SUMPRODUCT((DA3:DA105=AP58)*(DD3:DD105=AP56)*(DE3:DE105="L"))+SUMPRODUCT((DA3:DA105=AP58)*(DD3:DD105=AP57)*(DE3:DE105="L"))+SUMPRODUCT((DA3:DA105=AP59)*(DD3:DD105=AP58)*(DF3:DF105="L"))+SUMPRODUCT((DA3:DA105=AP56)*(DD3:DD105=AP58)*(DF3:DF105="L"))+SUMPRODUCT((DA3:DA105=AP57)*(DD3:DD105=AP58)*(DF3:DF105="L")),"")</f>
        <v/>
      </c>
      <c r="AT58" s="3">
        <f>SUMPRODUCT((DA3:DA105=AP58)*(DD3:DD105=AP59)*DB3:DB105)+SUMPRODUCT((DA3:DA105=AP58)*(DD3:DD105=AP55)*DB3:DB105)+SUMPRODUCT((DA3:DA105=AP58)*(DD3:DD105=AP56)*DB3:DB105)+SUMPRODUCT((DA3:DA105=AP58)*(DD3:DD105=AP57)*DB3:DB105)+SUMPRODUCT((DA3:DA105=AP59)*(DD3:DD105=AP58)*DC3:DC105)+SUMPRODUCT((DA3:DA105=AP55)*(DD3:DD105=AP58)*DC3:DC105)+SUMPRODUCT((DA3:DA105=AP56)*(DD3:DD105=AP58)*DC3:DC105)+SUMPRODUCT((DA3:DA105=AP57)*(DD3:DD105=AP58)*DC3:DC105)</f>
        <v>0</v>
      </c>
      <c r="AU58" s="3">
        <f>SUMPRODUCT((DA3:DA105=AP58)*(DD3:DD105=AP59)*DC3:DC105)+SUMPRODUCT((DA3:DA105=AP58)*(DD3:DD105=AP55)*DC3:DC105)+SUMPRODUCT((DA3:DA105=AP58)*(DD3:DD105=AP56)*DC3:DC105)+SUMPRODUCT((DA3:DA105=AP58)*(DD3:DD105=AP57)*DC3:DC105)+SUMPRODUCT((DA3:DA105=AP59)*(DD3:DD105=AP58)*DB3:DB105)+SUMPRODUCT((DA3:DA105=AP55)*(DD3:DD105=AP58)*DB3:DB105)+SUMPRODUCT((DA3:DA105=AP56)*(DD3:DD105=AP58)*DB3:DB105)+SUMPRODUCT((DA3:DA105=AP57)*(DD3:DD105=AP58)*DB3:DB105)</f>
        <v>0</v>
      </c>
      <c r="AV58" s="3">
        <f>AT58-AU58+1000</f>
        <v>1000</v>
      </c>
      <c r="AW58" s="3" t="str">
        <f t="shared" si="206"/>
        <v/>
      </c>
      <c r="AX58" s="3" t="str">
        <f>IF(AP58&lt;&gt;"",VLOOKUP(AP58,C4:I58,7,FALSE),"")</f>
        <v/>
      </c>
      <c r="AY58" s="3" t="str">
        <f>IF(AP58&lt;&gt;"",VLOOKUP(AP58,C4:I58,5,FALSE),"")</f>
        <v/>
      </c>
      <c r="AZ58" s="3" t="str">
        <f>IF(AP58&lt;&gt;"",VLOOKUP(AP58,C4:K58,9,FALSE),"")</f>
        <v/>
      </c>
      <c r="BA58" s="3" t="str">
        <f t="shared" si="207"/>
        <v/>
      </c>
      <c r="BB58" s="3" t="str">
        <f>IF(AP58&lt;&gt;"",RANK(BA58,BA55:BA58),"")</f>
        <v/>
      </c>
      <c r="BC58" s="3" t="str">
        <f>IF(AP58&lt;&gt;"",SUMPRODUCT((BA55:BA58=BA58)*(AV55:AV58&gt;AV58)),"")</f>
        <v/>
      </c>
      <c r="BD58" s="3" t="str">
        <f>IF(AP58&lt;&gt;"",SUMPRODUCT((BA55:BA58=BA58)*(AV55:AV58=AV58)*(AT55:AT58&gt;AT58)),"")</f>
        <v/>
      </c>
      <c r="BE58" s="3" t="str">
        <f>IF(AP58&lt;&gt;"",SUMPRODUCT((BA55:BA58=BA58)*(AV55:AV58=AV58)*(AT55:AT58=AT58)*(AX55:AX58&gt;AX58)),"")</f>
        <v/>
      </c>
      <c r="BF58" s="3" t="str">
        <f>IF(AP58&lt;&gt;"",SUMPRODUCT((BA55:BA58=BA58)*(AV55:AV58=AV58)*(AT55:AT58=AT58)*(AX55:AX58=AX58)*(AY55:AY58&gt;AY58)),"")</f>
        <v/>
      </c>
      <c r="BG58" s="3" t="str">
        <f>IF(AP58&lt;&gt;"",SUMPRODUCT((BA55:BA58=BA58)*(AV55:AV58=AV58)*(AT55:AT58=AT58)*(AX55:AX58=AX58)*(AY55:AY58=AY58)*(AZ55:AZ58&gt;AZ58)),"")</f>
        <v/>
      </c>
      <c r="BH58" s="3" t="str">
        <f>IF(AP58&lt;&gt;"",IF(BH137&lt;&gt;"",IF(AO133=3,BH137,BH137+AO133),SUM(BB58:BG58)+1),"")</f>
        <v/>
      </c>
      <c r="BI58" s="3" t="str">
        <f>IF(AP58&lt;&gt;"",INDEX(AP56:AP59,MATCH(4,BH56:BH59,0),0),"")</f>
        <v/>
      </c>
      <c r="BJ58" s="3" t="str">
        <f>IF(S56&lt;&gt;"",S56,"")</f>
        <v/>
      </c>
      <c r="BK58" s="3">
        <f>SUMPRODUCT((DA3:DA105=BJ58)*(DD3:DD105=BJ59)*(DE3:DE105="W"))+SUMPRODUCT((DA3:DA105=BJ58)*(DD3:DD105=BJ99)*(DE3:DE105="W"))+SUMPRODUCT((DA3:DA105=BJ58)*(DD3:DD105=BJ57)*(DE3:DE105="W"))+SUMPRODUCT((DA3:DA105=BJ59)*(DD3:DD105=BJ58)*(DF3:DF105="W"))+SUMPRODUCT((DA3:DA105=BJ99)*(DD3:DD105=BJ58)*(DF3:DF105="W"))+SUMPRODUCT((DA3:DA105=BJ57)*(DD3:DD105=BJ58)*(DF3:DF105="W"))</f>
        <v>0</v>
      </c>
      <c r="BL58" s="3">
        <f>SUMPRODUCT((DA3:DA105=BJ58)*(DD3:DD105=BJ59)*(DE3:DE105="D"))+SUMPRODUCT((DA3:DA105=BJ58)*(DD3:DD105=BJ99)*(DE3:DE105="D"))+SUMPRODUCT((DA3:DA105=BJ58)*(DD3:DD105=BJ57)*(DE3:DE105="D"))+SUMPRODUCT((DA3:DA105=BJ59)*(DD3:DD105=BJ58)*(DE3:DE105="D"))+SUMPRODUCT((DA3:DA105=BJ99)*(DD3:DD105=BJ58)*(DE3:DE105="D"))+SUMPRODUCT((DA3:DA105=BJ57)*(DD3:DD105=BJ58)*(DE3:DE105="D"))</f>
        <v>0</v>
      </c>
      <c r="BM58" s="3">
        <f>SUMPRODUCT((DA3:DA105=BJ58)*(DD3:DD105=BJ59)*(DE3:DE105="L"))+SUMPRODUCT((DA3:DA105=BJ58)*(DD3:DD105=BJ99)*(DE3:DE105="L"))+SUMPRODUCT((DA3:DA105=BJ58)*(DD3:DD105=BJ57)*(DE3:DE105="L"))+SUMPRODUCT((DA3:DA105=BJ59)*(DD3:DD105=BJ58)*(DF3:DF105="L"))+SUMPRODUCT((DA3:DA105=BJ99)*(DD3:DD105=BJ58)*(DF3:DF105="L"))+SUMPRODUCT((DA3:DA105=BJ57)*(DD3:DD105=BJ58)*(DF3:DF105="L"))</f>
        <v>0</v>
      </c>
      <c r="BN58" s="3">
        <f>SUMPRODUCT((DA3:DA105=BJ58)*(DD3:DD105=BJ59)*DB3:DB105)+SUMPRODUCT((DA3:DA105=BJ58)*(DD3:DD105=BJ55)*DB3:DB105)+SUMPRODUCT((DA3:DA105=BJ58)*(DD3:DD105=BJ56)*DB3:DB105)+SUMPRODUCT((DA3:DA105=BJ58)*(DD3:DD105=BJ57)*DB3:DB105)+SUMPRODUCT((DA3:DA105=BJ59)*(DD3:DD105=BJ58)*DC3:DC105)+SUMPRODUCT((DA3:DA105=BJ55)*(DD3:DD105=BJ58)*DC3:DC105)+SUMPRODUCT((DA3:DA105=BJ56)*(DD3:DD105=BJ58)*DC3:DC105)+SUMPRODUCT((DA3:DA105=BJ57)*(DD3:DD105=BJ58)*DC3:DC105)</f>
        <v>0</v>
      </c>
      <c r="BO58" s="3">
        <f>SUMPRODUCT((DA3:DA105=BJ58)*(DD3:DD105=BJ59)*DC3:DC105)+SUMPRODUCT((DA3:DA105=BJ58)*(DD3:DD105=BJ55)*DC3:DC105)+SUMPRODUCT((DA3:DA105=BJ58)*(DD3:DD105=BJ56)*DC3:DC105)+SUMPRODUCT((DA3:DA105=BJ58)*(DD3:DD105=BJ57)*DC3:DC105)+SUMPRODUCT((DA3:DA105=BJ59)*(DD3:DD105=BJ58)*DB3:DB105)+SUMPRODUCT((DA3:DA105=BJ55)*(DD3:DD105=BJ58)*DB3:DB105)+SUMPRODUCT((DA3:DA105=BJ56)*(DD3:DD105=BJ58)*DB3:DB105)+SUMPRODUCT((DA3:DA105=BJ57)*(DD3:DD105=BJ58)*DB3:DB105)</f>
        <v>0</v>
      </c>
      <c r="BP58" s="3">
        <f>BN58-BO58+1000</f>
        <v>1000</v>
      </c>
      <c r="BQ58" s="3" t="str">
        <f t="shared" si="212"/>
        <v/>
      </c>
      <c r="BR58" s="3" t="str">
        <f>IF(BJ58&lt;&gt;"",VLOOKUP(BJ58,C4:I58,7,FALSE),"")</f>
        <v/>
      </c>
      <c r="BS58" s="3" t="str">
        <f>IF(BJ58&lt;&gt;"",VLOOKUP(BJ58,C4:I58,5,FALSE),"")</f>
        <v/>
      </c>
      <c r="BT58" s="3" t="str">
        <f>IF(BJ58&lt;&gt;"",VLOOKUP(BJ58,C4:K58,9,FALSE),"")</f>
        <v/>
      </c>
      <c r="BU58" s="3" t="str">
        <f t="shared" si="213"/>
        <v/>
      </c>
      <c r="BV58" s="3" t="str">
        <f>IF(BJ58&lt;&gt;"",RANK(BU58,BU56:BU58),"")</f>
        <v/>
      </c>
      <c r="BW58" s="3" t="str">
        <f>IF(BJ58&lt;&gt;"",SUMPRODUCT((BU55:BU58=BU58)*(BP55:BP58&gt;BP58)),"")</f>
        <v/>
      </c>
      <c r="BX58" s="3" t="str">
        <f>IF(BJ58&lt;&gt;"",SUMPRODUCT((BU55:BU58=BU58)*(BP55:BP58=BP58)*(BN55:BN58&gt;BN58)),"")</f>
        <v/>
      </c>
      <c r="BY58" s="3" t="str">
        <f>IF(BJ58&lt;&gt;"",SUMPRODUCT((BU55:BU58=BU58)*(BP55:BP58=BP58)*(BN55:BN58=BN58)*(BR55:BR58&gt;BR58)),"")</f>
        <v/>
      </c>
      <c r="BZ58" s="3" t="str">
        <f>IF(BJ58&lt;&gt;"",SUMPRODUCT((BU55:BU58=BU58)*(BP55:BP58=BP58)*(BN55:BN58=BN58)*(BR55:BR58=BR58)*(BS55:BS58&gt;BS58)),"")</f>
        <v/>
      </c>
      <c r="CA58" s="3" t="str">
        <f>IF(BJ58&lt;&gt;"",SUMPRODUCT((BU55:BU58=BU58)*(BP55:BP58=BP58)*(BN55:BN58=BN58)*(BR55:BR58=BR58)*(BS55:BS58=BS58)*(BT55:BT58&gt;BT58)),"")</f>
        <v/>
      </c>
      <c r="CB58" s="3" t="str">
        <f>IF(BJ58&lt;&gt;"",SUM(BV58:CA58)+2,"")</f>
        <v/>
      </c>
      <c r="CC58" s="3" t="str">
        <f>IF(BJ58&lt;&gt;"",INDEX(BJ57:BJ59,MATCH(4,CB57:CB59,0),0),"")</f>
        <v/>
      </c>
      <c r="CD58" s="3" t="str">
        <f>IF(T55&lt;&gt;"",T55,"")</f>
        <v/>
      </c>
      <c r="CE58" s="3">
        <f>SUMPRODUCT((DA3:DA105=CD58)*(DD3:DD105=CD59)*(DE3:DE105="W"))+SUMPRODUCT((DA3:DA105=CD58)*(DD3:DD105=CD99)*(DE3:DE105="W"))+SUMPRODUCT((DA3:DA105=CD58)*(DD3:DD105=CD100)*(DE3:DE105="W"))+SUMPRODUCT((DA3:DA105=CD59)*(DD3:DD105=CD58)*(DF3:DF105="W"))+SUMPRODUCT((DA3:DA105=CD99)*(DD3:DD105=CD58)*(DF3:DF105="W"))+SUMPRODUCT((DA3:DA105=CD100)*(DD3:DD105=CD58)*(DF3:DF105="W"))</f>
        <v>0</v>
      </c>
      <c r="CF58" s="3">
        <f>SUMPRODUCT((DA3:DA105=CD58)*(DD3:DD105=CD59)*(DE3:DE105="D"))+SUMPRODUCT((DA3:DA105=CD58)*(DD3:DD105=CD99)*(DE3:DE105="D"))+SUMPRODUCT((DA3:DA105=CD58)*(DD3:DD105=CD100)*(DE3:DE105="D"))+SUMPRODUCT((DA3:DA105=CD59)*(DD3:DD105=CD58)*(DE3:DE105="D"))+SUMPRODUCT((DA3:DA105=CD99)*(DD3:DD105=CD58)*(DE3:DE105="D"))+SUMPRODUCT((DA3:DA105=CD100)*(DD3:DD105=CD58)*(DE3:DE105="D"))</f>
        <v>0</v>
      </c>
      <c r="CG58" s="3">
        <f>SUMPRODUCT((DA3:DA105=CD58)*(DD3:DD105=CD59)*(DE3:DE105="L"))+SUMPRODUCT((DA3:DA105=CD58)*(DD3:DD105=CD99)*(DE3:DE105="L"))+SUMPRODUCT((DA3:DA105=CD58)*(DD3:DD105=CD100)*(DE3:DE105="L"))+SUMPRODUCT((DA3:DA105=CD59)*(DD3:DD105=CD58)*(DF3:DF105="L"))+SUMPRODUCT((DA3:DA105=CD99)*(DD3:DD105=CD58)*(DF3:DF105="L"))+SUMPRODUCT((DA3:DA105=CD100)*(DD3:DD105=CD58)*(DF3:DF105="L"))</f>
        <v>0</v>
      </c>
      <c r="CH58" s="3">
        <f>SUMPRODUCT((DA3:DA105=CD58)*(DD3:DD105=CD59)*DB3:DB105)+SUMPRODUCT((DA3:DA105=CD58)*(DD3:DD105=CD55)*DB3:DB105)+SUMPRODUCT((DA3:DA105=CD58)*(DD3:DD105=CD56)*DB3:DB105)+SUMPRODUCT((DA3:DA105=CD58)*(DD3:DD105=CD57)*DB3:DB105)+SUMPRODUCT((DA3:DA105=CD59)*(DD3:DD105=CD58)*DC3:DC105)+SUMPRODUCT((DA3:DA105=CD55)*(DD3:DD105=CD58)*DC3:DC105)+SUMPRODUCT((DA3:DA105=CD56)*(DD3:DD105=CD58)*DC3:DC105)+SUMPRODUCT((DA3:DA105=CD57)*(DD3:DD105=CD58)*DC3:DC105)</f>
        <v>0</v>
      </c>
      <c r="CI58" s="3">
        <f>SUMPRODUCT((DA3:DA105=CD58)*(DD3:DD105=CD59)*DC3:DC105)+SUMPRODUCT((DA3:DA105=CD58)*(DD3:DD105=CD55)*DC3:DC105)+SUMPRODUCT((DA3:DA105=CD58)*(DD3:DD105=CD56)*DC3:DC105)+SUMPRODUCT((DA3:DA105=CD58)*(DD3:DD105=CD57)*DC3:DC105)+SUMPRODUCT((DA3:DA105=CD59)*(DD3:DD105=CD58)*DB3:DB105)+SUMPRODUCT((DA3:DA105=CD55)*(DD3:DD105=CD58)*DB3:DB105)+SUMPRODUCT((DA3:DA105=CD56)*(DD3:DD105=CD58)*DB3:DB105)+SUMPRODUCT((DA3:DA105=CD57)*(DD3:DD105=CD58)*DB3:DB105)</f>
        <v>0</v>
      </c>
      <c r="CJ58" s="3">
        <f>CH58-CI58+1000</f>
        <v>1000</v>
      </c>
      <c r="CK58" s="3" t="str">
        <f t="shared" ref="CK58" si="216">IF(CD58&lt;&gt;"",CE58*3+CF58*1,"")</f>
        <v/>
      </c>
      <c r="CL58" s="3" t="str">
        <f>IF(CD58&lt;&gt;"",VLOOKUP(CD58,C4:I58,7,FALSE),"")</f>
        <v/>
      </c>
      <c r="CM58" s="3" t="str">
        <f>IF(CD58&lt;&gt;"",VLOOKUP(CD58,C4:I58,5,FALSE),"")</f>
        <v/>
      </c>
      <c r="CN58" s="3" t="str">
        <f>IF(CD58&lt;&gt;"",VLOOKUP(CD58,C4:K58,9,FALSE),"")</f>
        <v/>
      </c>
      <c r="CO58" s="3" t="str">
        <f t="shared" ref="CO58" si="217">CK58</f>
        <v/>
      </c>
      <c r="CP58" s="3" t="str">
        <f>IF(CD58&lt;&gt;"",RANK(CO58,AG55:AG59),"")</f>
        <v/>
      </c>
      <c r="CQ58" s="3" t="str">
        <f>IF(CD58&lt;&gt;"",SUMPRODUCT((CO55:CO59=CO58)*(CJ55:CJ59&gt;CJ58)),"")</f>
        <v/>
      </c>
      <c r="CR58" s="3" t="str">
        <f>IF(CD58&lt;&gt;"",SUMPRODUCT((CO55:CO59=CO58)*(CJ55:CJ59=CJ58)*(CH55:CH59&gt;CH58)),"")</f>
        <v/>
      </c>
      <c r="CS58" s="3" t="str">
        <f>IF(CD58&lt;&gt;"",SUMPRODUCT((CO55:CO59=CO58)*(CJ55:CJ59=CJ58)*(CH55:CH59=CH58)*(CL55:CL59&gt;CL58)),"")</f>
        <v/>
      </c>
      <c r="CT58" s="3" t="str">
        <f>IF(CD58&lt;&gt;"",SUMPRODUCT((CO55:CO59=CO58)*(CJ55:CJ59=CJ58)*(CH55:CH59=CH58)*(CL55:CL59=CL58)*(CM55:CM59&gt;CM58)),"")</f>
        <v/>
      </c>
      <c r="CU58" s="3" t="str">
        <f>IF(CD58&lt;&gt;"",SUMPRODUCT((CO55:CO59=CO58)*(CJ55:CJ59=CJ58)*(CH55:CH59=CH58)*(CL55:CL59=CL58)*(CM55:CM59=CM58)*(CN55:CN59&gt;CN58)),"")</f>
        <v/>
      </c>
      <c r="CV58" s="3" t="str">
        <f>IF(CD58&lt;&gt;"",SUM(CP58:CU58)+3,"")</f>
        <v/>
      </c>
      <c r="CW58" s="3" t="str">
        <f>IF(CD58&lt;&gt;"",IF(CV58=4,CD58,CD59),"")</f>
        <v/>
      </c>
      <c r="CX58" s="3" t="str">
        <f>IF(CW58&lt;&gt;"",CW58,IF(CC58&lt;&gt;"",CC58,IF(BI58&lt;&gt;"",BI58,IF(AO58&lt;&gt;"",AO58,O58))))</f>
        <v>Irak</v>
      </c>
      <c r="CY58" s="3">
        <v>4</v>
      </c>
      <c r="DA58" s="7" t="str">
        <f>Voorspelling!F61</f>
        <v>Ecuador</v>
      </c>
      <c r="DB58" s="7">
        <f>Voorspelling!G61</f>
        <v>0</v>
      </c>
      <c r="DC58" s="7">
        <f>Voorspelling!H61</f>
        <v>0</v>
      </c>
      <c r="DD58" s="7" t="str">
        <f>Voorspelling!I61</f>
        <v>Duitsland</v>
      </c>
      <c r="DE58" s="7" t="str">
        <f>IF(AND(Voorspelling!G61&lt;&gt;"",Voorspelling!H61&lt;&gt;""),IF(DB58&gt;DC58,"W",IF(DB58=DC58,"D","L")),"")</f>
        <v/>
      </c>
      <c r="DF58" s="7" t="str">
        <f t="shared" si="0"/>
        <v/>
      </c>
      <c r="DI58" s="3" t="e">
        <f ca="1">VLOOKUP(DJ58,HE55:HF58,2,FALSE)</f>
        <v>#N/A</v>
      </c>
      <c r="DJ58" s="5" t="str">
        <f t="shared" si="208"/>
        <v>Noorwegen</v>
      </c>
      <c r="DK58" s="3" t="e">
        <f ca="1">SUMPRODUCT((HH3:HH105=DJ58)*(HL3:HL105="W"))+SUMPRODUCT((HK3:HK105=DJ58)*(HM3:HM105="W"))</f>
        <v>#REF!</v>
      </c>
      <c r="DL58" s="3" t="e">
        <f ca="1">SUMPRODUCT((HH3:HH105=DJ58)*(HL3:HL105="D"))+SUMPRODUCT((HK3:HK105=DJ58)*(HM3:HM105="D"))</f>
        <v>#REF!</v>
      </c>
      <c r="DM58" s="3" t="e">
        <f ca="1">SUMPRODUCT((HH3:HH105=DJ58)*(HL3:HL105="L"))+SUMPRODUCT((HK3:HK105=DJ58)*(HM3:HM105="L"))</f>
        <v>#REF!</v>
      </c>
      <c r="DN58" s="3" t="e">
        <f ca="1">SUMIF(HH3:HH123,DJ58,HI3:HI123)+SUMIF(HK3:HK123,DJ58,HJ3:HJ123)</f>
        <v>#REF!</v>
      </c>
      <c r="DO58" s="3" t="e">
        <f ca="1">SUMIF(HK3:HK123,DJ58,HI3:HI123)+SUMIF(HH3:HH123,DJ58,HJ3:HJ123)</f>
        <v>#REF!</v>
      </c>
      <c r="DP58" s="3" t="e">
        <f t="shared" ca="1" si="200"/>
        <v>#REF!</v>
      </c>
      <c r="DQ58" s="3" t="e">
        <f t="shared" ca="1" si="201"/>
        <v>#REF!</v>
      </c>
      <c r="DR58" s="3">
        <f t="shared" si="202"/>
        <v>-132</v>
      </c>
      <c r="DS58" s="3" t="e">
        <f ca="1">IF(COUNTIF(DQ55:DQ58,4)&lt;&gt;4,RANK(DQ58,DQ55:DQ58),DQ137)</f>
        <v>#REF!</v>
      </c>
      <c r="DU58" s="3" t="e">
        <f ca="1">SUMPRODUCT((DS55:DS58=DS58)*(DR55:DR58&lt;DR58))+DS58</f>
        <v>#REF!</v>
      </c>
      <c r="DV58" s="5" t="e">
        <f ca="1">INDEX(DJ55:DJ58,MATCH(4,DU55:DU58,0),0)</f>
        <v>#N/A</v>
      </c>
      <c r="DW58" s="3" t="e">
        <f ca="1">INDEX(DS55:DS58,MATCH(DV58,DJ55:DJ58,0),0)</f>
        <v>#N/A</v>
      </c>
      <c r="DX58" s="3" t="e">
        <f ca="1">IF(AND(DX57&lt;&gt;"",DW58=1),DV58,"")</f>
        <v>#N/A</v>
      </c>
      <c r="DY58" s="3" t="e">
        <f ca="1">IF(AND(DY57&lt;&gt;"",DW59=2),DV59,"")</f>
        <v>#N/A</v>
      </c>
      <c r="EC58" s="3" t="e">
        <f t="shared" ca="1" si="209"/>
        <v>#N/A</v>
      </c>
      <c r="ED58" s="3" t="e">
        <f ca="1">SUMPRODUCT((HH3:HH105=EC58)*(HK3:HK105=EC59)*(HL3:HL105="W"))+SUMPRODUCT((HH3:HH105=EC58)*(HK3:HK105=EC55)*(HL3:HL105="W"))+SUMPRODUCT((HH3:HH105=EC58)*(HK3:HK105=EC56)*(HL3:HL105="W"))+SUMPRODUCT((HH3:HH105=EC58)*(HK3:HK105=EC57)*(HL3:HL105="W"))+SUMPRODUCT((HH3:HH105=EC59)*(HK3:HK105=EC58)*(HM3:HM105="W"))+SUMPRODUCT((HH3:HH105=EC55)*(HK3:HK105=EC58)*(HM3:HM105="W"))+SUMPRODUCT((HH3:HH105=EC56)*(HK3:HK105=EC58)*(HM3:HM105="W"))+SUMPRODUCT((HH3:HH105=EC57)*(HK3:HK105=EC58)*(HM3:HM105="W"))</f>
        <v>#N/A</v>
      </c>
      <c r="EE58" s="3" t="e">
        <f ca="1">SUMPRODUCT((HH3:HH105=EC58)*(HK3:HK105=EC59)*(HL3:HL105="D"))+SUMPRODUCT((HH3:HH105=EC58)*(HK3:HK105=EC55)*(HL3:HL105="D"))+SUMPRODUCT((HH3:HH105=EC58)*(HK3:HK105=EC56)*(HL3:HL105="D"))+SUMPRODUCT((HH3:HH105=EC58)*(HK3:HK105=EC57)*(HL3:HL105="D"))+SUMPRODUCT((HH3:HH105=EC59)*(HK3:HK105=EC58)*(HL3:HL105="D"))+SUMPRODUCT((HH3:HH105=EC55)*(HK3:HK105=EC58)*(HL3:HL105="D"))+SUMPRODUCT((HH3:HH105=EC56)*(HK3:HK105=EC58)*(HL3:HL105="D"))+SUMPRODUCT((HH3:HH105=EC57)*(HK3:HK105=EC58)*(HL3:HL105="D"))</f>
        <v>#N/A</v>
      </c>
      <c r="EF58" s="3" t="e">
        <f ca="1">SUMPRODUCT((HH3:HH105=EC58)*(HK3:HK105=EC59)*(HL3:HL105="L"))+SUMPRODUCT((HH3:HH105=EC58)*(HK3:HK105=EC55)*(HL3:HL105="L"))+SUMPRODUCT((HH3:HH105=EC58)*(HK3:HK105=EC56)*(HL3:HL105="L"))+SUMPRODUCT((HH3:HH105=EC58)*(HK3:HK105=EC57)*(HL3:HL105="L"))+SUMPRODUCT((HH3:HH105=EC59)*(HK3:HK105=EC58)*(HM3:HM105="L"))+SUMPRODUCT((HH3:HH105=EC55)*(HK3:HK105=EC58)*(HM3:HM105="L"))+SUMPRODUCT((HH3:HH105=EC56)*(HK3:HK105=EC58)*(HM3:HM105="L"))+SUMPRODUCT((HH3:HH105=EC57)*(HK3:HK105=EC58)*(HM3:HM105="L"))</f>
        <v>#N/A</v>
      </c>
      <c r="EG58" s="3" t="e">
        <f ca="1">SUMPRODUCT((HH3:HH105=EC58)*(HK3:HK105=EC59)*HI3:HI105)+SUMPRODUCT((HH3:HH105=EC58)*(HK3:HK105=EC55)*HI3:HI105)+SUMPRODUCT((HH3:HH105=EC58)*(HK3:HK105=EC56)*HI3:HI105)+SUMPRODUCT((HH3:HH105=EC58)*(HK3:HK105=EC57)*HI3:HI105)+SUMPRODUCT((HH3:HH105=EC59)*(HK3:HK105=EC58)*HJ3:HJ105)+SUMPRODUCT((HH3:HH105=EC55)*(HK3:HK105=EC58)*HJ3:HJ105)+SUMPRODUCT((HH3:HH105=EC56)*(HK3:HK105=EC58)*HJ3:HJ105)+SUMPRODUCT((HH3:HH105=EC57)*(HK3:HK105=EC58)*HJ3:HJ105)</f>
        <v>#N/A</v>
      </c>
      <c r="EH58" s="3" t="e">
        <f ca="1">SUMPRODUCT((HH3:HH105=EC58)*(HK3:HK105=EC59)*HJ3:HJ105)+SUMPRODUCT((HH3:HH105=EC58)*(HK3:HK105=EC55)*HJ3:HJ105)+SUMPRODUCT((HH3:HH105=EC58)*(HK3:HK105=EC56)*HJ3:HJ105)+SUMPRODUCT((HH3:HH105=EC58)*(HK3:HK105=EC57)*HJ3:HJ105)+SUMPRODUCT((HH3:HH105=EC59)*(HK3:HK105=EC58)*HI3:HI105)+SUMPRODUCT((HH3:HH105=EC55)*(HK3:HK105=EC58)*HI3:HI105)+SUMPRODUCT((HH3:HH105=EC56)*(HK3:HK105=EC58)*HI3:HI105)+SUMPRODUCT((HH3:HH105=EC57)*(HK3:HK105=EC58)*HI3:HI105)</f>
        <v>#N/A</v>
      </c>
      <c r="EI58" s="3" t="e">
        <f ca="1">EG58-EH58+1000</f>
        <v>#N/A</v>
      </c>
      <c r="EJ58" s="3" t="e">
        <f t="shared" ca="1" si="203"/>
        <v>#N/A</v>
      </c>
      <c r="EK58" s="3" t="e">
        <f ca="1">IF(EC58&lt;&gt;"",VLOOKUP(EC58,DJ4:DP58,7,FALSE),"")</f>
        <v>#N/A</v>
      </c>
      <c r="EL58" s="3" t="e">
        <f ca="1">IF(EC58&lt;&gt;"",VLOOKUP(EC58,DJ4:DP58,5,FALSE),"")</f>
        <v>#N/A</v>
      </c>
      <c r="EM58" s="3" t="e">
        <f ca="1">IF(EC58&lt;&gt;"",VLOOKUP(EC58,DJ4:DR58,9,FALSE),"")</f>
        <v>#N/A</v>
      </c>
      <c r="EN58" s="3" t="e">
        <f t="shared" ca="1" si="204"/>
        <v>#N/A</v>
      </c>
      <c r="EO58" s="3" t="e">
        <f ca="1">IF(EC58&lt;&gt;"",RANK(EN58,EN55:EN58),"")</f>
        <v>#N/A</v>
      </c>
      <c r="EP58" s="3" t="e">
        <f ca="1">IF(EC58&lt;&gt;"",SUMPRODUCT((EN55:EN58=EN58)*(EI55:EI58&gt;EI58)),"")</f>
        <v>#N/A</v>
      </c>
      <c r="EQ58" s="3" t="e">
        <f ca="1">IF(EC58&lt;&gt;"",SUMPRODUCT((EN55:EN58=EN58)*(EI55:EI58=EI58)*(EG55:EG58&gt;EG58)),"")</f>
        <v>#N/A</v>
      </c>
      <c r="ER58" s="3" t="e">
        <f ca="1">IF(EC58&lt;&gt;"",SUMPRODUCT((EN55:EN58=EN58)*(EI55:EI58=EI58)*(EG55:EG58=EG58)*(EK55:EK58&gt;EK58)),"")</f>
        <v>#N/A</v>
      </c>
      <c r="ES58" s="3" t="e">
        <f ca="1">IF(EC58&lt;&gt;"",SUMPRODUCT((EN55:EN58=EN58)*(EI55:EI58=EI58)*(EG55:EG58=EG58)*(EK55:EK58=EK58)*(EL55:EL58&gt;EL58)),"")</f>
        <v>#N/A</v>
      </c>
      <c r="ET58" s="3" t="e">
        <f ca="1">IF(EC58&lt;&gt;"",SUMPRODUCT((EN55:EN58=EN58)*(EI55:EI58=EI58)*(EG55:EG58=EG58)*(EK55:EK58=EK58)*(EL55:EL58=EL58)*(EM55:EM58&gt;EM58)),"")</f>
        <v>#N/A</v>
      </c>
      <c r="EU58" s="3" t="e">
        <f ca="1">IF(EC58&lt;&gt;"",IF(EU137&lt;&gt;"",IF(EB133=3,EU137,EU137+EB133),SUM(EO58:ET58)),"")</f>
        <v>#N/A</v>
      </c>
      <c r="EV58" s="3" t="e">
        <f ca="1">IF(EC58&lt;&gt;"",INDEX(EC55:EC58,MATCH(4,EU55:EU58,0),0),"")</f>
        <v>#N/A</v>
      </c>
      <c r="EW58" s="3" t="e">
        <f ca="1">IF(DY57&lt;&gt;"",DY57,"")</f>
        <v>#N/A</v>
      </c>
      <c r="EX58" s="3" t="e">
        <f ca="1">IF(EW58&lt;&gt;"",SUMPRODUCT((HH3:HH105=EW58)*(HK3:HK105=EW59)*(HL3:HL105="W"))+SUMPRODUCT((HH3:HH105=EW58)*(HK3:HK105=EW56)*(HL3:HL105="W"))+SUMPRODUCT((HH3:HH105=EW58)*(HK3:HK105=EW57)*(HL3:HL105="W"))+SUMPRODUCT((HH3:HH105=EW59)*(HK3:HK105=EW58)*(HM3:HM105="W"))+SUMPRODUCT((HH3:HH105=EW56)*(HK3:HK105=EW58)*(HM3:HM105="W"))+SUMPRODUCT((HH3:HH105=EW57)*(HK3:HK105=EW58)*(HM3:HM105="W")),"")</f>
        <v>#N/A</v>
      </c>
      <c r="EY58" s="3" t="e">
        <f ca="1">IF(EW58&lt;&gt;"",SUMPRODUCT((HH3:HH105=EW58)*(HK3:HK105=EW59)*(HL3:HL105="D"))+SUMPRODUCT((HH3:HH105=EW58)*(HK3:HK105=EW56)*(HL3:HL105="D"))+SUMPRODUCT((HH3:HH105=EW58)*(HK3:HK105=EW57)*(HL3:HL105="D"))+SUMPRODUCT((HH3:HH105=EW59)*(HK3:HK105=EW58)*(HL3:HL105="D"))+SUMPRODUCT((HH3:HH105=EW56)*(HK3:HK105=EW58)*(HL3:HL105="D"))+SUMPRODUCT((HH3:HH105=EW57)*(HK3:HK105=EW58)*(HL3:HL105="D")),"")</f>
        <v>#N/A</v>
      </c>
      <c r="EZ58" s="3" t="e">
        <f ca="1">IF(EW58&lt;&gt;"",SUMPRODUCT((HH3:HH105=EW58)*(HK3:HK105=EW59)*(HL3:HL105="L"))+SUMPRODUCT((HH3:HH105=EW58)*(HK3:HK105=EW56)*(HL3:HL105="L"))+SUMPRODUCT((HH3:HH105=EW58)*(HK3:HK105=EW57)*(HL3:HL105="L"))+SUMPRODUCT((HH3:HH105=EW59)*(HK3:HK105=EW58)*(HM3:HM105="L"))+SUMPRODUCT((HH3:HH105=EW56)*(HK3:HK105=EW58)*(HM3:HM105="L"))+SUMPRODUCT((HH3:HH105=EW57)*(HK3:HK105=EW58)*(HM3:HM105="L")),"")</f>
        <v>#N/A</v>
      </c>
      <c r="FA58" s="3" t="e">
        <f ca="1">SUMPRODUCT((HH3:HH105=EW58)*(HK3:HK105=EW59)*HI3:HI105)+SUMPRODUCT((HH3:HH105=EW58)*(HK3:HK105=EW55)*HI3:HI105)+SUMPRODUCT((HH3:HH105=EW58)*(HK3:HK105=EW56)*HI3:HI105)+SUMPRODUCT((HH3:HH105=EW58)*(HK3:HK105=EW57)*HI3:HI105)+SUMPRODUCT((HH3:HH105=EW59)*(HK3:HK105=EW58)*HJ3:HJ105)+SUMPRODUCT((HH3:HH105=EW55)*(HK3:HK105=EW58)*HJ3:HJ105)+SUMPRODUCT((HH3:HH105=EW56)*(HK3:HK105=EW58)*HJ3:HJ105)+SUMPRODUCT((HH3:HH105=EW57)*(HK3:HK105=EW58)*HJ3:HJ105)</f>
        <v>#N/A</v>
      </c>
      <c r="FB58" s="3" t="e">
        <f ca="1">SUMPRODUCT((HH3:HH105=EW58)*(HK3:HK105=EW59)*HJ3:HJ105)+SUMPRODUCT((HH3:HH105=EW58)*(HK3:HK105=EW55)*HJ3:HJ105)+SUMPRODUCT((HH3:HH105=EW58)*(HK3:HK105=EW56)*HJ3:HJ105)+SUMPRODUCT((HH3:HH105=EW58)*(HK3:HK105=EW57)*HJ3:HJ105)+SUMPRODUCT((HH3:HH105=EW59)*(HK3:HK105=EW58)*HI3:HI105)+SUMPRODUCT((HH3:HH105=EW55)*(HK3:HK105=EW58)*HI3:HI105)+SUMPRODUCT((HH3:HH105=EW56)*(HK3:HK105=EW58)*HI3:HI105)+SUMPRODUCT((HH3:HH105=EW57)*(HK3:HK105=EW58)*HI3:HI105)</f>
        <v>#N/A</v>
      </c>
      <c r="FC58" s="3" t="e">
        <f ca="1">FA58-FB58+1000</f>
        <v>#N/A</v>
      </c>
      <c r="FD58" s="3" t="e">
        <f t="shared" ca="1" si="210"/>
        <v>#N/A</v>
      </c>
      <c r="FE58" s="3" t="e">
        <f ca="1">IF(EW58&lt;&gt;"",VLOOKUP(EW58,DJ4:DP58,7,FALSE),"")</f>
        <v>#N/A</v>
      </c>
      <c r="FF58" s="3" t="e">
        <f ca="1">IF(EW58&lt;&gt;"",VLOOKUP(EW58,DJ4:DP58,5,FALSE),"")</f>
        <v>#N/A</v>
      </c>
      <c r="FG58" s="3" t="e">
        <f ca="1">IF(EW58&lt;&gt;"",VLOOKUP(EW58,DJ4:DR58,9,FALSE),"")</f>
        <v>#N/A</v>
      </c>
      <c r="FH58" s="3" t="e">
        <f t="shared" ca="1" si="211"/>
        <v>#N/A</v>
      </c>
      <c r="FI58" s="3" t="e">
        <f ca="1">IF(EW58&lt;&gt;"",RANK(FH58,FH55:FH58),"")</f>
        <v>#N/A</v>
      </c>
      <c r="FJ58" s="3" t="e">
        <f ca="1">IF(EW58&lt;&gt;"",SUMPRODUCT((FH55:FH58=FH58)*(FC55:FC58&gt;FC58)),"")</f>
        <v>#N/A</v>
      </c>
      <c r="FK58" s="3" t="e">
        <f ca="1">IF(EW58&lt;&gt;"",SUMPRODUCT((FH55:FH58=FH58)*(FC55:FC58=FC58)*(FA55:FA58&gt;FA58)),"")</f>
        <v>#N/A</v>
      </c>
      <c r="FL58" s="3" t="e">
        <f ca="1">IF(EW58&lt;&gt;"",SUMPRODUCT((FH55:FH58=FH58)*(FC55:FC58=FC58)*(FA55:FA58=FA58)*(FE55:FE58&gt;FE58)),"")</f>
        <v>#N/A</v>
      </c>
      <c r="FM58" s="3" t="e">
        <f ca="1">IF(EW58&lt;&gt;"",SUMPRODUCT((FH55:FH58=FH58)*(FC55:FC58=FC58)*(FA55:FA58=FA58)*(FE55:FE58=FE58)*(FF55:FF58&gt;FF58)),"")</f>
        <v>#N/A</v>
      </c>
      <c r="FN58" s="3" t="e">
        <f ca="1">IF(EW58&lt;&gt;"",SUMPRODUCT((FH55:FH58=FH58)*(FC55:FC58=FC58)*(FA55:FA58=FA58)*(FE55:FE58=FE58)*(FF55:FF58=FF58)*(FG55:FG58&gt;FG58)),"")</f>
        <v>#N/A</v>
      </c>
      <c r="FO58" s="3" t="e">
        <f ca="1">IF(EW58&lt;&gt;"",IF(FO137&lt;&gt;"",IF(EV133=3,FO137,FO137+EV133),SUM(FI58:FN58)+1),"")</f>
        <v>#N/A</v>
      </c>
      <c r="FP58" s="3" t="e">
        <f ca="1">IF(EW58&lt;&gt;"",INDEX(EW56:EW59,MATCH(4,FO56:FO59,0),0),"")</f>
        <v>#N/A</v>
      </c>
      <c r="FQ58" s="3" t="e">
        <f ca="1">IF(DZ56&lt;&gt;"",DZ56,"")</f>
        <v>#N/A</v>
      </c>
      <c r="FR58" s="3" t="e">
        <f ca="1">SUMPRODUCT((HH3:HH105=FQ58)*(HK3:HK105=FQ59)*(HL3:HL105="W"))+SUMPRODUCT((HH3:HH105=FQ58)*(HK3:HK105=FQ99)*(HL3:HL105="W"))+SUMPRODUCT((HH3:HH105=FQ58)*(HK3:HK105=FQ57)*(HL3:HL105="W"))+SUMPRODUCT((HH3:HH105=FQ59)*(HK3:HK105=FQ58)*(HM3:HM105="W"))+SUMPRODUCT((HH3:HH105=FQ99)*(HK3:HK105=FQ58)*(HM3:HM105="W"))+SUMPRODUCT((HH3:HH105=FQ57)*(HK3:HK105=FQ58)*(HM3:HM105="W"))</f>
        <v>#N/A</v>
      </c>
      <c r="FS58" s="3" t="e">
        <f ca="1">SUMPRODUCT((HH3:HH105=FQ58)*(HK3:HK105=FQ59)*(HL3:HL105="D"))+SUMPRODUCT((HH3:HH105=FQ58)*(HK3:HK105=FQ99)*(HL3:HL105="D"))+SUMPRODUCT((HH3:HH105=FQ58)*(HK3:HK105=FQ57)*(HL3:HL105="D"))+SUMPRODUCT((HH3:HH105=FQ59)*(HK3:HK105=FQ58)*(HL3:HL105="D"))+SUMPRODUCT((HH3:HH105=FQ99)*(HK3:HK105=FQ58)*(HL3:HL105="D"))+SUMPRODUCT((HH3:HH105=FQ57)*(HK3:HK105=FQ58)*(HL3:HL105="D"))</f>
        <v>#N/A</v>
      </c>
      <c r="FT58" s="3" t="e">
        <f ca="1">SUMPRODUCT((HH3:HH105=FQ58)*(HK3:HK105=FQ59)*(HL3:HL105="L"))+SUMPRODUCT((HH3:HH105=FQ58)*(HK3:HK105=FQ99)*(HL3:HL105="L"))+SUMPRODUCT((HH3:HH105=FQ58)*(HK3:HK105=FQ57)*(HL3:HL105="L"))+SUMPRODUCT((HH3:HH105=FQ59)*(HK3:HK105=FQ58)*(HM3:HM105="L"))+SUMPRODUCT((HH3:HH105=FQ99)*(HK3:HK105=FQ58)*(HM3:HM105="L"))+SUMPRODUCT((HH3:HH105=FQ57)*(HK3:HK105=FQ58)*(HM3:HM105="L"))</f>
        <v>#N/A</v>
      </c>
      <c r="FU58" s="3" t="e">
        <f ca="1">SUMPRODUCT((HH3:HH105=FQ58)*(HK3:HK105=FQ59)*HI3:HI105)+SUMPRODUCT((HH3:HH105=FQ58)*(HK3:HK105=FQ55)*HI3:HI105)+SUMPRODUCT((HH3:HH105=FQ58)*(HK3:HK105=FQ56)*HI3:HI105)+SUMPRODUCT((HH3:HH105=FQ58)*(HK3:HK105=FQ57)*HI3:HI105)+SUMPRODUCT((HH3:HH105=FQ59)*(HK3:HK105=FQ58)*HJ3:HJ105)+SUMPRODUCT((HH3:HH105=FQ55)*(HK3:HK105=FQ58)*HJ3:HJ105)+SUMPRODUCT((HH3:HH105=FQ56)*(HK3:HK105=FQ58)*HJ3:HJ105)+SUMPRODUCT((HH3:HH105=FQ57)*(HK3:HK105=FQ58)*HJ3:HJ105)</f>
        <v>#N/A</v>
      </c>
      <c r="FV58" s="3" t="e">
        <f ca="1">SUMPRODUCT((HH3:HH105=FQ58)*(HK3:HK105=FQ59)*HJ3:HJ105)+SUMPRODUCT((HH3:HH105=FQ58)*(HK3:HK105=FQ55)*HJ3:HJ105)+SUMPRODUCT((HH3:HH105=FQ58)*(HK3:HK105=FQ56)*HJ3:HJ105)+SUMPRODUCT((HH3:HH105=FQ58)*(HK3:HK105=FQ57)*HJ3:HJ105)+SUMPRODUCT((HH3:HH105=FQ59)*(HK3:HK105=FQ58)*HI3:HI105)+SUMPRODUCT((HH3:HH105=FQ55)*(HK3:HK105=FQ58)*HI3:HI105)+SUMPRODUCT((HH3:HH105=FQ56)*(HK3:HK105=FQ58)*HI3:HI105)+SUMPRODUCT((HH3:HH105=FQ57)*(HK3:HK105=FQ58)*HI3:HI105)</f>
        <v>#N/A</v>
      </c>
      <c r="FW58" s="3" t="e">
        <f ca="1">FU58-FV58+1000</f>
        <v>#N/A</v>
      </c>
      <c r="FX58" s="3" t="e">
        <f t="shared" ca="1" si="214"/>
        <v>#N/A</v>
      </c>
      <c r="FY58" s="3" t="e">
        <f ca="1">IF(FQ58&lt;&gt;"",VLOOKUP(FQ58,DJ4:DP58,7,FALSE),"")</f>
        <v>#N/A</v>
      </c>
      <c r="FZ58" s="3" t="e">
        <f ca="1">IF(FQ58&lt;&gt;"",VLOOKUP(FQ58,DJ4:DP58,5,FALSE),"")</f>
        <v>#N/A</v>
      </c>
      <c r="GA58" s="3" t="e">
        <f ca="1">IF(FQ58&lt;&gt;"",VLOOKUP(FQ58,DJ4:DR58,9,FALSE),"")</f>
        <v>#N/A</v>
      </c>
      <c r="GB58" s="3" t="e">
        <f t="shared" ca="1" si="215"/>
        <v>#N/A</v>
      </c>
      <c r="GC58" s="3" t="e">
        <f ca="1">IF(FQ58&lt;&gt;"",RANK(GB58,GB56:GB58),"")</f>
        <v>#N/A</v>
      </c>
      <c r="GD58" s="3" t="e">
        <f ca="1">IF(FQ58&lt;&gt;"",SUMPRODUCT((GB55:GB58=GB58)*(FW55:FW58&gt;FW58)),"")</f>
        <v>#N/A</v>
      </c>
      <c r="GE58" s="3" t="e">
        <f ca="1">IF(FQ58&lt;&gt;"",SUMPRODUCT((GB55:GB58=GB58)*(FW55:FW58=FW58)*(FU55:FU58&gt;FU58)),"")</f>
        <v>#N/A</v>
      </c>
      <c r="GF58" s="3" t="e">
        <f ca="1">IF(FQ58&lt;&gt;"",SUMPRODUCT((GB55:GB58=GB58)*(FW55:FW58=FW58)*(FU55:FU58=FU58)*(FY55:FY58&gt;FY58)),"")</f>
        <v>#N/A</v>
      </c>
      <c r="GG58" s="3" t="e">
        <f ca="1">IF(FQ58&lt;&gt;"",SUMPRODUCT((GB55:GB58=GB58)*(FW55:FW58=FW58)*(FU55:FU58=FU58)*(FY55:FY58=FY58)*(FZ55:FZ58&gt;FZ58)),"")</f>
        <v>#N/A</v>
      </c>
      <c r="GH58" s="3" t="e">
        <f ca="1">IF(FQ58&lt;&gt;"",SUMPRODUCT((GB55:GB58=GB58)*(FW55:FW58=FW58)*(FU55:FU58=FU58)*(FY55:FY58=FY58)*(FZ55:FZ58=FZ58)*(GA55:GA58&gt;GA58)),"")</f>
        <v>#N/A</v>
      </c>
      <c r="GI58" s="3" t="e">
        <f ca="1">IF(FQ58&lt;&gt;"",SUM(GC58:GH58)+2,"")</f>
        <v>#N/A</v>
      </c>
      <c r="GJ58" s="3" t="e">
        <f ca="1">IF(FQ58&lt;&gt;"",INDEX(FQ57:FQ59,MATCH(4,GI57:GI59,0),0),"")</f>
        <v>#N/A</v>
      </c>
      <c r="GK58" s="3" t="str">
        <f>IF(EA55&lt;&gt;"",EA55,"")</f>
        <v/>
      </c>
      <c r="GL58" s="3" t="e">
        <f ca="1">SUMPRODUCT((HH3:HH105=GK58)*(HK3:HK105=GK59)*(HL3:HL105="W"))+SUMPRODUCT((HH3:HH105=GK58)*(HK3:HK105=GK99)*(HL3:HL105="W"))+SUMPRODUCT((HH3:HH105=GK58)*(HK3:HK105=GK100)*(HL3:HL105="W"))+SUMPRODUCT((HH3:HH105=GK59)*(HK3:HK105=GK58)*(HM3:HM105="W"))+SUMPRODUCT((HH3:HH105=GK99)*(HK3:HK105=GK58)*(HM3:HM105="W"))+SUMPRODUCT((HH3:HH105=GK100)*(HK3:HK105=GK58)*(HM3:HM105="W"))</f>
        <v>#REF!</v>
      </c>
      <c r="GM58" s="3" t="e">
        <f ca="1">SUMPRODUCT((HH3:HH105=GK58)*(HK3:HK105=GK59)*(HL3:HL105="D"))+SUMPRODUCT((HH3:HH105=GK58)*(HK3:HK105=GK99)*(HL3:HL105="D"))+SUMPRODUCT((HH3:HH105=GK58)*(HK3:HK105=GK100)*(HL3:HL105="D"))+SUMPRODUCT((HH3:HH105=GK59)*(HK3:HK105=GK58)*(HL3:HL105="D"))+SUMPRODUCT((HH3:HH105=GK99)*(HK3:HK105=GK58)*(HL3:HL105="D"))+SUMPRODUCT((HH3:HH105=GK100)*(HK3:HK105=GK58)*(HL3:HL105="D"))</f>
        <v>#REF!</v>
      </c>
      <c r="GN58" s="3" t="e">
        <f ca="1">SUMPRODUCT((HH3:HH105=GK58)*(HK3:HK105=GK59)*(HL3:HL105="L"))+SUMPRODUCT((HH3:HH105=GK58)*(HK3:HK105=GK99)*(HL3:HL105="L"))+SUMPRODUCT((HH3:HH105=GK58)*(HK3:HK105=GK100)*(HL3:HL105="L"))+SUMPRODUCT((HH3:HH105=GK59)*(HK3:HK105=GK58)*(HM3:HM105="L"))+SUMPRODUCT((HH3:HH105=GK99)*(HK3:HK105=GK58)*(HM3:HM105="L"))+SUMPRODUCT((HH3:HH105=GK100)*(HK3:HK105=GK58)*(HM3:HM105="L"))</f>
        <v>#REF!</v>
      </c>
      <c r="GO58" s="3" t="e">
        <f ca="1">SUMPRODUCT((HH3:HH105=GK58)*(HK3:HK105=GK59)*HI3:HI105)+SUMPRODUCT((HH3:HH105=GK58)*(HK3:HK105=GK55)*HI3:HI105)+SUMPRODUCT((HH3:HH105=GK58)*(HK3:HK105=GK56)*HI3:HI105)+SUMPRODUCT((HH3:HH105=GK58)*(HK3:HK105=GK57)*HI3:HI105)+SUMPRODUCT((HH3:HH105=GK59)*(HK3:HK105=GK58)*HJ3:HJ105)+SUMPRODUCT((HH3:HH105=GK55)*(HK3:HK105=GK58)*HJ3:HJ105)+SUMPRODUCT((HH3:HH105=GK56)*(HK3:HK105=GK58)*HJ3:HJ105)+SUMPRODUCT((HH3:HH105=GK57)*(HK3:HK105=GK58)*HJ3:HJ105)</f>
        <v>#REF!</v>
      </c>
      <c r="GP58" s="3" t="e">
        <f ca="1">SUMPRODUCT((HH3:HH105=GK58)*(HK3:HK105=GK59)*HJ3:HJ105)+SUMPRODUCT((HH3:HH105=GK58)*(HK3:HK105=GK55)*HJ3:HJ105)+SUMPRODUCT((HH3:HH105=GK58)*(HK3:HK105=GK56)*HJ3:HJ105)+SUMPRODUCT((HH3:HH105=GK58)*(HK3:HK105=GK57)*HJ3:HJ105)+SUMPRODUCT((HH3:HH105=GK59)*(HK3:HK105=GK58)*HI3:HI105)+SUMPRODUCT((HH3:HH105=GK55)*(HK3:HK105=GK58)*HI3:HI105)+SUMPRODUCT((HH3:HH105=GK56)*(HK3:HK105=GK58)*HI3:HI105)+SUMPRODUCT((HH3:HH105=GK57)*(HK3:HK105=GK58)*HI3:HI105)</f>
        <v>#REF!</v>
      </c>
      <c r="GQ58" s="3" t="e">
        <f ca="1">GO58-GP58+1000</f>
        <v>#REF!</v>
      </c>
      <c r="GR58" s="3" t="str">
        <f t="shared" ref="GR58" si="218">IF(GK58&lt;&gt;"",GL58*3+GM58*1,"")</f>
        <v/>
      </c>
      <c r="GS58" s="3" t="str">
        <f>IF(GK58&lt;&gt;"",VLOOKUP(GK58,DJ4:DP58,7,FALSE),"")</f>
        <v/>
      </c>
      <c r="GT58" s="3" t="str">
        <f>IF(GK58&lt;&gt;"",VLOOKUP(GK58,DJ4:DP58,5,FALSE),"")</f>
        <v/>
      </c>
      <c r="GU58" s="3" t="str">
        <f>IF(GK58&lt;&gt;"",VLOOKUP(GK58,DJ4:DR58,9,FALSE),"")</f>
        <v/>
      </c>
      <c r="GV58" s="3" t="str">
        <f t="shared" ref="GV58" si="219">GR58</f>
        <v/>
      </c>
      <c r="GW58" s="3" t="str">
        <f>IF(GK58&lt;&gt;"",RANK(GV58,EN55:EN59),"")</f>
        <v/>
      </c>
      <c r="GX58" s="3" t="str">
        <f>IF(GK58&lt;&gt;"",SUMPRODUCT((GV55:GV59=GV58)*(GQ55:GQ59&gt;GQ58)),"")</f>
        <v/>
      </c>
      <c r="GY58" s="3" t="str">
        <f>IF(GK58&lt;&gt;"",SUMPRODUCT((GV55:GV59=GV58)*(GQ55:GQ59=GQ58)*(GO55:GO59&gt;GO58)),"")</f>
        <v/>
      </c>
      <c r="GZ58" s="3" t="str">
        <f>IF(GK58&lt;&gt;"",SUMPRODUCT((GV55:GV59=GV58)*(GQ55:GQ59=GQ58)*(GO55:GO59=GO58)*(GS55:GS59&gt;GS58)),"")</f>
        <v/>
      </c>
      <c r="HA58" s="3" t="str">
        <f>IF(GK58&lt;&gt;"",SUMPRODUCT((GV55:GV59=GV58)*(GQ55:GQ59=GQ58)*(GO55:GO59=GO58)*(GS55:GS59=GS58)*(GT55:GT59&gt;GT58)),"")</f>
        <v/>
      </c>
      <c r="HB58" s="3" t="str">
        <f>IF(GK58&lt;&gt;"",SUMPRODUCT((GV55:GV59=GV58)*(GQ55:GQ59=GQ58)*(GO55:GO59=GO58)*(GS55:GS59=GS58)*(GT55:GT59=GT58)*(GU55:GU59&gt;GU58)),"")</f>
        <v/>
      </c>
      <c r="HC58" s="3" t="str">
        <f>IF(GK58&lt;&gt;"",SUM(GW58:HB58)+3,"")</f>
        <v/>
      </c>
      <c r="HD58" s="3" t="str">
        <f>IF(GK58&lt;&gt;"",IF(HC58=4,GK58,GK59),"")</f>
        <v/>
      </c>
      <c r="HE58" s="3" t="e">
        <f ca="1">IF(HD58&lt;&gt;"",HD58,IF(GJ58&lt;&gt;"",GJ58,IF(FP58&lt;&gt;"",FP58,IF(EV58&lt;&gt;"",EV58,DV58))))</f>
        <v>#N/A</v>
      </c>
      <c r="HF58" s="3">
        <v>4</v>
      </c>
      <c r="HH58" s="7" t="str">
        <f t="shared" si="1"/>
        <v>Ecuador</v>
      </c>
      <c r="HI58" s="7" t="e">
        <f ca="1">IF(OFFSET(Voorspelling!#REF!,0,HI1)&lt;&gt;"",OFFSET(Voorspelling!#REF!,0,HI1),0)</f>
        <v>#REF!</v>
      </c>
      <c r="HJ58" s="7" t="e">
        <f ca="1">IF(OFFSET(Voorspelling!#REF!,0,HI1)&lt;&gt;"",OFFSET(Voorspelling!#REF!,0,HI1),0)</f>
        <v>#REF!</v>
      </c>
      <c r="HK58" s="7" t="str">
        <f t="shared" si="2"/>
        <v>Duitsland</v>
      </c>
      <c r="HL58" s="7" t="e">
        <f ca="1">IF(AND(OFFSET(Voorspelling!#REF!,0,HI1)&lt;&gt;"",OFFSET(Voorspelling!#REF!,0,HI1)&lt;&gt;""),IF(HI58&gt;HJ58,"W",IF(HI58=HJ58,"D","L")),"")</f>
        <v>#REF!</v>
      </c>
      <c r="HM58" s="7" t="e">
        <f t="shared" ca="1" si="3"/>
        <v>#REF!</v>
      </c>
      <c r="LO58" s="7"/>
      <c r="LP58" s="7"/>
      <c r="LQ58" s="7"/>
      <c r="LR58" s="7"/>
      <c r="LS58" s="7"/>
      <c r="LT58" s="7"/>
      <c r="PV58" s="7"/>
      <c r="PW58" s="7"/>
      <c r="PX58" s="7"/>
      <c r="PY58" s="7"/>
      <c r="PZ58" s="7"/>
      <c r="QA58" s="7"/>
      <c r="UC58" s="7"/>
      <c r="UD58" s="7"/>
      <c r="UE58" s="7"/>
      <c r="UF58" s="7"/>
      <c r="UG58" s="7"/>
      <c r="UH58" s="7"/>
      <c r="YJ58" s="7"/>
      <c r="YK58" s="7"/>
      <c r="YL58" s="7"/>
      <c r="YM58" s="7"/>
      <c r="YN58" s="7"/>
      <c r="YO58" s="7"/>
      <c r="ACQ58" s="7"/>
      <c r="ACR58" s="7"/>
      <c r="ACS58" s="7"/>
      <c r="ACT58" s="7"/>
      <c r="ACU58" s="7"/>
      <c r="ACV58" s="7"/>
      <c r="AGX58" s="7"/>
      <c r="AGY58" s="7"/>
      <c r="AGZ58" s="7"/>
      <c r="AHA58" s="7"/>
      <c r="AHB58" s="7"/>
      <c r="AHC58" s="7"/>
      <c r="ALE58" s="7"/>
      <c r="ALF58" s="7"/>
      <c r="ALG58" s="7"/>
      <c r="ALH58" s="7"/>
      <c r="ALI58" s="7"/>
      <c r="ALJ58" s="7"/>
      <c r="APL58" s="7"/>
      <c r="APM58" s="7"/>
      <c r="APN58" s="7"/>
      <c r="APO58" s="7"/>
      <c r="APP58" s="7"/>
      <c r="APQ58" s="7"/>
      <c r="ATS58" s="7"/>
      <c r="ATT58" s="7"/>
      <c r="ATU58" s="7"/>
      <c r="ATV58" s="7"/>
      <c r="ATW58" s="7"/>
      <c r="ATX58" s="7"/>
      <c r="AXZ58" s="7"/>
      <c r="AYA58" s="7"/>
      <c r="AYB58" s="7"/>
      <c r="AYC58" s="7"/>
      <c r="AYD58" s="7"/>
      <c r="AYE58" s="7"/>
      <c r="BCG58" s="7"/>
      <c r="BCH58" s="7"/>
      <c r="BCI58" s="7"/>
      <c r="BCJ58" s="7"/>
      <c r="BCK58" s="7"/>
      <c r="BCL58" s="7"/>
      <c r="BGN58" s="7"/>
      <c r="BGO58" s="7"/>
      <c r="BGP58" s="7"/>
      <c r="BGQ58" s="7"/>
      <c r="BGR58" s="7"/>
      <c r="BGS58" s="7"/>
      <c r="BKU58" s="7"/>
      <c r="BKV58" s="7"/>
      <c r="BKW58" s="7"/>
      <c r="BKX58" s="7"/>
      <c r="BKY58" s="7"/>
      <c r="BKZ58" s="7"/>
      <c r="BPB58" s="7"/>
      <c r="BPC58" s="7"/>
      <c r="BPD58" s="7"/>
      <c r="BPE58" s="7"/>
      <c r="BPF58" s="7"/>
      <c r="BPG58" s="7"/>
      <c r="BTI58" s="7"/>
      <c r="BTJ58" s="7"/>
      <c r="BTK58" s="7"/>
      <c r="BTL58" s="7"/>
      <c r="BTM58" s="7"/>
      <c r="BTN58" s="7"/>
      <c r="BXP58" s="7"/>
      <c r="BXQ58" s="7"/>
      <c r="BXR58" s="7"/>
      <c r="BXS58" s="7"/>
      <c r="BXT58" s="7"/>
      <c r="BXU58" s="7"/>
      <c r="CBW58" s="7"/>
      <c r="CBX58" s="7"/>
      <c r="CBY58" s="7"/>
      <c r="CBZ58" s="7"/>
      <c r="CCA58" s="7"/>
      <c r="CCB58" s="7"/>
      <c r="CGD58" s="7"/>
      <c r="CGE58" s="7"/>
      <c r="CGF58" s="7"/>
      <c r="CGG58" s="7"/>
      <c r="CGH58" s="7"/>
      <c r="CGI58" s="7"/>
      <c r="CKK58" s="7"/>
      <c r="CKL58" s="7"/>
      <c r="CKM58" s="7"/>
      <c r="CKN58" s="7"/>
      <c r="CKO58" s="7"/>
      <c r="CKP58" s="7"/>
      <c r="COR58" s="7"/>
      <c r="COS58" s="7"/>
      <c r="COT58" s="7"/>
      <c r="COU58" s="7"/>
      <c r="COV58" s="7"/>
      <c r="COW58" s="7"/>
      <c r="CSY58" s="7"/>
      <c r="CSZ58" s="7"/>
      <c r="CTA58" s="7"/>
      <c r="CTB58" s="7"/>
      <c r="CTC58" s="7"/>
      <c r="CTD58" s="7"/>
      <c r="CXF58" s="7"/>
      <c r="CXG58" s="7"/>
      <c r="CXH58" s="7"/>
      <c r="CXI58" s="7"/>
      <c r="CXJ58" s="7"/>
      <c r="CXK58" s="7"/>
      <c r="DBM58" s="7"/>
      <c r="DBN58" s="7"/>
      <c r="DBO58" s="7"/>
      <c r="DBP58" s="7"/>
      <c r="DBQ58" s="7"/>
      <c r="DBR58" s="7"/>
      <c r="DFT58" s="7"/>
      <c r="DFU58" s="7"/>
      <c r="DFV58" s="7"/>
      <c r="DFW58" s="7"/>
      <c r="DFX58" s="7"/>
      <c r="DFY58" s="7"/>
      <c r="DKA58" s="7"/>
      <c r="DKB58" s="7"/>
      <c r="DKC58" s="7"/>
      <c r="DKD58" s="7"/>
      <c r="DKE58" s="7"/>
      <c r="DKF58" s="7"/>
      <c r="DOH58" s="7"/>
      <c r="DOI58" s="7"/>
      <c r="DOJ58" s="7"/>
      <c r="DOK58" s="7"/>
      <c r="DOL58" s="7"/>
      <c r="DOM58" s="7"/>
      <c r="DSO58" s="7"/>
      <c r="DSP58" s="7"/>
      <c r="DSQ58" s="7"/>
      <c r="DSR58" s="7"/>
      <c r="DSS58" s="7"/>
      <c r="DST58" s="7"/>
      <c r="DWV58" s="7"/>
      <c r="DWW58" s="7"/>
      <c r="DWX58" s="7"/>
      <c r="DWY58" s="7"/>
      <c r="DWZ58" s="7"/>
      <c r="DXA58" s="7"/>
      <c r="EBC58" s="7"/>
      <c r="EBD58" s="7"/>
      <c r="EBE58" s="7"/>
      <c r="EBF58" s="7"/>
      <c r="EBG58" s="7"/>
      <c r="EBH58" s="7"/>
      <c r="EFJ58" s="7"/>
      <c r="EFK58" s="7"/>
      <c r="EFL58" s="7"/>
      <c r="EFM58" s="7"/>
      <c r="EFN58" s="7"/>
      <c r="EFO58" s="7"/>
      <c r="EJQ58" s="7"/>
      <c r="EJR58" s="7"/>
      <c r="EJS58" s="7"/>
      <c r="EJT58" s="7"/>
      <c r="EJU58" s="7"/>
      <c r="EJV58" s="7"/>
      <c r="ENX58" s="7"/>
      <c r="ENY58" s="7"/>
      <c r="ENZ58" s="7"/>
      <c r="EOA58" s="7"/>
      <c r="EOB58" s="7"/>
      <c r="EOC58" s="7"/>
      <c r="ESE58" s="7"/>
      <c r="ESF58" s="7"/>
      <c r="ESG58" s="7"/>
      <c r="ESH58" s="7"/>
      <c r="ESI58" s="7"/>
      <c r="ESJ58" s="7"/>
      <c r="EWL58" s="7"/>
      <c r="EWM58" s="7"/>
      <c r="EWN58" s="7"/>
      <c r="EWO58" s="7"/>
      <c r="EWP58" s="7"/>
      <c r="EWQ58" s="7"/>
      <c r="FAS58" s="7"/>
      <c r="FAT58" s="7"/>
      <c r="FAU58" s="7"/>
      <c r="FAV58" s="7"/>
      <c r="FAW58" s="7"/>
      <c r="FAX58" s="7"/>
      <c r="FEZ58" s="7"/>
      <c r="FFA58" s="7"/>
      <c r="FFB58" s="7"/>
      <c r="FFC58" s="7"/>
      <c r="FFD58" s="7"/>
      <c r="FFE58" s="7"/>
      <c r="FJG58" s="7"/>
      <c r="FJH58" s="7"/>
      <c r="FJI58" s="7"/>
      <c r="FJJ58" s="7"/>
      <c r="FJK58" s="7"/>
      <c r="FJL58" s="7"/>
      <c r="FNN58" s="7"/>
      <c r="FNO58" s="7"/>
      <c r="FNP58" s="7"/>
      <c r="FNQ58" s="7"/>
      <c r="FNR58" s="7"/>
      <c r="FNS58" s="7"/>
      <c r="FRU58" s="7"/>
      <c r="FRV58" s="7"/>
      <c r="FRW58" s="7"/>
      <c r="FRX58" s="7"/>
      <c r="FRY58" s="7"/>
      <c r="FRZ58" s="7"/>
      <c r="FWB58" s="7"/>
      <c r="FWC58" s="7"/>
      <c r="FWD58" s="7"/>
      <c r="FWE58" s="7"/>
      <c r="FWF58" s="7"/>
      <c r="FWG58" s="7"/>
      <c r="GAI58" s="7"/>
      <c r="GAJ58" s="7"/>
      <c r="GAK58" s="7"/>
      <c r="GAL58" s="7"/>
      <c r="GAM58" s="7"/>
      <c r="GAN58" s="7"/>
      <c r="GEP58" s="7"/>
      <c r="GEQ58" s="7"/>
      <c r="GER58" s="7"/>
      <c r="GES58" s="7"/>
      <c r="GET58" s="7"/>
      <c r="GEU58" s="7"/>
      <c r="GIW58" s="7"/>
      <c r="GIX58" s="7"/>
      <c r="GIY58" s="7"/>
      <c r="GIZ58" s="7"/>
      <c r="GJA58" s="7"/>
      <c r="GJB58" s="7"/>
      <c r="GND58" s="7"/>
      <c r="GNE58" s="7"/>
      <c r="GNF58" s="7"/>
      <c r="GNG58" s="7"/>
      <c r="GNH58" s="7"/>
      <c r="GNI58" s="7"/>
      <c r="GRK58" s="7"/>
      <c r="GRL58" s="7"/>
      <c r="GRM58" s="7"/>
      <c r="GRN58" s="7"/>
      <c r="GRO58" s="7"/>
      <c r="GRP58" s="7"/>
      <c r="GVR58" s="7"/>
      <c r="GVS58" s="7"/>
      <c r="GVT58" s="7"/>
      <c r="GVU58" s="7"/>
      <c r="GVV58" s="7"/>
      <c r="GVW58" s="7"/>
      <c r="GZY58" s="7"/>
      <c r="GZZ58" s="7"/>
      <c r="HAA58" s="7"/>
      <c r="HAB58" s="7"/>
      <c r="HAC58" s="7"/>
      <c r="HAD58" s="7"/>
      <c r="HEF58" s="7"/>
      <c r="HEG58" s="7"/>
      <c r="HEH58" s="7"/>
      <c r="HEI58" s="7"/>
      <c r="HEJ58" s="7"/>
      <c r="HEK58" s="7"/>
      <c r="HIM58" s="7"/>
      <c r="HIN58" s="7"/>
      <c r="HIO58" s="7"/>
      <c r="HIP58" s="7"/>
      <c r="HIQ58" s="7"/>
      <c r="HIR58" s="7"/>
      <c r="HMT58" s="7"/>
      <c r="HMU58" s="7"/>
      <c r="HMV58" s="7"/>
      <c r="HMW58" s="7"/>
      <c r="HMX58" s="7"/>
      <c r="HMY58" s="7"/>
      <c r="HRA58" s="7"/>
      <c r="HRB58" s="7"/>
      <c r="HRC58" s="7"/>
      <c r="HRD58" s="7"/>
      <c r="HRE58" s="7"/>
      <c r="HRF58" s="7"/>
      <c r="HVH58" s="7"/>
      <c r="HVI58" s="7"/>
      <c r="HVJ58" s="7"/>
      <c r="HVK58" s="7"/>
      <c r="HVL58" s="7"/>
      <c r="HVM58" s="7"/>
      <c r="HZO58" s="7"/>
      <c r="HZP58" s="7"/>
      <c r="HZQ58" s="7"/>
      <c r="HZR58" s="7"/>
      <c r="HZS58" s="7"/>
      <c r="HZT58" s="7"/>
      <c r="IDV58" s="7"/>
      <c r="IDW58" s="7"/>
      <c r="IDX58" s="7"/>
      <c r="IDY58" s="7"/>
      <c r="IDZ58" s="7"/>
      <c r="IEA58" s="7"/>
      <c r="IIC58" s="7"/>
      <c r="IID58" s="7"/>
      <c r="IIE58" s="7"/>
      <c r="IIF58" s="7"/>
      <c r="IIG58" s="7"/>
      <c r="IIH58" s="7"/>
      <c r="IMJ58" s="7"/>
      <c r="IMK58" s="7"/>
      <c r="IML58" s="7"/>
      <c r="IMM58" s="7"/>
      <c r="IMN58" s="7"/>
      <c r="IMO58" s="7"/>
      <c r="IQQ58" s="7"/>
      <c r="IQR58" s="7"/>
      <c r="IQS58" s="7"/>
      <c r="IQT58" s="7"/>
      <c r="IQU58" s="7"/>
      <c r="IQV58" s="7"/>
      <c r="IUX58" s="7"/>
      <c r="IUY58" s="7"/>
      <c r="IUZ58" s="7"/>
      <c r="IVA58" s="7"/>
      <c r="IVB58" s="7"/>
      <c r="IVC58" s="7"/>
      <c r="IZE58" s="7"/>
      <c r="IZF58" s="7"/>
      <c r="IZG58" s="7"/>
      <c r="IZH58" s="7"/>
      <c r="IZI58" s="7"/>
      <c r="IZJ58" s="7"/>
      <c r="JDL58" s="7"/>
      <c r="JDM58" s="7"/>
      <c r="JDN58" s="7"/>
      <c r="JDO58" s="7"/>
      <c r="JDP58" s="7"/>
      <c r="JDQ58" s="7"/>
      <c r="JHS58" s="7"/>
      <c r="JHT58" s="7"/>
      <c r="JHU58" s="7"/>
      <c r="JHV58" s="7"/>
      <c r="JHW58" s="7"/>
      <c r="JHX58" s="7"/>
      <c r="JLZ58" s="7"/>
      <c r="JMA58" s="7"/>
      <c r="JMB58" s="7"/>
      <c r="JMC58" s="7"/>
      <c r="JMD58" s="7"/>
      <c r="JME58" s="7"/>
      <c r="JQG58" s="7"/>
      <c r="JQH58" s="7"/>
      <c r="JQI58" s="7"/>
      <c r="JQJ58" s="7"/>
      <c r="JQK58" s="7"/>
      <c r="JQL58" s="7"/>
      <c r="JUN58" s="7"/>
      <c r="JUO58" s="7"/>
      <c r="JUP58" s="7"/>
      <c r="JUQ58" s="7"/>
      <c r="JUR58" s="7"/>
      <c r="JUS58" s="7"/>
      <c r="JYU58" s="7"/>
      <c r="JYV58" s="7"/>
      <c r="JYW58" s="7"/>
      <c r="JYX58" s="7"/>
      <c r="JYY58" s="7"/>
      <c r="JYZ58" s="7"/>
      <c r="KDB58" s="7"/>
      <c r="KDC58" s="7"/>
      <c r="KDD58" s="7"/>
      <c r="KDE58" s="7"/>
      <c r="KDF58" s="7"/>
      <c r="KDG58" s="7"/>
      <c r="KHI58" s="7"/>
      <c r="KHJ58" s="7"/>
      <c r="KHK58" s="7"/>
      <c r="KHL58" s="7"/>
      <c r="KHM58" s="7"/>
      <c r="KHN58" s="7"/>
      <c r="KLP58" s="7"/>
      <c r="KLQ58" s="7"/>
      <c r="KLR58" s="7"/>
      <c r="KLS58" s="7"/>
      <c r="KLT58" s="7"/>
      <c r="KLU58" s="7"/>
      <c r="KPW58" s="7"/>
      <c r="KPX58" s="7"/>
      <c r="KPY58" s="7"/>
      <c r="KPZ58" s="7"/>
      <c r="KQA58" s="7"/>
      <c r="KQB58" s="7"/>
      <c r="KUD58" s="7"/>
      <c r="KUE58" s="7"/>
      <c r="KUF58" s="7"/>
      <c r="KUG58" s="7"/>
      <c r="KUH58" s="7"/>
      <c r="KUI58" s="7"/>
      <c r="KYK58" s="7"/>
      <c r="KYL58" s="7"/>
      <c r="KYM58" s="7"/>
      <c r="KYN58" s="7"/>
      <c r="KYO58" s="7"/>
      <c r="KYP58" s="7"/>
      <c r="LCR58" s="7"/>
      <c r="LCS58" s="7"/>
      <c r="LCT58" s="7"/>
      <c r="LCU58" s="7"/>
      <c r="LCV58" s="7"/>
      <c r="LCW58" s="7"/>
      <c r="LGY58" s="7"/>
      <c r="LGZ58" s="7"/>
      <c r="LHA58" s="7"/>
      <c r="LHB58" s="7"/>
      <c r="LHC58" s="7"/>
      <c r="LHD58" s="7"/>
      <c r="LLF58" s="7"/>
      <c r="LLG58" s="7"/>
      <c r="LLH58" s="7"/>
      <c r="LLI58" s="7"/>
      <c r="LLJ58" s="7"/>
      <c r="LLK58" s="7"/>
      <c r="LPM58" s="7"/>
      <c r="LPN58" s="7"/>
      <c r="LPO58" s="7"/>
      <c r="LPP58" s="7"/>
      <c r="LPQ58" s="7"/>
      <c r="LPR58" s="7"/>
      <c r="LTT58" s="7"/>
      <c r="LTU58" s="7"/>
      <c r="LTV58" s="7"/>
      <c r="LTW58" s="7"/>
      <c r="LTX58" s="7"/>
      <c r="LTY58" s="7"/>
      <c r="LYA58" s="7"/>
      <c r="LYB58" s="7"/>
      <c r="LYC58" s="7"/>
      <c r="LYD58" s="7"/>
      <c r="LYE58" s="7"/>
      <c r="LYF58" s="7"/>
      <c r="MCH58" s="7"/>
      <c r="MCI58" s="7"/>
      <c r="MCJ58" s="7"/>
      <c r="MCK58" s="7"/>
      <c r="MCL58" s="7"/>
      <c r="MCM58" s="7"/>
      <c r="MGO58" s="7"/>
      <c r="MGP58" s="7"/>
      <c r="MGQ58" s="7"/>
      <c r="MGR58" s="7"/>
      <c r="MGS58" s="7"/>
      <c r="MGT58" s="7"/>
      <c r="MKV58" s="7"/>
      <c r="MKW58" s="7"/>
      <c r="MKX58" s="7"/>
      <c r="MKY58" s="7"/>
      <c r="MKZ58" s="7"/>
      <c r="MLA58" s="7"/>
      <c r="MPC58" s="7"/>
      <c r="MPD58" s="7"/>
      <c r="MPE58" s="7"/>
      <c r="MPF58" s="7"/>
      <c r="MPG58" s="7"/>
      <c r="MPH58" s="7"/>
      <c r="MTJ58" s="7"/>
      <c r="MTK58" s="7"/>
      <c r="MTL58" s="7"/>
      <c r="MTM58" s="7"/>
      <c r="MTN58" s="7"/>
      <c r="MTO58" s="7"/>
      <c r="MXQ58" s="7"/>
      <c r="MXR58" s="7"/>
      <c r="MXS58" s="7"/>
      <c r="MXT58" s="7"/>
      <c r="MXU58" s="7"/>
      <c r="MXV58" s="7"/>
      <c r="NBX58" s="7"/>
      <c r="NBY58" s="7"/>
      <c r="NBZ58" s="7"/>
      <c r="NCA58" s="7"/>
      <c r="NCB58" s="7"/>
      <c r="NCC58" s="7"/>
      <c r="NGE58" s="7"/>
      <c r="NGF58" s="7"/>
      <c r="NGG58" s="7"/>
      <c r="NGH58" s="7"/>
      <c r="NGI58" s="7"/>
      <c r="NGJ58" s="7"/>
      <c r="NKL58" s="7"/>
      <c r="NKM58" s="7"/>
      <c r="NKN58" s="7"/>
      <c r="NKO58" s="7"/>
      <c r="NKP58" s="7"/>
      <c r="NKQ58" s="7"/>
      <c r="NOS58" s="7"/>
      <c r="NOT58" s="7"/>
      <c r="NOU58" s="7"/>
      <c r="NOV58" s="7"/>
      <c r="NOW58" s="7"/>
      <c r="NOX58" s="7"/>
      <c r="NSZ58" s="7"/>
      <c r="NTA58" s="7"/>
      <c r="NTB58" s="7"/>
      <c r="NTC58" s="7"/>
      <c r="NTD58" s="7"/>
      <c r="NTE58" s="7"/>
      <c r="NXG58" s="7"/>
      <c r="NXH58" s="7"/>
      <c r="NXI58" s="7"/>
      <c r="NXJ58" s="7"/>
      <c r="NXK58" s="7"/>
      <c r="NXL58" s="7"/>
      <c r="OBN58" s="7"/>
      <c r="OBO58" s="7"/>
      <c r="OBP58" s="7"/>
      <c r="OBQ58" s="7"/>
      <c r="OBR58" s="7"/>
      <c r="OBS58" s="7"/>
      <c r="OFU58" s="7"/>
      <c r="OFV58" s="7"/>
      <c r="OFW58" s="7"/>
      <c r="OFX58" s="7"/>
      <c r="OFY58" s="7"/>
      <c r="OFZ58" s="7"/>
      <c r="OKB58" s="7"/>
      <c r="OKC58" s="7"/>
      <c r="OKD58" s="7"/>
      <c r="OKE58" s="7"/>
      <c r="OKF58" s="7"/>
      <c r="OKG58" s="7"/>
      <c r="OOI58" s="7"/>
      <c r="OOJ58" s="7"/>
      <c r="OOK58" s="7"/>
      <c r="OOL58" s="7"/>
      <c r="OOM58" s="7"/>
      <c r="OON58" s="7"/>
      <c r="OSP58" s="7"/>
      <c r="OSQ58" s="7"/>
      <c r="OSR58" s="7"/>
      <c r="OSS58" s="7"/>
      <c r="OST58" s="7"/>
      <c r="OSU58" s="7"/>
      <c r="OWW58" s="7"/>
      <c r="OWX58" s="7"/>
      <c r="OWY58" s="7"/>
      <c r="OWZ58" s="7"/>
      <c r="OXA58" s="7"/>
      <c r="OXB58" s="7"/>
      <c r="PBD58" s="7"/>
      <c r="PBE58" s="7"/>
      <c r="PBF58" s="7"/>
      <c r="PBG58" s="7"/>
      <c r="PBH58" s="7"/>
      <c r="PBI58" s="7"/>
      <c r="PFK58" s="7"/>
      <c r="PFL58" s="7"/>
      <c r="PFM58" s="7"/>
      <c r="PFN58" s="7"/>
      <c r="PFO58" s="7"/>
      <c r="PFP58" s="7"/>
      <c r="PJR58" s="7"/>
      <c r="PJS58" s="7"/>
      <c r="PJT58" s="7"/>
      <c r="PJU58" s="7"/>
      <c r="PJV58" s="7"/>
      <c r="PJW58" s="7"/>
      <c r="PNY58" s="7"/>
      <c r="PNZ58" s="7"/>
      <c r="POA58" s="7"/>
      <c r="POB58" s="7"/>
      <c r="POC58" s="7"/>
      <c r="POD58" s="7"/>
      <c r="PSF58" s="7"/>
      <c r="PSG58" s="7"/>
      <c r="PSH58" s="7"/>
      <c r="PSI58" s="7"/>
      <c r="PSJ58" s="7"/>
      <c r="PSK58" s="7"/>
    </row>
    <row r="59" spans="1:998 1104:1997 2103:2996 3102:3995 4101:5105 5211:6104 6210:7103 7209:8102 8208:9212 9318:10211 10317:11210 11316:11321" x14ac:dyDescent="0.25">
      <c r="DA59" s="7" t="str">
        <f>Voorspelling!F62</f>
        <v>Japan</v>
      </c>
      <c r="DB59" s="7">
        <f>Voorspelling!G62</f>
        <v>0</v>
      </c>
      <c r="DC59" s="7">
        <f>Voorspelling!H62</f>
        <v>0</v>
      </c>
      <c r="DD59" s="7" t="str">
        <f>Voorspelling!I62</f>
        <v>Zweden</v>
      </c>
      <c r="DE59" s="7" t="str">
        <f>IF(AND(Voorspelling!G62&lt;&gt;"",Voorspelling!H62&lt;&gt;""),IF(DB59&gt;DC59,"W",IF(DB59=DC59,"D","L")),"")</f>
        <v/>
      </c>
      <c r="DF59" s="7" t="str">
        <f t="shared" si="0"/>
        <v/>
      </c>
      <c r="HH59" s="7" t="str">
        <f t="shared" si="1"/>
        <v>Japan</v>
      </c>
      <c r="HI59" s="7" t="e">
        <f ca="1">IF(OFFSET(Voorspelling!#REF!,0,HI1)&lt;&gt;"",OFFSET(Voorspelling!#REF!,0,HI1),0)</f>
        <v>#REF!</v>
      </c>
      <c r="HJ59" s="7" t="e">
        <f ca="1">IF(OFFSET(Voorspelling!#REF!,0,HI1)&lt;&gt;"",OFFSET(Voorspelling!#REF!,0,HI1),0)</f>
        <v>#REF!</v>
      </c>
      <c r="HK59" s="7" t="str">
        <f t="shared" si="2"/>
        <v>Zweden</v>
      </c>
      <c r="HL59" s="7" t="e">
        <f ca="1">IF(AND(OFFSET(Voorspelling!#REF!,0,HI1)&lt;&gt;"",OFFSET(Voorspelling!#REF!,0,HI1)&lt;&gt;""),IF(HI59&gt;HJ59,"W",IF(HI59=HJ59,"D","L")),"")</f>
        <v>#REF!</v>
      </c>
      <c r="HM59" s="7" t="e">
        <f t="shared" ca="1" si="3"/>
        <v>#REF!</v>
      </c>
      <c r="LO59" s="7"/>
      <c r="LP59" s="7"/>
      <c r="LQ59" s="7"/>
      <c r="LR59" s="7"/>
      <c r="LS59" s="7"/>
      <c r="LT59" s="7"/>
      <c r="PV59" s="7"/>
      <c r="PW59" s="7"/>
      <c r="PX59" s="7"/>
      <c r="PY59" s="7"/>
      <c r="PZ59" s="7"/>
      <c r="QA59" s="7"/>
      <c r="UC59" s="7"/>
      <c r="UD59" s="7"/>
      <c r="UE59" s="7"/>
      <c r="UF59" s="7"/>
      <c r="UG59" s="7"/>
      <c r="UH59" s="7"/>
      <c r="YJ59" s="7"/>
      <c r="YK59" s="7"/>
      <c r="YL59" s="7"/>
      <c r="YM59" s="7"/>
      <c r="YN59" s="7"/>
      <c r="YO59" s="7"/>
      <c r="ACQ59" s="7"/>
      <c r="ACR59" s="7"/>
      <c r="ACS59" s="7"/>
      <c r="ACT59" s="7"/>
      <c r="ACU59" s="7"/>
      <c r="ACV59" s="7"/>
      <c r="AGX59" s="7"/>
      <c r="AGY59" s="7"/>
      <c r="AGZ59" s="7"/>
      <c r="AHA59" s="7"/>
      <c r="AHB59" s="7"/>
      <c r="AHC59" s="7"/>
      <c r="ALE59" s="7"/>
      <c r="ALF59" s="7"/>
      <c r="ALG59" s="7"/>
      <c r="ALH59" s="7"/>
      <c r="ALI59" s="7"/>
      <c r="ALJ59" s="7"/>
      <c r="APL59" s="7"/>
      <c r="APM59" s="7"/>
      <c r="APN59" s="7"/>
      <c r="APO59" s="7"/>
      <c r="APP59" s="7"/>
      <c r="APQ59" s="7"/>
      <c r="ATS59" s="7"/>
      <c r="ATT59" s="7"/>
      <c r="ATU59" s="7"/>
      <c r="ATV59" s="7"/>
      <c r="ATW59" s="7"/>
      <c r="ATX59" s="7"/>
      <c r="AXZ59" s="7"/>
      <c r="AYA59" s="7"/>
      <c r="AYB59" s="7"/>
      <c r="AYC59" s="7"/>
      <c r="AYD59" s="7"/>
      <c r="AYE59" s="7"/>
      <c r="BCG59" s="7"/>
      <c r="BCH59" s="7"/>
      <c r="BCI59" s="7"/>
      <c r="BCJ59" s="7"/>
      <c r="BCK59" s="7"/>
      <c r="BCL59" s="7"/>
      <c r="BGN59" s="7"/>
      <c r="BGO59" s="7"/>
      <c r="BGP59" s="7"/>
      <c r="BGQ59" s="7"/>
      <c r="BGR59" s="7"/>
      <c r="BGS59" s="7"/>
      <c r="BKU59" s="7"/>
      <c r="BKV59" s="7"/>
      <c r="BKW59" s="7"/>
      <c r="BKX59" s="7"/>
      <c r="BKY59" s="7"/>
      <c r="BKZ59" s="7"/>
      <c r="BPB59" s="7"/>
      <c r="BPC59" s="7"/>
      <c r="BPD59" s="7"/>
      <c r="BPE59" s="7"/>
      <c r="BPF59" s="7"/>
      <c r="BPG59" s="7"/>
      <c r="BTI59" s="7"/>
      <c r="BTJ59" s="7"/>
      <c r="BTK59" s="7"/>
      <c r="BTL59" s="7"/>
      <c r="BTM59" s="7"/>
      <c r="BTN59" s="7"/>
      <c r="BXP59" s="7"/>
      <c r="BXQ59" s="7"/>
      <c r="BXR59" s="7"/>
      <c r="BXS59" s="7"/>
      <c r="BXT59" s="7"/>
      <c r="BXU59" s="7"/>
      <c r="CBW59" s="7"/>
      <c r="CBX59" s="7"/>
      <c r="CBY59" s="7"/>
      <c r="CBZ59" s="7"/>
      <c r="CCA59" s="7"/>
      <c r="CCB59" s="7"/>
      <c r="CGD59" s="7"/>
      <c r="CGE59" s="7"/>
      <c r="CGF59" s="7"/>
      <c r="CGG59" s="7"/>
      <c r="CGH59" s="7"/>
      <c r="CGI59" s="7"/>
      <c r="CKK59" s="7"/>
      <c r="CKL59" s="7"/>
      <c r="CKM59" s="7"/>
      <c r="CKN59" s="7"/>
      <c r="CKO59" s="7"/>
      <c r="CKP59" s="7"/>
      <c r="COR59" s="7"/>
      <c r="COS59" s="7"/>
      <c r="COT59" s="7"/>
      <c r="COU59" s="7"/>
      <c r="COV59" s="7"/>
      <c r="COW59" s="7"/>
      <c r="CSY59" s="7"/>
      <c r="CSZ59" s="7"/>
      <c r="CTA59" s="7"/>
      <c r="CTB59" s="7"/>
      <c r="CTC59" s="7"/>
      <c r="CTD59" s="7"/>
      <c r="CXF59" s="7"/>
      <c r="CXG59" s="7"/>
      <c r="CXH59" s="7"/>
      <c r="CXI59" s="7"/>
      <c r="CXJ59" s="7"/>
      <c r="CXK59" s="7"/>
      <c r="DBM59" s="7"/>
      <c r="DBN59" s="7"/>
      <c r="DBO59" s="7"/>
      <c r="DBP59" s="7"/>
      <c r="DBQ59" s="7"/>
      <c r="DBR59" s="7"/>
      <c r="DFT59" s="7"/>
      <c r="DFU59" s="7"/>
      <c r="DFV59" s="7"/>
      <c r="DFW59" s="7"/>
      <c r="DFX59" s="7"/>
      <c r="DFY59" s="7"/>
      <c r="DKA59" s="7"/>
      <c r="DKB59" s="7"/>
      <c r="DKC59" s="7"/>
      <c r="DKD59" s="7"/>
      <c r="DKE59" s="7"/>
      <c r="DKF59" s="7"/>
      <c r="DOH59" s="7"/>
      <c r="DOI59" s="7"/>
      <c r="DOJ59" s="7"/>
      <c r="DOK59" s="7"/>
      <c r="DOL59" s="7"/>
      <c r="DOM59" s="7"/>
      <c r="DSO59" s="7"/>
      <c r="DSP59" s="7"/>
      <c r="DSQ59" s="7"/>
      <c r="DSR59" s="7"/>
      <c r="DSS59" s="7"/>
      <c r="DST59" s="7"/>
      <c r="DWV59" s="7"/>
      <c r="DWW59" s="7"/>
      <c r="DWX59" s="7"/>
      <c r="DWY59" s="7"/>
      <c r="DWZ59" s="7"/>
      <c r="DXA59" s="7"/>
      <c r="EBC59" s="7"/>
      <c r="EBD59" s="7"/>
      <c r="EBE59" s="7"/>
      <c r="EBF59" s="7"/>
      <c r="EBG59" s="7"/>
      <c r="EBH59" s="7"/>
      <c r="EFJ59" s="7"/>
      <c r="EFK59" s="7"/>
      <c r="EFL59" s="7"/>
      <c r="EFM59" s="7"/>
      <c r="EFN59" s="7"/>
      <c r="EFO59" s="7"/>
      <c r="EJQ59" s="7"/>
      <c r="EJR59" s="7"/>
      <c r="EJS59" s="7"/>
      <c r="EJT59" s="7"/>
      <c r="EJU59" s="7"/>
      <c r="EJV59" s="7"/>
      <c r="ENX59" s="7"/>
      <c r="ENY59" s="7"/>
      <c r="ENZ59" s="7"/>
      <c r="EOA59" s="7"/>
      <c r="EOB59" s="7"/>
      <c r="EOC59" s="7"/>
      <c r="ESE59" s="7"/>
      <c r="ESF59" s="7"/>
      <c r="ESG59" s="7"/>
      <c r="ESH59" s="7"/>
      <c r="ESI59" s="7"/>
      <c r="ESJ59" s="7"/>
      <c r="EWL59" s="7"/>
      <c r="EWM59" s="7"/>
      <c r="EWN59" s="7"/>
      <c r="EWO59" s="7"/>
      <c r="EWP59" s="7"/>
      <c r="EWQ59" s="7"/>
      <c r="FAS59" s="7"/>
      <c r="FAT59" s="7"/>
      <c r="FAU59" s="7"/>
      <c r="FAV59" s="7"/>
      <c r="FAW59" s="7"/>
      <c r="FAX59" s="7"/>
      <c r="FEZ59" s="7"/>
      <c r="FFA59" s="7"/>
      <c r="FFB59" s="7"/>
      <c r="FFC59" s="7"/>
      <c r="FFD59" s="7"/>
      <c r="FFE59" s="7"/>
      <c r="FJG59" s="7"/>
      <c r="FJH59" s="7"/>
      <c r="FJI59" s="7"/>
      <c r="FJJ59" s="7"/>
      <c r="FJK59" s="7"/>
      <c r="FJL59" s="7"/>
      <c r="FNN59" s="7"/>
      <c r="FNO59" s="7"/>
      <c r="FNP59" s="7"/>
      <c r="FNQ59" s="7"/>
      <c r="FNR59" s="7"/>
      <c r="FNS59" s="7"/>
      <c r="FRU59" s="7"/>
      <c r="FRV59" s="7"/>
      <c r="FRW59" s="7"/>
      <c r="FRX59" s="7"/>
      <c r="FRY59" s="7"/>
      <c r="FRZ59" s="7"/>
      <c r="FWB59" s="7"/>
      <c r="FWC59" s="7"/>
      <c r="FWD59" s="7"/>
      <c r="FWE59" s="7"/>
      <c r="FWF59" s="7"/>
      <c r="FWG59" s="7"/>
      <c r="GAI59" s="7"/>
      <c r="GAJ59" s="7"/>
      <c r="GAK59" s="7"/>
      <c r="GAL59" s="7"/>
      <c r="GAM59" s="7"/>
      <c r="GAN59" s="7"/>
      <c r="GEP59" s="7"/>
      <c r="GEQ59" s="7"/>
      <c r="GER59" s="7"/>
      <c r="GES59" s="7"/>
      <c r="GET59" s="7"/>
      <c r="GEU59" s="7"/>
      <c r="GIW59" s="7"/>
      <c r="GIX59" s="7"/>
      <c r="GIY59" s="7"/>
      <c r="GIZ59" s="7"/>
      <c r="GJA59" s="7"/>
      <c r="GJB59" s="7"/>
      <c r="GND59" s="7"/>
      <c r="GNE59" s="7"/>
      <c r="GNF59" s="7"/>
      <c r="GNG59" s="7"/>
      <c r="GNH59" s="7"/>
      <c r="GNI59" s="7"/>
      <c r="GRK59" s="7"/>
      <c r="GRL59" s="7"/>
      <c r="GRM59" s="7"/>
      <c r="GRN59" s="7"/>
      <c r="GRO59" s="7"/>
      <c r="GRP59" s="7"/>
      <c r="GVR59" s="7"/>
      <c r="GVS59" s="7"/>
      <c r="GVT59" s="7"/>
      <c r="GVU59" s="7"/>
      <c r="GVV59" s="7"/>
      <c r="GVW59" s="7"/>
      <c r="GZY59" s="7"/>
      <c r="GZZ59" s="7"/>
      <c r="HAA59" s="7"/>
      <c r="HAB59" s="7"/>
      <c r="HAC59" s="7"/>
      <c r="HAD59" s="7"/>
      <c r="HEF59" s="7"/>
      <c r="HEG59" s="7"/>
      <c r="HEH59" s="7"/>
      <c r="HEI59" s="7"/>
      <c r="HEJ59" s="7"/>
      <c r="HEK59" s="7"/>
      <c r="HIM59" s="7"/>
      <c r="HIN59" s="7"/>
      <c r="HIO59" s="7"/>
      <c r="HIP59" s="7"/>
      <c r="HIQ59" s="7"/>
      <c r="HIR59" s="7"/>
      <c r="HMT59" s="7"/>
      <c r="HMU59" s="7"/>
      <c r="HMV59" s="7"/>
      <c r="HMW59" s="7"/>
      <c r="HMX59" s="7"/>
      <c r="HMY59" s="7"/>
      <c r="HRA59" s="7"/>
      <c r="HRB59" s="7"/>
      <c r="HRC59" s="7"/>
      <c r="HRD59" s="7"/>
      <c r="HRE59" s="7"/>
      <c r="HRF59" s="7"/>
      <c r="HVH59" s="7"/>
      <c r="HVI59" s="7"/>
      <c r="HVJ59" s="7"/>
      <c r="HVK59" s="7"/>
      <c r="HVL59" s="7"/>
      <c r="HVM59" s="7"/>
      <c r="HZO59" s="7"/>
      <c r="HZP59" s="7"/>
      <c r="HZQ59" s="7"/>
      <c r="HZR59" s="7"/>
      <c r="HZS59" s="7"/>
      <c r="HZT59" s="7"/>
      <c r="IDV59" s="7"/>
      <c r="IDW59" s="7"/>
      <c r="IDX59" s="7"/>
      <c r="IDY59" s="7"/>
      <c r="IDZ59" s="7"/>
      <c r="IEA59" s="7"/>
      <c r="IIC59" s="7"/>
      <c r="IID59" s="7"/>
      <c r="IIE59" s="7"/>
      <c r="IIF59" s="7"/>
      <c r="IIG59" s="7"/>
      <c r="IIH59" s="7"/>
      <c r="IMJ59" s="7"/>
      <c r="IMK59" s="7"/>
      <c r="IML59" s="7"/>
      <c r="IMM59" s="7"/>
      <c r="IMN59" s="7"/>
      <c r="IMO59" s="7"/>
      <c r="IQQ59" s="7"/>
      <c r="IQR59" s="7"/>
      <c r="IQS59" s="7"/>
      <c r="IQT59" s="7"/>
      <c r="IQU59" s="7"/>
      <c r="IQV59" s="7"/>
      <c r="IUX59" s="7"/>
      <c r="IUY59" s="7"/>
      <c r="IUZ59" s="7"/>
      <c r="IVA59" s="7"/>
      <c r="IVB59" s="7"/>
      <c r="IVC59" s="7"/>
      <c r="IZE59" s="7"/>
      <c r="IZF59" s="7"/>
      <c r="IZG59" s="7"/>
      <c r="IZH59" s="7"/>
      <c r="IZI59" s="7"/>
      <c r="IZJ59" s="7"/>
      <c r="JDL59" s="7"/>
      <c r="JDM59" s="7"/>
      <c r="JDN59" s="7"/>
      <c r="JDO59" s="7"/>
      <c r="JDP59" s="7"/>
      <c r="JDQ59" s="7"/>
      <c r="JHS59" s="7"/>
      <c r="JHT59" s="7"/>
      <c r="JHU59" s="7"/>
      <c r="JHV59" s="7"/>
      <c r="JHW59" s="7"/>
      <c r="JHX59" s="7"/>
      <c r="JLZ59" s="7"/>
      <c r="JMA59" s="7"/>
      <c r="JMB59" s="7"/>
      <c r="JMC59" s="7"/>
      <c r="JMD59" s="7"/>
      <c r="JME59" s="7"/>
      <c r="JQG59" s="7"/>
      <c r="JQH59" s="7"/>
      <c r="JQI59" s="7"/>
      <c r="JQJ59" s="7"/>
      <c r="JQK59" s="7"/>
      <c r="JQL59" s="7"/>
      <c r="JUN59" s="7"/>
      <c r="JUO59" s="7"/>
      <c r="JUP59" s="7"/>
      <c r="JUQ59" s="7"/>
      <c r="JUR59" s="7"/>
      <c r="JUS59" s="7"/>
      <c r="JYU59" s="7"/>
      <c r="JYV59" s="7"/>
      <c r="JYW59" s="7"/>
      <c r="JYX59" s="7"/>
      <c r="JYY59" s="7"/>
      <c r="JYZ59" s="7"/>
      <c r="KDB59" s="7"/>
      <c r="KDC59" s="7"/>
      <c r="KDD59" s="7"/>
      <c r="KDE59" s="7"/>
      <c r="KDF59" s="7"/>
      <c r="KDG59" s="7"/>
      <c r="KHI59" s="7"/>
      <c r="KHJ59" s="7"/>
      <c r="KHK59" s="7"/>
      <c r="KHL59" s="7"/>
      <c r="KHM59" s="7"/>
      <c r="KHN59" s="7"/>
      <c r="KLP59" s="7"/>
      <c r="KLQ59" s="7"/>
      <c r="KLR59" s="7"/>
      <c r="KLS59" s="7"/>
      <c r="KLT59" s="7"/>
      <c r="KLU59" s="7"/>
      <c r="KPW59" s="7"/>
      <c r="KPX59" s="7"/>
      <c r="KPY59" s="7"/>
      <c r="KPZ59" s="7"/>
      <c r="KQA59" s="7"/>
      <c r="KQB59" s="7"/>
      <c r="KUD59" s="7"/>
      <c r="KUE59" s="7"/>
      <c r="KUF59" s="7"/>
      <c r="KUG59" s="7"/>
      <c r="KUH59" s="7"/>
      <c r="KUI59" s="7"/>
      <c r="KYK59" s="7"/>
      <c r="KYL59" s="7"/>
      <c r="KYM59" s="7"/>
      <c r="KYN59" s="7"/>
      <c r="KYO59" s="7"/>
      <c r="KYP59" s="7"/>
      <c r="LCR59" s="7"/>
      <c r="LCS59" s="7"/>
      <c r="LCT59" s="7"/>
      <c r="LCU59" s="7"/>
      <c r="LCV59" s="7"/>
      <c r="LCW59" s="7"/>
      <c r="LGY59" s="7"/>
      <c r="LGZ59" s="7"/>
      <c r="LHA59" s="7"/>
      <c r="LHB59" s="7"/>
      <c r="LHC59" s="7"/>
      <c r="LHD59" s="7"/>
      <c r="LLF59" s="7"/>
      <c r="LLG59" s="7"/>
      <c r="LLH59" s="7"/>
      <c r="LLI59" s="7"/>
      <c r="LLJ59" s="7"/>
      <c r="LLK59" s="7"/>
      <c r="LPM59" s="7"/>
      <c r="LPN59" s="7"/>
      <c r="LPO59" s="7"/>
      <c r="LPP59" s="7"/>
      <c r="LPQ59" s="7"/>
      <c r="LPR59" s="7"/>
      <c r="LTT59" s="7"/>
      <c r="LTU59" s="7"/>
      <c r="LTV59" s="7"/>
      <c r="LTW59" s="7"/>
      <c r="LTX59" s="7"/>
      <c r="LTY59" s="7"/>
      <c r="LYA59" s="7"/>
      <c r="LYB59" s="7"/>
      <c r="LYC59" s="7"/>
      <c r="LYD59" s="7"/>
      <c r="LYE59" s="7"/>
      <c r="LYF59" s="7"/>
      <c r="MCH59" s="7"/>
      <c r="MCI59" s="7"/>
      <c r="MCJ59" s="7"/>
      <c r="MCK59" s="7"/>
      <c r="MCL59" s="7"/>
      <c r="MCM59" s="7"/>
      <c r="MGO59" s="7"/>
      <c r="MGP59" s="7"/>
      <c r="MGQ59" s="7"/>
      <c r="MGR59" s="7"/>
      <c r="MGS59" s="7"/>
      <c r="MGT59" s="7"/>
      <c r="MKV59" s="7"/>
      <c r="MKW59" s="7"/>
      <c r="MKX59" s="7"/>
      <c r="MKY59" s="7"/>
      <c r="MKZ59" s="7"/>
      <c r="MLA59" s="7"/>
      <c r="MPC59" s="7"/>
      <c r="MPD59" s="7"/>
      <c r="MPE59" s="7"/>
      <c r="MPF59" s="7"/>
      <c r="MPG59" s="7"/>
      <c r="MPH59" s="7"/>
      <c r="MTJ59" s="7"/>
      <c r="MTK59" s="7"/>
      <c r="MTL59" s="7"/>
      <c r="MTM59" s="7"/>
      <c r="MTN59" s="7"/>
      <c r="MTO59" s="7"/>
      <c r="MXQ59" s="7"/>
      <c r="MXR59" s="7"/>
      <c r="MXS59" s="7"/>
      <c r="MXT59" s="7"/>
      <c r="MXU59" s="7"/>
      <c r="MXV59" s="7"/>
      <c r="NBX59" s="7"/>
      <c r="NBY59" s="7"/>
      <c r="NBZ59" s="7"/>
      <c r="NCA59" s="7"/>
      <c r="NCB59" s="7"/>
      <c r="NCC59" s="7"/>
      <c r="NGE59" s="7"/>
      <c r="NGF59" s="7"/>
      <c r="NGG59" s="7"/>
      <c r="NGH59" s="7"/>
      <c r="NGI59" s="7"/>
      <c r="NGJ59" s="7"/>
      <c r="NKL59" s="7"/>
      <c r="NKM59" s="7"/>
      <c r="NKN59" s="7"/>
      <c r="NKO59" s="7"/>
      <c r="NKP59" s="7"/>
      <c r="NKQ59" s="7"/>
      <c r="NOS59" s="7"/>
      <c r="NOT59" s="7"/>
      <c r="NOU59" s="7"/>
      <c r="NOV59" s="7"/>
      <c r="NOW59" s="7"/>
      <c r="NOX59" s="7"/>
      <c r="NSZ59" s="7"/>
      <c r="NTA59" s="7"/>
      <c r="NTB59" s="7"/>
      <c r="NTC59" s="7"/>
      <c r="NTD59" s="7"/>
      <c r="NTE59" s="7"/>
      <c r="NXG59" s="7"/>
      <c r="NXH59" s="7"/>
      <c r="NXI59" s="7"/>
      <c r="NXJ59" s="7"/>
      <c r="NXK59" s="7"/>
      <c r="NXL59" s="7"/>
      <c r="OBN59" s="7"/>
      <c r="OBO59" s="7"/>
      <c r="OBP59" s="7"/>
      <c r="OBQ59" s="7"/>
      <c r="OBR59" s="7"/>
      <c r="OBS59" s="7"/>
      <c r="OFU59" s="7"/>
      <c r="OFV59" s="7"/>
      <c r="OFW59" s="7"/>
      <c r="OFX59" s="7"/>
      <c r="OFY59" s="7"/>
      <c r="OFZ59" s="7"/>
      <c r="OKB59" s="7"/>
      <c r="OKC59" s="7"/>
      <c r="OKD59" s="7"/>
      <c r="OKE59" s="7"/>
      <c r="OKF59" s="7"/>
      <c r="OKG59" s="7"/>
      <c r="OOI59" s="7"/>
      <c r="OOJ59" s="7"/>
      <c r="OOK59" s="7"/>
      <c r="OOL59" s="7"/>
      <c r="OOM59" s="7"/>
      <c r="OON59" s="7"/>
      <c r="OSP59" s="7"/>
      <c r="OSQ59" s="7"/>
      <c r="OSR59" s="7"/>
      <c r="OSS59" s="7"/>
      <c r="OST59" s="7"/>
      <c r="OSU59" s="7"/>
      <c r="OWW59" s="7"/>
      <c r="OWX59" s="7"/>
      <c r="OWY59" s="7"/>
      <c r="OWZ59" s="7"/>
      <c r="OXA59" s="7"/>
      <c r="OXB59" s="7"/>
      <c r="PBD59" s="7"/>
      <c r="PBE59" s="7"/>
      <c r="PBF59" s="7"/>
      <c r="PBG59" s="7"/>
      <c r="PBH59" s="7"/>
      <c r="PBI59" s="7"/>
      <c r="PFK59" s="7"/>
      <c r="PFL59" s="7"/>
      <c r="PFM59" s="7"/>
      <c r="PFN59" s="7"/>
      <c r="PFO59" s="7"/>
      <c r="PFP59" s="7"/>
      <c r="PJR59" s="7"/>
      <c r="PJS59" s="7"/>
      <c r="PJT59" s="7"/>
      <c r="PJU59" s="7"/>
      <c r="PJV59" s="7"/>
      <c r="PJW59" s="7"/>
      <c r="PNY59" s="7"/>
      <c r="PNZ59" s="7"/>
      <c r="POA59" s="7"/>
      <c r="POB59" s="7"/>
      <c r="POC59" s="7"/>
      <c r="POD59" s="7"/>
      <c r="PSF59" s="7"/>
      <c r="PSG59" s="7"/>
      <c r="PSH59" s="7"/>
      <c r="PSI59" s="7"/>
      <c r="PSJ59" s="7"/>
      <c r="PSK59" s="7"/>
    </row>
    <row r="60" spans="1:998 1104:1997 2103:2996 3102:3995 4101:5105 5211:6104 6210:7103 7209:8102 8208:9212 9318:10211 10317:11210 11316:11321" x14ac:dyDescent="0.25">
      <c r="DA60" s="7" t="str">
        <f>Voorspelling!F63</f>
        <v>Tunesië</v>
      </c>
      <c r="DB60" s="7">
        <f>Voorspelling!G63</f>
        <v>0</v>
      </c>
      <c r="DC60" s="7">
        <f>Voorspelling!H63</f>
        <v>0</v>
      </c>
      <c r="DD60" s="7" t="str">
        <f>Voorspelling!I63</f>
        <v>Nederland</v>
      </c>
      <c r="DE60" s="7" t="str">
        <f>IF(AND(Voorspelling!G63&lt;&gt;"",Voorspelling!H63&lt;&gt;""),IF(DB60&gt;DC60,"W",IF(DB60=DC60,"D","L")),"")</f>
        <v/>
      </c>
      <c r="DF60" s="7" t="str">
        <f t="shared" si="0"/>
        <v/>
      </c>
      <c r="HH60" s="7" t="str">
        <f t="shared" si="1"/>
        <v>Tunesië</v>
      </c>
      <c r="HI60" s="7" t="e">
        <f ca="1">IF(OFFSET(Voorspelling!#REF!,0,HI1)&lt;&gt;"",OFFSET(Voorspelling!#REF!,0,HI1),0)</f>
        <v>#REF!</v>
      </c>
      <c r="HJ60" s="7" t="e">
        <f ca="1">IF(OFFSET(Voorspelling!#REF!,0,HI1)&lt;&gt;"",OFFSET(Voorspelling!#REF!,0,HI1),0)</f>
        <v>#REF!</v>
      </c>
      <c r="HK60" s="7" t="str">
        <f t="shared" si="2"/>
        <v>Nederland</v>
      </c>
      <c r="HL60" s="7" t="e">
        <f ca="1">IF(AND(OFFSET(Voorspelling!#REF!,0,HI1)&lt;&gt;"",OFFSET(Voorspelling!#REF!,0,HI1)&lt;&gt;""),IF(HI60&gt;HJ60,"W",IF(HI60=HJ60,"D","L")),"")</f>
        <v>#REF!</v>
      </c>
      <c r="HM60" s="7" t="e">
        <f t="shared" ca="1" si="3"/>
        <v>#REF!</v>
      </c>
      <c r="LO60" s="7"/>
      <c r="LP60" s="7"/>
      <c r="LQ60" s="7"/>
      <c r="LR60" s="7"/>
      <c r="LS60" s="7"/>
      <c r="LT60" s="7"/>
      <c r="PV60" s="7"/>
      <c r="PW60" s="7"/>
      <c r="PX60" s="7"/>
      <c r="PY60" s="7"/>
      <c r="PZ60" s="7"/>
      <c r="QA60" s="7"/>
      <c r="UC60" s="7"/>
      <c r="UD60" s="7"/>
      <c r="UE60" s="7"/>
      <c r="UF60" s="7"/>
      <c r="UG60" s="7"/>
      <c r="UH60" s="7"/>
      <c r="YJ60" s="7"/>
      <c r="YK60" s="7"/>
      <c r="YL60" s="7"/>
      <c r="YM60" s="7"/>
      <c r="YN60" s="7"/>
      <c r="YO60" s="7"/>
      <c r="ACQ60" s="7"/>
      <c r="ACR60" s="7"/>
      <c r="ACS60" s="7"/>
      <c r="ACT60" s="7"/>
      <c r="ACU60" s="7"/>
      <c r="ACV60" s="7"/>
      <c r="AGX60" s="7"/>
      <c r="AGY60" s="7"/>
      <c r="AGZ60" s="7"/>
      <c r="AHA60" s="7"/>
      <c r="AHB60" s="7"/>
      <c r="AHC60" s="7"/>
      <c r="ALE60" s="7"/>
      <c r="ALF60" s="7"/>
      <c r="ALG60" s="7"/>
      <c r="ALH60" s="7"/>
      <c r="ALI60" s="7"/>
      <c r="ALJ60" s="7"/>
      <c r="APL60" s="7"/>
      <c r="APM60" s="7"/>
      <c r="APN60" s="7"/>
      <c r="APO60" s="7"/>
      <c r="APP60" s="7"/>
      <c r="APQ60" s="7"/>
      <c r="ATS60" s="7"/>
      <c r="ATT60" s="7"/>
      <c r="ATU60" s="7"/>
      <c r="ATV60" s="7"/>
      <c r="ATW60" s="7"/>
      <c r="ATX60" s="7"/>
      <c r="AXZ60" s="7"/>
      <c r="AYA60" s="7"/>
      <c r="AYB60" s="7"/>
      <c r="AYC60" s="7"/>
      <c r="AYD60" s="7"/>
      <c r="AYE60" s="7"/>
      <c r="BCG60" s="7"/>
      <c r="BCH60" s="7"/>
      <c r="BCI60" s="7"/>
      <c r="BCJ60" s="7"/>
      <c r="BCK60" s="7"/>
      <c r="BCL60" s="7"/>
      <c r="BGN60" s="7"/>
      <c r="BGO60" s="7"/>
      <c r="BGP60" s="7"/>
      <c r="BGQ60" s="7"/>
      <c r="BGR60" s="7"/>
      <c r="BGS60" s="7"/>
      <c r="BKU60" s="7"/>
      <c r="BKV60" s="7"/>
      <c r="BKW60" s="7"/>
      <c r="BKX60" s="7"/>
      <c r="BKY60" s="7"/>
      <c r="BKZ60" s="7"/>
      <c r="BPB60" s="7"/>
      <c r="BPC60" s="7"/>
      <c r="BPD60" s="7"/>
      <c r="BPE60" s="7"/>
      <c r="BPF60" s="7"/>
      <c r="BPG60" s="7"/>
      <c r="BTI60" s="7"/>
      <c r="BTJ60" s="7"/>
      <c r="BTK60" s="7"/>
      <c r="BTL60" s="7"/>
      <c r="BTM60" s="7"/>
      <c r="BTN60" s="7"/>
      <c r="BXP60" s="7"/>
      <c r="BXQ60" s="7"/>
      <c r="BXR60" s="7"/>
      <c r="BXS60" s="7"/>
      <c r="BXT60" s="7"/>
      <c r="BXU60" s="7"/>
      <c r="CBW60" s="7"/>
      <c r="CBX60" s="7"/>
      <c r="CBY60" s="7"/>
      <c r="CBZ60" s="7"/>
      <c r="CCA60" s="7"/>
      <c r="CCB60" s="7"/>
      <c r="CGD60" s="7"/>
      <c r="CGE60" s="7"/>
      <c r="CGF60" s="7"/>
      <c r="CGG60" s="7"/>
      <c r="CGH60" s="7"/>
      <c r="CGI60" s="7"/>
      <c r="CKK60" s="7"/>
      <c r="CKL60" s="7"/>
      <c r="CKM60" s="7"/>
      <c r="CKN60" s="7"/>
      <c r="CKO60" s="7"/>
      <c r="CKP60" s="7"/>
      <c r="COR60" s="7"/>
      <c r="COS60" s="7"/>
      <c r="COT60" s="7"/>
      <c r="COU60" s="7"/>
      <c r="COV60" s="7"/>
      <c r="COW60" s="7"/>
      <c r="CSY60" s="7"/>
      <c r="CSZ60" s="7"/>
      <c r="CTA60" s="7"/>
      <c r="CTB60" s="7"/>
      <c r="CTC60" s="7"/>
      <c r="CTD60" s="7"/>
      <c r="CXF60" s="7"/>
      <c r="CXG60" s="7"/>
      <c r="CXH60" s="7"/>
      <c r="CXI60" s="7"/>
      <c r="CXJ60" s="7"/>
      <c r="CXK60" s="7"/>
      <c r="DBM60" s="7"/>
      <c r="DBN60" s="7"/>
      <c r="DBO60" s="7"/>
      <c r="DBP60" s="7"/>
      <c r="DBQ60" s="7"/>
      <c r="DBR60" s="7"/>
      <c r="DFT60" s="7"/>
      <c r="DFU60" s="7"/>
      <c r="DFV60" s="7"/>
      <c r="DFW60" s="7"/>
      <c r="DFX60" s="7"/>
      <c r="DFY60" s="7"/>
      <c r="DKA60" s="7"/>
      <c r="DKB60" s="7"/>
      <c r="DKC60" s="7"/>
      <c r="DKD60" s="7"/>
      <c r="DKE60" s="7"/>
      <c r="DKF60" s="7"/>
      <c r="DOH60" s="7"/>
      <c r="DOI60" s="7"/>
      <c r="DOJ60" s="7"/>
      <c r="DOK60" s="7"/>
      <c r="DOL60" s="7"/>
      <c r="DOM60" s="7"/>
      <c r="DSO60" s="7"/>
      <c r="DSP60" s="7"/>
      <c r="DSQ60" s="7"/>
      <c r="DSR60" s="7"/>
      <c r="DSS60" s="7"/>
      <c r="DST60" s="7"/>
      <c r="DWV60" s="7"/>
      <c r="DWW60" s="7"/>
      <c r="DWX60" s="7"/>
      <c r="DWY60" s="7"/>
      <c r="DWZ60" s="7"/>
      <c r="DXA60" s="7"/>
      <c r="EBC60" s="7"/>
      <c r="EBD60" s="7"/>
      <c r="EBE60" s="7"/>
      <c r="EBF60" s="7"/>
      <c r="EBG60" s="7"/>
      <c r="EBH60" s="7"/>
      <c r="EFJ60" s="7"/>
      <c r="EFK60" s="7"/>
      <c r="EFL60" s="7"/>
      <c r="EFM60" s="7"/>
      <c r="EFN60" s="7"/>
      <c r="EFO60" s="7"/>
      <c r="EJQ60" s="7"/>
      <c r="EJR60" s="7"/>
      <c r="EJS60" s="7"/>
      <c r="EJT60" s="7"/>
      <c r="EJU60" s="7"/>
      <c r="EJV60" s="7"/>
      <c r="ENX60" s="7"/>
      <c r="ENY60" s="7"/>
      <c r="ENZ60" s="7"/>
      <c r="EOA60" s="7"/>
      <c r="EOB60" s="7"/>
      <c r="EOC60" s="7"/>
      <c r="ESE60" s="7"/>
      <c r="ESF60" s="7"/>
      <c r="ESG60" s="7"/>
      <c r="ESH60" s="7"/>
      <c r="ESI60" s="7"/>
      <c r="ESJ60" s="7"/>
      <c r="EWL60" s="7"/>
      <c r="EWM60" s="7"/>
      <c r="EWN60" s="7"/>
      <c r="EWO60" s="7"/>
      <c r="EWP60" s="7"/>
      <c r="EWQ60" s="7"/>
      <c r="FAS60" s="7"/>
      <c r="FAT60" s="7"/>
      <c r="FAU60" s="7"/>
      <c r="FAV60" s="7"/>
      <c r="FAW60" s="7"/>
      <c r="FAX60" s="7"/>
      <c r="FEZ60" s="7"/>
      <c r="FFA60" s="7"/>
      <c r="FFB60" s="7"/>
      <c r="FFC60" s="7"/>
      <c r="FFD60" s="7"/>
      <c r="FFE60" s="7"/>
      <c r="FJG60" s="7"/>
      <c r="FJH60" s="7"/>
      <c r="FJI60" s="7"/>
      <c r="FJJ60" s="7"/>
      <c r="FJK60" s="7"/>
      <c r="FJL60" s="7"/>
      <c r="FNN60" s="7"/>
      <c r="FNO60" s="7"/>
      <c r="FNP60" s="7"/>
      <c r="FNQ60" s="7"/>
      <c r="FNR60" s="7"/>
      <c r="FNS60" s="7"/>
      <c r="FRU60" s="7"/>
      <c r="FRV60" s="7"/>
      <c r="FRW60" s="7"/>
      <c r="FRX60" s="7"/>
      <c r="FRY60" s="7"/>
      <c r="FRZ60" s="7"/>
      <c r="FWB60" s="7"/>
      <c r="FWC60" s="7"/>
      <c r="FWD60" s="7"/>
      <c r="FWE60" s="7"/>
      <c r="FWF60" s="7"/>
      <c r="FWG60" s="7"/>
      <c r="GAI60" s="7"/>
      <c r="GAJ60" s="7"/>
      <c r="GAK60" s="7"/>
      <c r="GAL60" s="7"/>
      <c r="GAM60" s="7"/>
      <c r="GAN60" s="7"/>
      <c r="GEP60" s="7"/>
      <c r="GEQ60" s="7"/>
      <c r="GER60" s="7"/>
      <c r="GES60" s="7"/>
      <c r="GET60" s="7"/>
      <c r="GEU60" s="7"/>
      <c r="GIW60" s="7"/>
      <c r="GIX60" s="7"/>
      <c r="GIY60" s="7"/>
      <c r="GIZ60" s="7"/>
      <c r="GJA60" s="7"/>
      <c r="GJB60" s="7"/>
      <c r="GND60" s="7"/>
      <c r="GNE60" s="7"/>
      <c r="GNF60" s="7"/>
      <c r="GNG60" s="7"/>
      <c r="GNH60" s="7"/>
      <c r="GNI60" s="7"/>
      <c r="GRK60" s="7"/>
      <c r="GRL60" s="7"/>
      <c r="GRM60" s="7"/>
      <c r="GRN60" s="7"/>
      <c r="GRO60" s="7"/>
      <c r="GRP60" s="7"/>
      <c r="GVR60" s="7"/>
      <c r="GVS60" s="7"/>
      <c r="GVT60" s="7"/>
      <c r="GVU60" s="7"/>
      <c r="GVV60" s="7"/>
      <c r="GVW60" s="7"/>
      <c r="GZY60" s="7"/>
      <c r="GZZ60" s="7"/>
      <c r="HAA60" s="7"/>
      <c r="HAB60" s="7"/>
      <c r="HAC60" s="7"/>
      <c r="HAD60" s="7"/>
      <c r="HEF60" s="7"/>
      <c r="HEG60" s="7"/>
      <c r="HEH60" s="7"/>
      <c r="HEI60" s="7"/>
      <c r="HEJ60" s="7"/>
      <c r="HEK60" s="7"/>
      <c r="HIM60" s="7"/>
      <c r="HIN60" s="7"/>
      <c r="HIO60" s="7"/>
      <c r="HIP60" s="7"/>
      <c r="HIQ60" s="7"/>
      <c r="HIR60" s="7"/>
      <c r="HMT60" s="7"/>
      <c r="HMU60" s="7"/>
      <c r="HMV60" s="7"/>
      <c r="HMW60" s="7"/>
      <c r="HMX60" s="7"/>
      <c r="HMY60" s="7"/>
      <c r="HRA60" s="7"/>
      <c r="HRB60" s="7"/>
      <c r="HRC60" s="7"/>
      <c r="HRD60" s="7"/>
      <c r="HRE60" s="7"/>
      <c r="HRF60" s="7"/>
      <c r="HVH60" s="7"/>
      <c r="HVI60" s="7"/>
      <c r="HVJ60" s="7"/>
      <c r="HVK60" s="7"/>
      <c r="HVL60" s="7"/>
      <c r="HVM60" s="7"/>
      <c r="HZO60" s="7"/>
      <c r="HZP60" s="7"/>
      <c r="HZQ60" s="7"/>
      <c r="HZR60" s="7"/>
      <c r="HZS60" s="7"/>
      <c r="HZT60" s="7"/>
      <c r="IDV60" s="7"/>
      <c r="IDW60" s="7"/>
      <c r="IDX60" s="7"/>
      <c r="IDY60" s="7"/>
      <c r="IDZ60" s="7"/>
      <c r="IEA60" s="7"/>
      <c r="IIC60" s="7"/>
      <c r="IID60" s="7"/>
      <c r="IIE60" s="7"/>
      <c r="IIF60" s="7"/>
      <c r="IIG60" s="7"/>
      <c r="IIH60" s="7"/>
      <c r="IMJ60" s="7"/>
      <c r="IMK60" s="7"/>
      <c r="IML60" s="7"/>
      <c r="IMM60" s="7"/>
      <c r="IMN60" s="7"/>
      <c r="IMO60" s="7"/>
      <c r="IQQ60" s="7"/>
      <c r="IQR60" s="7"/>
      <c r="IQS60" s="7"/>
      <c r="IQT60" s="7"/>
      <c r="IQU60" s="7"/>
      <c r="IQV60" s="7"/>
      <c r="IUX60" s="7"/>
      <c r="IUY60" s="7"/>
      <c r="IUZ60" s="7"/>
      <c r="IVA60" s="7"/>
      <c r="IVB60" s="7"/>
      <c r="IVC60" s="7"/>
      <c r="IZE60" s="7"/>
      <c r="IZF60" s="7"/>
      <c r="IZG60" s="7"/>
      <c r="IZH60" s="7"/>
      <c r="IZI60" s="7"/>
      <c r="IZJ60" s="7"/>
      <c r="JDL60" s="7"/>
      <c r="JDM60" s="7"/>
      <c r="JDN60" s="7"/>
      <c r="JDO60" s="7"/>
      <c r="JDP60" s="7"/>
      <c r="JDQ60" s="7"/>
      <c r="JHS60" s="7"/>
      <c r="JHT60" s="7"/>
      <c r="JHU60" s="7"/>
      <c r="JHV60" s="7"/>
      <c r="JHW60" s="7"/>
      <c r="JHX60" s="7"/>
      <c r="JLZ60" s="7"/>
      <c r="JMA60" s="7"/>
      <c r="JMB60" s="7"/>
      <c r="JMC60" s="7"/>
      <c r="JMD60" s="7"/>
      <c r="JME60" s="7"/>
      <c r="JQG60" s="7"/>
      <c r="JQH60" s="7"/>
      <c r="JQI60" s="7"/>
      <c r="JQJ60" s="7"/>
      <c r="JQK60" s="7"/>
      <c r="JQL60" s="7"/>
      <c r="JUN60" s="7"/>
      <c r="JUO60" s="7"/>
      <c r="JUP60" s="7"/>
      <c r="JUQ60" s="7"/>
      <c r="JUR60" s="7"/>
      <c r="JUS60" s="7"/>
      <c r="JYU60" s="7"/>
      <c r="JYV60" s="7"/>
      <c r="JYW60" s="7"/>
      <c r="JYX60" s="7"/>
      <c r="JYY60" s="7"/>
      <c r="JYZ60" s="7"/>
      <c r="KDB60" s="7"/>
      <c r="KDC60" s="7"/>
      <c r="KDD60" s="7"/>
      <c r="KDE60" s="7"/>
      <c r="KDF60" s="7"/>
      <c r="KDG60" s="7"/>
      <c r="KHI60" s="7"/>
      <c r="KHJ60" s="7"/>
      <c r="KHK60" s="7"/>
      <c r="KHL60" s="7"/>
      <c r="KHM60" s="7"/>
      <c r="KHN60" s="7"/>
      <c r="KLP60" s="7"/>
      <c r="KLQ60" s="7"/>
      <c r="KLR60" s="7"/>
      <c r="KLS60" s="7"/>
      <c r="KLT60" s="7"/>
      <c r="KLU60" s="7"/>
      <c r="KPW60" s="7"/>
      <c r="KPX60" s="7"/>
      <c r="KPY60" s="7"/>
      <c r="KPZ60" s="7"/>
      <c r="KQA60" s="7"/>
      <c r="KQB60" s="7"/>
      <c r="KUD60" s="7"/>
      <c r="KUE60" s="7"/>
      <c r="KUF60" s="7"/>
      <c r="KUG60" s="7"/>
      <c r="KUH60" s="7"/>
      <c r="KUI60" s="7"/>
      <c r="KYK60" s="7"/>
      <c r="KYL60" s="7"/>
      <c r="KYM60" s="7"/>
      <c r="KYN60" s="7"/>
      <c r="KYO60" s="7"/>
      <c r="KYP60" s="7"/>
      <c r="LCR60" s="7"/>
      <c r="LCS60" s="7"/>
      <c r="LCT60" s="7"/>
      <c r="LCU60" s="7"/>
      <c r="LCV60" s="7"/>
      <c r="LCW60" s="7"/>
      <c r="LGY60" s="7"/>
      <c r="LGZ60" s="7"/>
      <c r="LHA60" s="7"/>
      <c r="LHB60" s="7"/>
      <c r="LHC60" s="7"/>
      <c r="LHD60" s="7"/>
      <c r="LLF60" s="7"/>
      <c r="LLG60" s="7"/>
      <c r="LLH60" s="7"/>
      <c r="LLI60" s="7"/>
      <c r="LLJ60" s="7"/>
      <c r="LLK60" s="7"/>
      <c r="LPM60" s="7"/>
      <c r="LPN60" s="7"/>
      <c r="LPO60" s="7"/>
      <c r="LPP60" s="7"/>
      <c r="LPQ60" s="7"/>
      <c r="LPR60" s="7"/>
      <c r="LTT60" s="7"/>
      <c r="LTU60" s="7"/>
      <c r="LTV60" s="7"/>
      <c r="LTW60" s="7"/>
      <c r="LTX60" s="7"/>
      <c r="LTY60" s="7"/>
      <c r="LYA60" s="7"/>
      <c r="LYB60" s="7"/>
      <c r="LYC60" s="7"/>
      <c r="LYD60" s="7"/>
      <c r="LYE60" s="7"/>
      <c r="LYF60" s="7"/>
      <c r="MCH60" s="7"/>
      <c r="MCI60" s="7"/>
      <c r="MCJ60" s="7"/>
      <c r="MCK60" s="7"/>
      <c r="MCL60" s="7"/>
      <c r="MCM60" s="7"/>
      <c r="MGO60" s="7"/>
      <c r="MGP60" s="7"/>
      <c r="MGQ60" s="7"/>
      <c r="MGR60" s="7"/>
      <c r="MGS60" s="7"/>
      <c r="MGT60" s="7"/>
      <c r="MKV60" s="7"/>
      <c r="MKW60" s="7"/>
      <c r="MKX60" s="7"/>
      <c r="MKY60" s="7"/>
      <c r="MKZ60" s="7"/>
      <c r="MLA60" s="7"/>
      <c r="MPC60" s="7"/>
      <c r="MPD60" s="7"/>
      <c r="MPE60" s="7"/>
      <c r="MPF60" s="7"/>
      <c r="MPG60" s="7"/>
      <c r="MPH60" s="7"/>
      <c r="MTJ60" s="7"/>
      <c r="MTK60" s="7"/>
      <c r="MTL60" s="7"/>
      <c r="MTM60" s="7"/>
      <c r="MTN60" s="7"/>
      <c r="MTO60" s="7"/>
      <c r="MXQ60" s="7"/>
      <c r="MXR60" s="7"/>
      <c r="MXS60" s="7"/>
      <c r="MXT60" s="7"/>
      <c r="MXU60" s="7"/>
      <c r="MXV60" s="7"/>
      <c r="NBX60" s="7"/>
      <c r="NBY60" s="7"/>
      <c r="NBZ60" s="7"/>
      <c r="NCA60" s="7"/>
      <c r="NCB60" s="7"/>
      <c r="NCC60" s="7"/>
      <c r="NGE60" s="7"/>
      <c r="NGF60" s="7"/>
      <c r="NGG60" s="7"/>
      <c r="NGH60" s="7"/>
      <c r="NGI60" s="7"/>
      <c r="NGJ60" s="7"/>
      <c r="NKL60" s="7"/>
      <c r="NKM60" s="7"/>
      <c r="NKN60" s="7"/>
      <c r="NKO60" s="7"/>
      <c r="NKP60" s="7"/>
      <c r="NKQ60" s="7"/>
      <c r="NOS60" s="7"/>
      <c r="NOT60" s="7"/>
      <c r="NOU60" s="7"/>
      <c r="NOV60" s="7"/>
      <c r="NOW60" s="7"/>
      <c r="NOX60" s="7"/>
      <c r="NSZ60" s="7"/>
      <c r="NTA60" s="7"/>
      <c r="NTB60" s="7"/>
      <c r="NTC60" s="7"/>
      <c r="NTD60" s="7"/>
      <c r="NTE60" s="7"/>
      <c r="NXG60" s="7"/>
      <c r="NXH60" s="7"/>
      <c r="NXI60" s="7"/>
      <c r="NXJ60" s="7"/>
      <c r="NXK60" s="7"/>
      <c r="NXL60" s="7"/>
      <c r="OBN60" s="7"/>
      <c r="OBO60" s="7"/>
      <c r="OBP60" s="7"/>
      <c r="OBQ60" s="7"/>
      <c r="OBR60" s="7"/>
      <c r="OBS60" s="7"/>
      <c r="OFU60" s="7"/>
      <c r="OFV60" s="7"/>
      <c r="OFW60" s="7"/>
      <c r="OFX60" s="7"/>
      <c r="OFY60" s="7"/>
      <c r="OFZ60" s="7"/>
      <c r="OKB60" s="7"/>
      <c r="OKC60" s="7"/>
      <c r="OKD60" s="7"/>
      <c r="OKE60" s="7"/>
      <c r="OKF60" s="7"/>
      <c r="OKG60" s="7"/>
      <c r="OOI60" s="7"/>
      <c r="OOJ60" s="7"/>
      <c r="OOK60" s="7"/>
      <c r="OOL60" s="7"/>
      <c r="OOM60" s="7"/>
      <c r="OON60" s="7"/>
      <c r="OSP60" s="7"/>
      <c r="OSQ60" s="7"/>
      <c r="OSR60" s="7"/>
      <c r="OSS60" s="7"/>
      <c r="OST60" s="7"/>
      <c r="OSU60" s="7"/>
      <c r="OWW60" s="7"/>
      <c r="OWX60" s="7"/>
      <c r="OWY60" s="7"/>
      <c r="OWZ60" s="7"/>
      <c r="OXA60" s="7"/>
      <c r="OXB60" s="7"/>
      <c r="PBD60" s="7"/>
      <c r="PBE60" s="7"/>
      <c r="PBF60" s="7"/>
      <c r="PBG60" s="7"/>
      <c r="PBH60" s="7"/>
      <c r="PBI60" s="7"/>
      <c r="PFK60" s="7"/>
      <c r="PFL60" s="7"/>
      <c r="PFM60" s="7"/>
      <c r="PFN60" s="7"/>
      <c r="PFO60" s="7"/>
      <c r="PFP60" s="7"/>
      <c r="PJR60" s="7"/>
      <c r="PJS60" s="7"/>
      <c r="PJT60" s="7"/>
      <c r="PJU60" s="7"/>
      <c r="PJV60" s="7"/>
      <c r="PJW60" s="7"/>
      <c r="PNY60" s="7"/>
      <c r="PNZ60" s="7"/>
      <c r="POA60" s="7"/>
      <c r="POB60" s="7"/>
      <c r="POC60" s="7"/>
      <c r="POD60" s="7"/>
      <c r="PSF60" s="7"/>
      <c r="PSG60" s="7"/>
      <c r="PSH60" s="7"/>
      <c r="PSI60" s="7"/>
      <c r="PSJ60" s="7"/>
      <c r="PSK60" s="7"/>
    </row>
    <row r="61" spans="1:998 1104:1997 2103:2996 3102:3995 4101:5105 5211:6104 6210:7103 7209:8102 8208:9212 9318:10211 10317:11210 11316:11321" x14ac:dyDescent="0.25">
      <c r="A61" s="9">
        <f>Landen!E42+100</f>
        <v>102</v>
      </c>
      <c r="B61" s="3">
        <f>VLOOKUP(C61,CX61:CY64,2,FALSE)</f>
        <v>1</v>
      </c>
      <c r="C61" s="5" t="str">
        <f>Landen!D42</f>
        <v>Argentinië</v>
      </c>
      <c r="D61" s="3">
        <f>SUMPRODUCT((DA3:DA105=C61)*(DE3:DE105="W"))+SUMPRODUCT((DD3:DD105=C61)*(DF3:DF105="W"))</f>
        <v>0</v>
      </c>
      <c r="E61" s="3">
        <f>SUMPRODUCT((DA3:DA105=C61)*(DE3:DE105="D"))+SUMPRODUCT((DD3:DD105=C61)*(DF3:DF105="D"))</f>
        <v>0</v>
      </c>
      <c r="F61" s="3">
        <f>SUMPRODUCT((DA3:DA105=C61)*(DE3:DE105="L"))+SUMPRODUCT((DD3:DD105=C61)*(DF3:DF105="L"))</f>
        <v>0</v>
      </c>
      <c r="G61" s="3">
        <f>SUMIF(DA3:DA123,C61,DB3:DB123)+SUMIF(DD3:DD123,C61,DC3:DC123)</f>
        <v>0</v>
      </c>
      <c r="H61" s="3">
        <f>SUMIF(DD3:DD123,C61,DB3:DB123)+SUMIF(DA3:DA123,C61,DC3:DC123)</f>
        <v>0</v>
      </c>
      <c r="I61" s="3">
        <f t="shared" ref="I61:I64" si="220">G61-H61+1000</f>
        <v>1000</v>
      </c>
      <c r="J61" s="3">
        <f t="shared" ref="J61:J64" si="221">D61*3+E61*1</f>
        <v>0</v>
      </c>
      <c r="K61" s="3">
        <f>IF(Landen!F42&lt;&gt;"",Landen!F42,-A61)</f>
        <v>-102</v>
      </c>
      <c r="L61" s="3">
        <f>IF(COUNTIF(J61:J64,4)&lt;&gt;4,RANK(J61,J61:J64),J140)</f>
        <v>1</v>
      </c>
      <c r="N61" s="3">
        <f>SUMPRODUCT((L61:L64=L61)*(K61:K64&lt;K61))+L61</f>
        <v>4</v>
      </c>
      <c r="O61" s="5" t="str">
        <f>INDEX(C61:C64,MATCH(1,N61:N64,0),0)</f>
        <v>Jordanië</v>
      </c>
      <c r="P61" s="3">
        <f>INDEX(L61:L64,MATCH(O61,C61:C64,0),0)</f>
        <v>1</v>
      </c>
      <c r="Q61" s="3" t="str">
        <f>IF(P62=1,O61,"")</f>
        <v>Jordanië</v>
      </c>
      <c r="R61" s="3" t="str">
        <f>IF(P63=2,O62,"")</f>
        <v/>
      </c>
      <c r="S61" s="3" t="str">
        <f>IF(P64=3,O63,"")</f>
        <v/>
      </c>
      <c r="T61" s="3" t="str">
        <f>IF(P65=4,O64,"")</f>
        <v/>
      </c>
      <c r="V61" s="3" t="str">
        <f>IF(Q61&lt;&gt;"",Q61,"")</f>
        <v>Jordanië</v>
      </c>
      <c r="W61" s="3">
        <f>SUMPRODUCT((DA3:DA105=V61)*(DD3:DD105=V62)*(DE3:DE105="W"))+SUMPRODUCT((DA3:DA105=V61)*(DD3:DD105=V63)*(DE3:DE105="W"))+SUMPRODUCT((DA3:DA105=V61)*(DD3:DD105=V64)*(DE3:DE105="W"))+SUMPRODUCT((DA3:DA105=V61)*(DD3:DD105=V65)*(DE3:DE105="W"))+SUMPRODUCT((DA3:DA105=V62)*(DD3:DD105=V61)*(DF3:DF105="W"))+SUMPRODUCT((DA3:DA105=V63)*(DD3:DD105=V61)*(DF3:DF105="W"))+SUMPRODUCT((DA3:DA105=V64)*(DD3:DD105=V61)*(DF3:DF105="W"))+SUMPRODUCT((DA3:DA105=V65)*(DD3:DD105=V61)*(DF3:DF105="W"))</f>
        <v>0</v>
      </c>
      <c r="X61" s="3">
        <f>SUMPRODUCT((DA3:DA105=V61)*(DD3:DD105=V62)*(DE3:DE105="D"))+SUMPRODUCT((DA3:DA105=V61)*(DD3:DD105=V63)*(DE3:DE105="D"))+SUMPRODUCT((DA3:DA105=V61)*(DD3:DD105=V64)*(DE3:DE105="D"))+SUMPRODUCT((DA3:DA105=V61)*(DD3:DD105=V65)*(DE3:DE105="D"))+SUMPRODUCT((DA3:DA105=V62)*(DD3:DD105=V61)*(DE3:DE105="D"))+SUMPRODUCT((DA3:DA105=V63)*(DD3:DD105=V61)*(DE3:DE105="D"))+SUMPRODUCT((DA3:DA105=V64)*(DD3:DD105=V61)*(DE3:DE105="D"))+SUMPRODUCT((DA3:DA105=V65)*(DD3:DD105=V61)*(DE3:DE105="D"))</f>
        <v>0</v>
      </c>
      <c r="Y61" s="3">
        <f>SUMPRODUCT((DA3:DA105=V61)*(DD3:DD105=V62)*(DE3:DE105="L"))+SUMPRODUCT((DA3:DA105=V61)*(DD3:DD105=V63)*(DE3:DE105="L"))+SUMPRODUCT((DA3:DA105=V61)*(DD3:DD105=V64)*(DE3:DE105="L"))+SUMPRODUCT((DA3:DA105=V61)*(DD3:DD105=V65)*(DE3:DE105="L"))+SUMPRODUCT((DA3:DA105=V62)*(DD3:DD105=V61)*(DF3:DF105="L"))+SUMPRODUCT((DA3:DA105=V63)*(DD3:DD105=V61)*(DF3:DF105="L"))+SUMPRODUCT((DA3:DA105=V64)*(DD3:DD105=V61)*(DF3:DF105="L"))+SUMPRODUCT((DA3:DA105=V65)*(DD3:DD105=V61)*(DF3:DF105="L"))</f>
        <v>0</v>
      </c>
      <c r="Z61" s="3">
        <f>SUMPRODUCT((DA3:DA105=V61)*(DD3:DD105=V62)*DB3:DB105)+SUMPRODUCT((DA3:DA105=V61)*(DD3:DD105=V63)*DB3:DB105)+SUMPRODUCT((DA3:DA105=V61)*(DD3:DD105=V64)*DB3:DB105)+SUMPRODUCT((DA3:DA105=V61)*(DD3:DD105=V65)*DB3:DB105)+SUMPRODUCT((DA3:DA105=V62)*(DD3:DD105=V61)*DC3:DC105)+SUMPRODUCT((DA3:DA105=V63)*(DD3:DD105=V61)*DC3:DC105)+SUMPRODUCT((DA3:DA105=V64)*(DD3:DD105=V61)*DC3:DC105)+SUMPRODUCT((DA3:DA105=V65)*(DD3:DD105=V61)*DC3:DC105)</f>
        <v>0</v>
      </c>
      <c r="AA61" s="3">
        <f>SUMPRODUCT((DA3:DA105=V61)*(DD3:DD105=V62)*DC3:DC105)+SUMPRODUCT((DA3:DA105=V61)*(DD3:DD105=V63)*DC3:DC105)+SUMPRODUCT((DA3:DA105=V61)*(DD3:DD105=V64)*DC3:DC105)+SUMPRODUCT((DA3:DA105=V61)*(DD3:DD105=V65)*DC3:DC105)+SUMPRODUCT((DA3:DA105=V62)*(DD3:DD105=V61)*DB3:DB105)+SUMPRODUCT((DA3:DA105=V63)*(DD3:DD105=V61)*DB3:DB105)+SUMPRODUCT((DA3:DA105=V64)*(DD3:DD105=V61)*DB3:DB105)+SUMPRODUCT((DA3:DA105=V65)*(DD3:DD105=V61)*DB3:DB105)</f>
        <v>0</v>
      </c>
      <c r="AB61" s="3">
        <f>Z61-AA61+1000</f>
        <v>1000</v>
      </c>
      <c r="AC61" s="3">
        <f t="shared" ref="AC61:AC64" si="222">IF(V61&lt;&gt;"",W61*3+X61*1,"")</f>
        <v>0</v>
      </c>
      <c r="AD61" s="3">
        <f>IF(V61&lt;&gt;"",VLOOKUP(V61,C4:I64,7,FALSE),"")</f>
        <v>1000</v>
      </c>
      <c r="AE61" s="3">
        <f>IF(V61&lt;&gt;"",VLOOKUP(V61,C4:I64,5,FALSE),"")</f>
        <v>0</v>
      </c>
      <c r="AF61" s="3">
        <f>IF(V61&lt;&gt;"",VLOOKUP(V61,C4:K64,9,FALSE),"")</f>
        <v>-164</v>
      </c>
      <c r="AG61" s="3">
        <f t="shared" ref="AG61:AG64" si="223">AC61</f>
        <v>0</v>
      </c>
      <c r="AH61" s="3">
        <f>IF(V61&lt;&gt;"",RANK(AG61,AG61:AG64),"")</f>
        <v>1</v>
      </c>
      <c r="AI61" s="3">
        <f>IF(V61&lt;&gt;"",SUMPRODUCT((AG61:AG64=AG61)*(AB61:AB64&gt;AB61)),"")</f>
        <v>0</v>
      </c>
      <c r="AJ61" s="3">
        <f>IF(V61&lt;&gt;"",SUMPRODUCT((AG61:AG64=AG61)*(AB61:AB64=AB61)*(Z61:Z64&gt;Z61)),"")</f>
        <v>0</v>
      </c>
      <c r="AK61" s="3">
        <f>IF(V61&lt;&gt;"",SUMPRODUCT((AG61:AG64=AG61)*(AB61:AB64=AB61)*(Z61:Z64=Z61)*(AD61:AD64&gt;AD61)),"")</f>
        <v>0</v>
      </c>
      <c r="AL61" s="3">
        <f>IF(V61&lt;&gt;"",SUMPRODUCT((AG61:AG64=AG61)*(AB61:AB64=AB61)*(Z61:Z64=Z61)*(AD61:AD64=AD61)*(AE61:AE64&gt;AE61)),"")</f>
        <v>0</v>
      </c>
      <c r="AM61" s="3">
        <f>IF(V61&lt;&gt;"",SUMPRODUCT((AG61:AG64=AG61)*(AB61:AB64=AB61)*(Z61:Z64=Z61)*(AD61:AD64=AD61)*(AE61:AE64=AE61)*(AF61:AF64&gt;AF61)),"")</f>
        <v>3</v>
      </c>
      <c r="AN61" s="3">
        <f>IF(V61&lt;&gt;"",IF(AN140&lt;&gt;"",IF(U139=3,AN140,AN140+U139),SUM(AH61:AM61)),"")</f>
        <v>4</v>
      </c>
      <c r="AO61" s="3" t="str">
        <f>IF(V61&lt;&gt;"",INDEX(V61:V64,MATCH(1,AN61:AN64,0),0),"")</f>
        <v>Argentinië</v>
      </c>
      <c r="CX61" s="3" t="str">
        <f>IF(AO61&lt;&gt;"",AO61,O61)</f>
        <v>Argentinië</v>
      </c>
      <c r="CY61" s="3">
        <v>1</v>
      </c>
      <c r="DA61" s="7" t="str">
        <f>Voorspelling!F64</f>
        <v>Turkije</v>
      </c>
      <c r="DB61" s="7">
        <f>Voorspelling!G64</f>
        <v>0</v>
      </c>
      <c r="DC61" s="7">
        <f>Voorspelling!H64</f>
        <v>0</v>
      </c>
      <c r="DD61" s="7" t="str">
        <f>Voorspelling!I64</f>
        <v>Verenigde Staten</v>
      </c>
      <c r="DE61" s="7" t="str">
        <f>IF(AND(Voorspelling!G64&lt;&gt;"",Voorspelling!H64&lt;&gt;""),IF(DB61&gt;DC61,"W",IF(DB61=DC61,"D","L")),"")</f>
        <v/>
      </c>
      <c r="DF61" s="7" t="str">
        <f t="shared" si="0"/>
        <v/>
      </c>
      <c r="DI61" s="3" t="e">
        <f ca="1">VLOOKUP(DJ61,HE61:HF64,2,FALSE)</f>
        <v>#N/A</v>
      </c>
      <c r="DJ61" s="5" t="str">
        <f>C61</f>
        <v>Argentinië</v>
      </c>
      <c r="DK61" s="3" t="e">
        <f ca="1">SUMPRODUCT((HH3:HH105=DJ61)*(HL3:HL105="W"))+SUMPRODUCT((HK3:HK105=DJ61)*(HM3:HM105="W"))</f>
        <v>#REF!</v>
      </c>
      <c r="DL61" s="3" t="e">
        <f ca="1">SUMPRODUCT((HH3:HH105=DJ61)*(HL3:HL105="D"))+SUMPRODUCT((HK3:HK105=DJ61)*(HM3:HM105="D"))</f>
        <v>#REF!</v>
      </c>
      <c r="DM61" s="3" t="e">
        <f ca="1">SUMPRODUCT((HH3:HH105=DJ61)*(HL3:HL105="L"))+SUMPRODUCT((HK3:HK105=DJ61)*(HM3:HM105="L"))</f>
        <v>#REF!</v>
      </c>
      <c r="DN61" s="3" t="e">
        <f ca="1">SUMIF(HH3:HH123,DJ61,HI3:HI123)+SUMIF(HK3:HK123,DJ61,HJ3:HJ123)</f>
        <v>#REF!</v>
      </c>
      <c r="DO61" s="3" t="e">
        <f ca="1">SUMIF(HK3:HK123,DJ61,HI3:HI123)+SUMIF(HH3:HH123,DJ61,HJ3:HJ123)</f>
        <v>#REF!</v>
      </c>
      <c r="DP61" s="3" t="e">
        <f t="shared" ref="DP61:DP64" ca="1" si="224">DN61-DO61+1000</f>
        <v>#REF!</v>
      </c>
      <c r="DQ61" s="3" t="e">
        <f t="shared" ref="DQ61:DQ64" ca="1" si="225">DK61*3+DL61*1</f>
        <v>#REF!</v>
      </c>
      <c r="DR61" s="3">
        <f t="shared" ref="DR61:DR64" si="226">K61</f>
        <v>-102</v>
      </c>
      <c r="DS61" s="3" t="e">
        <f ca="1">IF(COUNTIF(DQ61:DQ64,4)&lt;&gt;4,RANK(DQ61,DQ61:DQ64),DQ140)</f>
        <v>#REF!</v>
      </c>
      <c r="DU61" s="3" t="e">
        <f ca="1">SUMPRODUCT((DS61:DS64=DS61)*(DR61:DR64&lt;DR61))+DS61</f>
        <v>#REF!</v>
      </c>
      <c r="DV61" s="5" t="e">
        <f ca="1">INDEX(DJ61:DJ64,MATCH(1,DU61:DU64,0),0)</f>
        <v>#N/A</v>
      </c>
      <c r="DW61" s="3" t="e">
        <f ca="1">INDEX(DS61:DS64,MATCH(DV61,DJ61:DJ64,0),0)</f>
        <v>#N/A</v>
      </c>
      <c r="DX61" s="3" t="e">
        <f ca="1">IF(DW62=1,DV61,"")</f>
        <v>#N/A</v>
      </c>
      <c r="DY61" s="3" t="e">
        <f ca="1">IF(DW63=2,DV62,"")</f>
        <v>#N/A</v>
      </c>
      <c r="DZ61" s="3" t="e">
        <f ca="1">IF(DW64=3,DV63,"")</f>
        <v>#N/A</v>
      </c>
      <c r="EA61" s="3" t="str">
        <f>IF(DW65=4,DV64,"")</f>
        <v/>
      </c>
      <c r="EC61" s="3" t="e">
        <f ca="1">IF(DX61&lt;&gt;"",DX61,"")</f>
        <v>#N/A</v>
      </c>
      <c r="ED61" s="3" t="e">
        <f ca="1">SUMPRODUCT((HH3:HH105=EC61)*(HK3:HK105=EC62)*(HL3:HL105="W"))+SUMPRODUCT((HH3:HH105=EC61)*(HK3:HK105=EC63)*(HL3:HL105="W"))+SUMPRODUCT((HH3:HH105=EC61)*(HK3:HK105=EC64)*(HL3:HL105="W"))+SUMPRODUCT((HH3:HH105=EC61)*(HK3:HK105=EC65)*(HL3:HL105="W"))+SUMPRODUCT((HH3:HH105=EC62)*(HK3:HK105=EC61)*(HM3:HM105="W"))+SUMPRODUCT((HH3:HH105=EC63)*(HK3:HK105=EC61)*(HM3:HM105="W"))+SUMPRODUCT((HH3:HH105=EC64)*(HK3:HK105=EC61)*(HM3:HM105="W"))+SUMPRODUCT((HH3:HH105=EC65)*(HK3:HK105=EC61)*(HM3:HM105="W"))</f>
        <v>#N/A</v>
      </c>
      <c r="EE61" s="3" t="e">
        <f ca="1">SUMPRODUCT((HH3:HH105=EC61)*(HK3:HK105=EC62)*(HL3:HL105="D"))+SUMPRODUCT((HH3:HH105=EC61)*(HK3:HK105=EC63)*(HL3:HL105="D"))+SUMPRODUCT((HH3:HH105=EC61)*(HK3:HK105=EC64)*(HL3:HL105="D"))+SUMPRODUCT((HH3:HH105=EC61)*(HK3:HK105=EC65)*(HL3:HL105="D"))+SUMPRODUCT((HH3:HH105=EC62)*(HK3:HK105=EC61)*(HL3:HL105="D"))+SUMPRODUCT((HH3:HH105=EC63)*(HK3:HK105=EC61)*(HL3:HL105="D"))+SUMPRODUCT((HH3:HH105=EC64)*(HK3:HK105=EC61)*(HL3:HL105="D"))+SUMPRODUCT((HH3:HH105=EC65)*(HK3:HK105=EC61)*(HL3:HL105="D"))</f>
        <v>#N/A</v>
      </c>
      <c r="EF61" s="3" t="e">
        <f ca="1">SUMPRODUCT((HH3:HH105=EC61)*(HK3:HK105=EC62)*(HL3:HL105="L"))+SUMPRODUCT((HH3:HH105=EC61)*(HK3:HK105=EC63)*(HL3:HL105="L"))+SUMPRODUCT((HH3:HH105=EC61)*(HK3:HK105=EC64)*(HL3:HL105="L"))+SUMPRODUCT((HH3:HH105=EC61)*(HK3:HK105=EC65)*(HL3:HL105="L"))+SUMPRODUCT((HH3:HH105=EC62)*(HK3:HK105=EC61)*(HM3:HM105="L"))+SUMPRODUCT((HH3:HH105=EC63)*(HK3:HK105=EC61)*(HM3:HM105="L"))+SUMPRODUCT((HH3:HH105=EC64)*(HK3:HK105=EC61)*(HM3:HM105="L"))+SUMPRODUCT((HH3:HH105=EC65)*(HK3:HK105=EC61)*(HM3:HM105="L"))</f>
        <v>#N/A</v>
      </c>
      <c r="EG61" s="3" t="e">
        <f ca="1">SUMPRODUCT((HH3:HH105=EC61)*(HK3:HK105=EC62)*HI3:HI105)+SUMPRODUCT((HH3:HH105=EC61)*(HK3:HK105=EC63)*HI3:HI105)+SUMPRODUCT((HH3:HH105=EC61)*(HK3:HK105=EC64)*HI3:HI105)+SUMPRODUCT((HH3:HH105=EC61)*(HK3:HK105=EC65)*HI3:HI105)+SUMPRODUCT((HH3:HH105=EC62)*(HK3:HK105=EC61)*HJ3:HJ105)+SUMPRODUCT((HH3:HH105=EC63)*(HK3:HK105=EC61)*HJ3:HJ105)+SUMPRODUCT((HH3:HH105=EC64)*(HK3:HK105=EC61)*HJ3:HJ105)+SUMPRODUCT((HH3:HH105=EC65)*(HK3:HK105=EC61)*HJ3:HJ105)</f>
        <v>#N/A</v>
      </c>
      <c r="EH61" s="3" t="e">
        <f ca="1">SUMPRODUCT((HH3:HH105=EC61)*(HK3:HK105=EC62)*HJ3:HJ105)+SUMPRODUCT((HH3:HH105=EC61)*(HK3:HK105=EC63)*HJ3:HJ105)+SUMPRODUCT((HH3:HH105=EC61)*(HK3:HK105=EC64)*HJ3:HJ105)+SUMPRODUCT((HH3:HH105=EC61)*(HK3:HK105=EC65)*HJ3:HJ105)+SUMPRODUCT((HH3:HH105=EC62)*(HK3:HK105=EC61)*HI3:HI105)+SUMPRODUCT((HH3:HH105=EC63)*(HK3:HK105=EC61)*HI3:HI105)+SUMPRODUCT((HH3:HH105=EC64)*(HK3:HK105=EC61)*HI3:HI105)+SUMPRODUCT((HH3:HH105=EC65)*(HK3:HK105=EC61)*HI3:HI105)</f>
        <v>#N/A</v>
      </c>
      <c r="EI61" s="3" t="e">
        <f ca="1">EG61-EH61+1000</f>
        <v>#N/A</v>
      </c>
      <c r="EJ61" s="3" t="e">
        <f t="shared" ref="EJ61:EJ64" ca="1" si="227">IF(EC61&lt;&gt;"",ED61*3+EE61*1,"")</f>
        <v>#N/A</v>
      </c>
      <c r="EK61" s="3" t="e">
        <f ca="1">IF(EC61&lt;&gt;"",VLOOKUP(EC61,DJ4:DP64,7,FALSE),"")</f>
        <v>#N/A</v>
      </c>
      <c r="EL61" s="3" t="e">
        <f ca="1">IF(EC61&lt;&gt;"",VLOOKUP(EC61,DJ4:DP64,5,FALSE),"")</f>
        <v>#N/A</v>
      </c>
      <c r="EM61" s="3" t="e">
        <f ca="1">IF(EC61&lt;&gt;"",VLOOKUP(EC61,DJ4:DR64,9,FALSE),"")</f>
        <v>#N/A</v>
      </c>
      <c r="EN61" s="3" t="e">
        <f t="shared" ref="EN61:EN64" ca="1" si="228">EJ61</f>
        <v>#N/A</v>
      </c>
      <c r="EO61" s="3" t="e">
        <f ca="1">IF(EC61&lt;&gt;"",RANK(EN61,EN61:EN64),"")</f>
        <v>#N/A</v>
      </c>
      <c r="EP61" s="3" t="e">
        <f ca="1">IF(EC61&lt;&gt;"",SUMPRODUCT((EN61:EN64=EN61)*(EI61:EI64&gt;EI61)),"")</f>
        <v>#N/A</v>
      </c>
      <c r="EQ61" s="3" t="e">
        <f ca="1">IF(EC61&lt;&gt;"",SUMPRODUCT((EN61:EN64=EN61)*(EI61:EI64=EI61)*(EG61:EG64&gt;EG61)),"")</f>
        <v>#N/A</v>
      </c>
      <c r="ER61" s="3" t="e">
        <f ca="1">IF(EC61&lt;&gt;"",SUMPRODUCT((EN61:EN64=EN61)*(EI61:EI64=EI61)*(EG61:EG64=EG61)*(EK61:EK64&gt;EK61)),"")</f>
        <v>#N/A</v>
      </c>
      <c r="ES61" s="3" t="e">
        <f ca="1">IF(EC61&lt;&gt;"",SUMPRODUCT((EN61:EN64=EN61)*(EI61:EI64=EI61)*(EG61:EG64=EG61)*(EK61:EK64=EK61)*(EL61:EL64&gt;EL61)),"")</f>
        <v>#N/A</v>
      </c>
      <c r="ET61" s="3" t="e">
        <f ca="1">IF(EC61&lt;&gt;"",SUMPRODUCT((EN61:EN64=EN61)*(EI61:EI64=EI61)*(EG61:EG64=EG61)*(EK61:EK64=EK61)*(EL61:EL64=EL61)*(EM61:EM64&gt;EM61)),"")</f>
        <v>#N/A</v>
      </c>
      <c r="EU61" s="3" t="e">
        <f ca="1">IF(EC61&lt;&gt;"",IF(EU140&lt;&gt;"",IF(EB139=3,EU140,EU140+EB139),SUM(EO61:ET61)),"")</f>
        <v>#N/A</v>
      </c>
      <c r="EV61" s="3" t="e">
        <f ca="1">IF(EC61&lt;&gt;"",INDEX(EC61:EC64,MATCH(1,EU61:EU64,0),0),"")</f>
        <v>#N/A</v>
      </c>
      <c r="HE61" s="3" t="e">
        <f ca="1">IF(EV61&lt;&gt;"",EV61,DV61)</f>
        <v>#N/A</v>
      </c>
      <c r="HF61" s="3">
        <v>1</v>
      </c>
      <c r="HH61" s="7" t="str">
        <f t="shared" si="1"/>
        <v>Turkije</v>
      </c>
      <c r="HI61" s="7" t="e">
        <f ca="1">IF(OFFSET(Voorspelling!#REF!,0,HI1)&lt;&gt;"",OFFSET(Voorspelling!#REF!,0,HI1),0)</f>
        <v>#REF!</v>
      </c>
      <c r="HJ61" s="7" t="e">
        <f ca="1">IF(OFFSET(Voorspelling!#REF!,0,HI1)&lt;&gt;"",OFFSET(Voorspelling!#REF!,0,HI1),0)</f>
        <v>#REF!</v>
      </c>
      <c r="HK61" s="7" t="str">
        <f t="shared" si="2"/>
        <v>Verenigde Staten</v>
      </c>
      <c r="HL61" s="7" t="e">
        <f ca="1">IF(AND(OFFSET(Voorspelling!#REF!,0,HI1)&lt;&gt;"",OFFSET(Voorspelling!#REF!,0,HI1)&lt;&gt;""),IF(HI61&gt;HJ61,"W",IF(HI61=HJ61,"D","L")),"")</f>
        <v>#REF!</v>
      </c>
      <c r="HM61" s="7" t="e">
        <f t="shared" ca="1" si="3"/>
        <v>#REF!</v>
      </c>
      <c r="LO61" s="7"/>
      <c r="LP61" s="7"/>
      <c r="LQ61" s="7"/>
      <c r="LR61" s="7"/>
      <c r="LS61" s="7"/>
      <c r="LT61" s="7"/>
      <c r="PV61" s="7"/>
      <c r="PW61" s="7"/>
      <c r="PX61" s="7"/>
      <c r="PY61" s="7"/>
      <c r="PZ61" s="7"/>
      <c r="QA61" s="7"/>
      <c r="UC61" s="7"/>
      <c r="UD61" s="7"/>
      <c r="UE61" s="7"/>
      <c r="UF61" s="7"/>
      <c r="UG61" s="7"/>
      <c r="UH61" s="7"/>
      <c r="YJ61" s="7"/>
      <c r="YK61" s="7"/>
      <c r="YL61" s="7"/>
      <c r="YM61" s="7"/>
      <c r="YN61" s="7"/>
      <c r="YO61" s="7"/>
      <c r="ACQ61" s="7"/>
      <c r="ACR61" s="7"/>
      <c r="ACS61" s="7"/>
      <c r="ACT61" s="7"/>
      <c r="ACU61" s="7"/>
      <c r="ACV61" s="7"/>
      <c r="AGX61" s="7"/>
      <c r="AGY61" s="7"/>
      <c r="AGZ61" s="7"/>
      <c r="AHA61" s="7"/>
      <c r="AHB61" s="7"/>
      <c r="AHC61" s="7"/>
      <c r="ALE61" s="7"/>
      <c r="ALF61" s="7"/>
      <c r="ALG61" s="7"/>
      <c r="ALH61" s="7"/>
      <c r="ALI61" s="7"/>
      <c r="ALJ61" s="7"/>
      <c r="APL61" s="7"/>
      <c r="APM61" s="7"/>
      <c r="APN61" s="7"/>
      <c r="APO61" s="7"/>
      <c r="APP61" s="7"/>
      <c r="APQ61" s="7"/>
      <c r="ATS61" s="7"/>
      <c r="ATT61" s="7"/>
      <c r="ATU61" s="7"/>
      <c r="ATV61" s="7"/>
      <c r="ATW61" s="7"/>
      <c r="ATX61" s="7"/>
      <c r="AXZ61" s="7"/>
      <c r="AYA61" s="7"/>
      <c r="AYB61" s="7"/>
      <c r="AYC61" s="7"/>
      <c r="AYD61" s="7"/>
      <c r="AYE61" s="7"/>
      <c r="BCG61" s="7"/>
      <c r="BCH61" s="7"/>
      <c r="BCI61" s="7"/>
      <c r="BCJ61" s="7"/>
      <c r="BCK61" s="7"/>
      <c r="BCL61" s="7"/>
      <c r="BGN61" s="7"/>
      <c r="BGO61" s="7"/>
      <c r="BGP61" s="7"/>
      <c r="BGQ61" s="7"/>
      <c r="BGR61" s="7"/>
      <c r="BGS61" s="7"/>
      <c r="BKU61" s="7"/>
      <c r="BKV61" s="7"/>
      <c r="BKW61" s="7"/>
      <c r="BKX61" s="7"/>
      <c r="BKY61" s="7"/>
      <c r="BKZ61" s="7"/>
      <c r="BPB61" s="7"/>
      <c r="BPC61" s="7"/>
      <c r="BPD61" s="7"/>
      <c r="BPE61" s="7"/>
      <c r="BPF61" s="7"/>
      <c r="BPG61" s="7"/>
      <c r="BTI61" s="7"/>
      <c r="BTJ61" s="7"/>
      <c r="BTK61" s="7"/>
      <c r="BTL61" s="7"/>
      <c r="BTM61" s="7"/>
      <c r="BTN61" s="7"/>
      <c r="BXP61" s="7"/>
      <c r="BXQ61" s="7"/>
      <c r="BXR61" s="7"/>
      <c r="BXS61" s="7"/>
      <c r="BXT61" s="7"/>
      <c r="BXU61" s="7"/>
      <c r="CBW61" s="7"/>
      <c r="CBX61" s="7"/>
      <c r="CBY61" s="7"/>
      <c r="CBZ61" s="7"/>
      <c r="CCA61" s="7"/>
      <c r="CCB61" s="7"/>
      <c r="CGD61" s="7"/>
      <c r="CGE61" s="7"/>
      <c r="CGF61" s="7"/>
      <c r="CGG61" s="7"/>
      <c r="CGH61" s="7"/>
      <c r="CGI61" s="7"/>
      <c r="CKK61" s="7"/>
      <c r="CKL61" s="7"/>
      <c r="CKM61" s="7"/>
      <c r="CKN61" s="7"/>
      <c r="CKO61" s="7"/>
      <c r="CKP61" s="7"/>
      <c r="COR61" s="7"/>
      <c r="COS61" s="7"/>
      <c r="COT61" s="7"/>
      <c r="COU61" s="7"/>
      <c r="COV61" s="7"/>
      <c r="COW61" s="7"/>
      <c r="CSY61" s="7"/>
      <c r="CSZ61" s="7"/>
      <c r="CTA61" s="7"/>
      <c r="CTB61" s="7"/>
      <c r="CTC61" s="7"/>
      <c r="CTD61" s="7"/>
      <c r="CXF61" s="7"/>
      <c r="CXG61" s="7"/>
      <c r="CXH61" s="7"/>
      <c r="CXI61" s="7"/>
      <c r="CXJ61" s="7"/>
      <c r="CXK61" s="7"/>
      <c r="DBM61" s="7"/>
      <c r="DBN61" s="7"/>
      <c r="DBO61" s="7"/>
      <c r="DBP61" s="7"/>
      <c r="DBQ61" s="7"/>
      <c r="DBR61" s="7"/>
      <c r="DFT61" s="7"/>
      <c r="DFU61" s="7"/>
      <c r="DFV61" s="7"/>
      <c r="DFW61" s="7"/>
      <c r="DFX61" s="7"/>
      <c r="DFY61" s="7"/>
      <c r="DKA61" s="7"/>
      <c r="DKB61" s="7"/>
      <c r="DKC61" s="7"/>
      <c r="DKD61" s="7"/>
      <c r="DKE61" s="7"/>
      <c r="DKF61" s="7"/>
      <c r="DOH61" s="7"/>
      <c r="DOI61" s="7"/>
      <c r="DOJ61" s="7"/>
      <c r="DOK61" s="7"/>
      <c r="DOL61" s="7"/>
      <c r="DOM61" s="7"/>
      <c r="DSO61" s="7"/>
      <c r="DSP61" s="7"/>
      <c r="DSQ61" s="7"/>
      <c r="DSR61" s="7"/>
      <c r="DSS61" s="7"/>
      <c r="DST61" s="7"/>
      <c r="DWV61" s="7"/>
      <c r="DWW61" s="7"/>
      <c r="DWX61" s="7"/>
      <c r="DWY61" s="7"/>
      <c r="DWZ61" s="7"/>
      <c r="DXA61" s="7"/>
      <c r="EBC61" s="7"/>
      <c r="EBD61" s="7"/>
      <c r="EBE61" s="7"/>
      <c r="EBF61" s="7"/>
      <c r="EBG61" s="7"/>
      <c r="EBH61" s="7"/>
      <c r="EFJ61" s="7"/>
      <c r="EFK61" s="7"/>
      <c r="EFL61" s="7"/>
      <c r="EFM61" s="7"/>
      <c r="EFN61" s="7"/>
      <c r="EFO61" s="7"/>
      <c r="EJQ61" s="7"/>
      <c r="EJR61" s="7"/>
      <c r="EJS61" s="7"/>
      <c r="EJT61" s="7"/>
      <c r="EJU61" s="7"/>
      <c r="EJV61" s="7"/>
      <c r="ENX61" s="7"/>
      <c r="ENY61" s="7"/>
      <c r="ENZ61" s="7"/>
      <c r="EOA61" s="7"/>
      <c r="EOB61" s="7"/>
      <c r="EOC61" s="7"/>
      <c r="ESE61" s="7"/>
      <c r="ESF61" s="7"/>
      <c r="ESG61" s="7"/>
      <c r="ESH61" s="7"/>
      <c r="ESI61" s="7"/>
      <c r="ESJ61" s="7"/>
      <c r="EWL61" s="7"/>
      <c r="EWM61" s="7"/>
      <c r="EWN61" s="7"/>
      <c r="EWO61" s="7"/>
      <c r="EWP61" s="7"/>
      <c r="EWQ61" s="7"/>
      <c r="FAS61" s="7"/>
      <c r="FAT61" s="7"/>
      <c r="FAU61" s="7"/>
      <c r="FAV61" s="7"/>
      <c r="FAW61" s="7"/>
      <c r="FAX61" s="7"/>
      <c r="FEZ61" s="7"/>
      <c r="FFA61" s="7"/>
      <c r="FFB61" s="7"/>
      <c r="FFC61" s="7"/>
      <c r="FFD61" s="7"/>
      <c r="FFE61" s="7"/>
      <c r="FJG61" s="7"/>
      <c r="FJH61" s="7"/>
      <c r="FJI61" s="7"/>
      <c r="FJJ61" s="7"/>
      <c r="FJK61" s="7"/>
      <c r="FJL61" s="7"/>
      <c r="FNN61" s="7"/>
      <c r="FNO61" s="7"/>
      <c r="FNP61" s="7"/>
      <c r="FNQ61" s="7"/>
      <c r="FNR61" s="7"/>
      <c r="FNS61" s="7"/>
      <c r="FRU61" s="7"/>
      <c r="FRV61" s="7"/>
      <c r="FRW61" s="7"/>
      <c r="FRX61" s="7"/>
      <c r="FRY61" s="7"/>
      <c r="FRZ61" s="7"/>
      <c r="FWB61" s="7"/>
      <c r="FWC61" s="7"/>
      <c r="FWD61" s="7"/>
      <c r="FWE61" s="7"/>
      <c r="FWF61" s="7"/>
      <c r="FWG61" s="7"/>
      <c r="GAI61" s="7"/>
      <c r="GAJ61" s="7"/>
      <c r="GAK61" s="7"/>
      <c r="GAL61" s="7"/>
      <c r="GAM61" s="7"/>
      <c r="GAN61" s="7"/>
      <c r="GEP61" s="7"/>
      <c r="GEQ61" s="7"/>
      <c r="GER61" s="7"/>
      <c r="GES61" s="7"/>
      <c r="GET61" s="7"/>
      <c r="GEU61" s="7"/>
      <c r="GIW61" s="7"/>
      <c r="GIX61" s="7"/>
      <c r="GIY61" s="7"/>
      <c r="GIZ61" s="7"/>
      <c r="GJA61" s="7"/>
      <c r="GJB61" s="7"/>
      <c r="GND61" s="7"/>
      <c r="GNE61" s="7"/>
      <c r="GNF61" s="7"/>
      <c r="GNG61" s="7"/>
      <c r="GNH61" s="7"/>
      <c r="GNI61" s="7"/>
      <c r="GRK61" s="7"/>
      <c r="GRL61" s="7"/>
      <c r="GRM61" s="7"/>
      <c r="GRN61" s="7"/>
      <c r="GRO61" s="7"/>
      <c r="GRP61" s="7"/>
      <c r="GVR61" s="7"/>
      <c r="GVS61" s="7"/>
      <c r="GVT61" s="7"/>
      <c r="GVU61" s="7"/>
      <c r="GVV61" s="7"/>
      <c r="GVW61" s="7"/>
      <c r="GZY61" s="7"/>
      <c r="GZZ61" s="7"/>
      <c r="HAA61" s="7"/>
      <c r="HAB61" s="7"/>
      <c r="HAC61" s="7"/>
      <c r="HAD61" s="7"/>
      <c r="HEF61" s="7"/>
      <c r="HEG61" s="7"/>
      <c r="HEH61" s="7"/>
      <c r="HEI61" s="7"/>
      <c r="HEJ61" s="7"/>
      <c r="HEK61" s="7"/>
      <c r="HIM61" s="7"/>
      <c r="HIN61" s="7"/>
      <c r="HIO61" s="7"/>
      <c r="HIP61" s="7"/>
      <c r="HIQ61" s="7"/>
      <c r="HIR61" s="7"/>
      <c r="HMT61" s="7"/>
      <c r="HMU61" s="7"/>
      <c r="HMV61" s="7"/>
      <c r="HMW61" s="7"/>
      <c r="HMX61" s="7"/>
      <c r="HMY61" s="7"/>
      <c r="HRA61" s="7"/>
      <c r="HRB61" s="7"/>
      <c r="HRC61" s="7"/>
      <c r="HRD61" s="7"/>
      <c r="HRE61" s="7"/>
      <c r="HRF61" s="7"/>
      <c r="HVH61" s="7"/>
      <c r="HVI61" s="7"/>
      <c r="HVJ61" s="7"/>
      <c r="HVK61" s="7"/>
      <c r="HVL61" s="7"/>
      <c r="HVM61" s="7"/>
      <c r="HZO61" s="7"/>
      <c r="HZP61" s="7"/>
      <c r="HZQ61" s="7"/>
      <c r="HZR61" s="7"/>
      <c r="HZS61" s="7"/>
      <c r="HZT61" s="7"/>
      <c r="IDV61" s="7"/>
      <c r="IDW61" s="7"/>
      <c r="IDX61" s="7"/>
      <c r="IDY61" s="7"/>
      <c r="IDZ61" s="7"/>
      <c r="IEA61" s="7"/>
      <c r="IIC61" s="7"/>
      <c r="IID61" s="7"/>
      <c r="IIE61" s="7"/>
      <c r="IIF61" s="7"/>
      <c r="IIG61" s="7"/>
      <c r="IIH61" s="7"/>
      <c r="IMJ61" s="7"/>
      <c r="IMK61" s="7"/>
      <c r="IML61" s="7"/>
      <c r="IMM61" s="7"/>
      <c r="IMN61" s="7"/>
      <c r="IMO61" s="7"/>
      <c r="IQQ61" s="7"/>
      <c r="IQR61" s="7"/>
      <c r="IQS61" s="7"/>
      <c r="IQT61" s="7"/>
      <c r="IQU61" s="7"/>
      <c r="IQV61" s="7"/>
      <c r="IUX61" s="7"/>
      <c r="IUY61" s="7"/>
      <c r="IUZ61" s="7"/>
      <c r="IVA61" s="7"/>
      <c r="IVB61" s="7"/>
      <c r="IVC61" s="7"/>
      <c r="IZE61" s="7"/>
      <c r="IZF61" s="7"/>
      <c r="IZG61" s="7"/>
      <c r="IZH61" s="7"/>
      <c r="IZI61" s="7"/>
      <c r="IZJ61" s="7"/>
      <c r="JDL61" s="7"/>
      <c r="JDM61" s="7"/>
      <c r="JDN61" s="7"/>
      <c r="JDO61" s="7"/>
      <c r="JDP61" s="7"/>
      <c r="JDQ61" s="7"/>
      <c r="JHS61" s="7"/>
      <c r="JHT61" s="7"/>
      <c r="JHU61" s="7"/>
      <c r="JHV61" s="7"/>
      <c r="JHW61" s="7"/>
      <c r="JHX61" s="7"/>
      <c r="JLZ61" s="7"/>
      <c r="JMA61" s="7"/>
      <c r="JMB61" s="7"/>
      <c r="JMC61" s="7"/>
      <c r="JMD61" s="7"/>
      <c r="JME61" s="7"/>
      <c r="JQG61" s="7"/>
      <c r="JQH61" s="7"/>
      <c r="JQI61" s="7"/>
      <c r="JQJ61" s="7"/>
      <c r="JQK61" s="7"/>
      <c r="JQL61" s="7"/>
      <c r="JUN61" s="7"/>
      <c r="JUO61" s="7"/>
      <c r="JUP61" s="7"/>
      <c r="JUQ61" s="7"/>
      <c r="JUR61" s="7"/>
      <c r="JUS61" s="7"/>
      <c r="JYU61" s="7"/>
      <c r="JYV61" s="7"/>
      <c r="JYW61" s="7"/>
      <c r="JYX61" s="7"/>
      <c r="JYY61" s="7"/>
      <c r="JYZ61" s="7"/>
      <c r="KDB61" s="7"/>
      <c r="KDC61" s="7"/>
      <c r="KDD61" s="7"/>
      <c r="KDE61" s="7"/>
      <c r="KDF61" s="7"/>
      <c r="KDG61" s="7"/>
      <c r="KHI61" s="7"/>
      <c r="KHJ61" s="7"/>
      <c r="KHK61" s="7"/>
      <c r="KHL61" s="7"/>
      <c r="KHM61" s="7"/>
      <c r="KHN61" s="7"/>
      <c r="KLP61" s="7"/>
      <c r="KLQ61" s="7"/>
      <c r="KLR61" s="7"/>
      <c r="KLS61" s="7"/>
      <c r="KLT61" s="7"/>
      <c r="KLU61" s="7"/>
      <c r="KPW61" s="7"/>
      <c r="KPX61" s="7"/>
      <c r="KPY61" s="7"/>
      <c r="KPZ61" s="7"/>
      <c r="KQA61" s="7"/>
      <c r="KQB61" s="7"/>
      <c r="KUD61" s="7"/>
      <c r="KUE61" s="7"/>
      <c r="KUF61" s="7"/>
      <c r="KUG61" s="7"/>
      <c r="KUH61" s="7"/>
      <c r="KUI61" s="7"/>
      <c r="KYK61" s="7"/>
      <c r="KYL61" s="7"/>
      <c r="KYM61" s="7"/>
      <c r="KYN61" s="7"/>
      <c r="KYO61" s="7"/>
      <c r="KYP61" s="7"/>
      <c r="LCR61" s="7"/>
      <c r="LCS61" s="7"/>
      <c r="LCT61" s="7"/>
      <c r="LCU61" s="7"/>
      <c r="LCV61" s="7"/>
      <c r="LCW61" s="7"/>
      <c r="LGY61" s="7"/>
      <c r="LGZ61" s="7"/>
      <c r="LHA61" s="7"/>
      <c r="LHB61" s="7"/>
      <c r="LHC61" s="7"/>
      <c r="LHD61" s="7"/>
      <c r="LLF61" s="7"/>
      <c r="LLG61" s="7"/>
      <c r="LLH61" s="7"/>
      <c r="LLI61" s="7"/>
      <c r="LLJ61" s="7"/>
      <c r="LLK61" s="7"/>
      <c r="LPM61" s="7"/>
      <c r="LPN61" s="7"/>
      <c r="LPO61" s="7"/>
      <c r="LPP61" s="7"/>
      <c r="LPQ61" s="7"/>
      <c r="LPR61" s="7"/>
      <c r="LTT61" s="7"/>
      <c r="LTU61" s="7"/>
      <c r="LTV61" s="7"/>
      <c r="LTW61" s="7"/>
      <c r="LTX61" s="7"/>
      <c r="LTY61" s="7"/>
      <c r="LYA61" s="7"/>
      <c r="LYB61" s="7"/>
      <c r="LYC61" s="7"/>
      <c r="LYD61" s="7"/>
      <c r="LYE61" s="7"/>
      <c r="LYF61" s="7"/>
      <c r="MCH61" s="7"/>
      <c r="MCI61" s="7"/>
      <c r="MCJ61" s="7"/>
      <c r="MCK61" s="7"/>
      <c r="MCL61" s="7"/>
      <c r="MCM61" s="7"/>
      <c r="MGO61" s="7"/>
      <c r="MGP61" s="7"/>
      <c r="MGQ61" s="7"/>
      <c r="MGR61" s="7"/>
      <c r="MGS61" s="7"/>
      <c r="MGT61" s="7"/>
      <c r="MKV61" s="7"/>
      <c r="MKW61" s="7"/>
      <c r="MKX61" s="7"/>
      <c r="MKY61" s="7"/>
      <c r="MKZ61" s="7"/>
      <c r="MLA61" s="7"/>
      <c r="MPC61" s="7"/>
      <c r="MPD61" s="7"/>
      <c r="MPE61" s="7"/>
      <c r="MPF61" s="7"/>
      <c r="MPG61" s="7"/>
      <c r="MPH61" s="7"/>
      <c r="MTJ61" s="7"/>
      <c r="MTK61" s="7"/>
      <c r="MTL61" s="7"/>
      <c r="MTM61" s="7"/>
      <c r="MTN61" s="7"/>
      <c r="MTO61" s="7"/>
      <c r="MXQ61" s="7"/>
      <c r="MXR61" s="7"/>
      <c r="MXS61" s="7"/>
      <c r="MXT61" s="7"/>
      <c r="MXU61" s="7"/>
      <c r="MXV61" s="7"/>
      <c r="NBX61" s="7"/>
      <c r="NBY61" s="7"/>
      <c r="NBZ61" s="7"/>
      <c r="NCA61" s="7"/>
      <c r="NCB61" s="7"/>
      <c r="NCC61" s="7"/>
      <c r="NGE61" s="7"/>
      <c r="NGF61" s="7"/>
      <c r="NGG61" s="7"/>
      <c r="NGH61" s="7"/>
      <c r="NGI61" s="7"/>
      <c r="NGJ61" s="7"/>
      <c r="NKL61" s="7"/>
      <c r="NKM61" s="7"/>
      <c r="NKN61" s="7"/>
      <c r="NKO61" s="7"/>
      <c r="NKP61" s="7"/>
      <c r="NKQ61" s="7"/>
      <c r="NOS61" s="7"/>
      <c r="NOT61" s="7"/>
      <c r="NOU61" s="7"/>
      <c r="NOV61" s="7"/>
      <c r="NOW61" s="7"/>
      <c r="NOX61" s="7"/>
      <c r="NSZ61" s="7"/>
      <c r="NTA61" s="7"/>
      <c r="NTB61" s="7"/>
      <c r="NTC61" s="7"/>
      <c r="NTD61" s="7"/>
      <c r="NTE61" s="7"/>
      <c r="NXG61" s="7"/>
      <c r="NXH61" s="7"/>
      <c r="NXI61" s="7"/>
      <c r="NXJ61" s="7"/>
      <c r="NXK61" s="7"/>
      <c r="NXL61" s="7"/>
      <c r="OBN61" s="7"/>
      <c r="OBO61" s="7"/>
      <c r="OBP61" s="7"/>
      <c r="OBQ61" s="7"/>
      <c r="OBR61" s="7"/>
      <c r="OBS61" s="7"/>
      <c r="OFU61" s="7"/>
      <c r="OFV61" s="7"/>
      <c r="OFW61" s="7"/>
      <c r="OFX61" s="7"/>
      <c r="OFY61" s="7"/>
      <c r="OFZ61" s="7"/>
      <c r="OKB61" s="7"/>
      <c r="OKC61" s="7"/>
      <c r="OKD61" s="7"/>
      <c r="OKE61" s="7"/>
      <c r="OKF61" s="7"/>
      <c r="OKG61" s="7"/>
      <c r="OOI61" s="7"/>
      <c r="OOJ61" s="7"/>
      <c r="OOK61" s="7"/>
      <c r="OOL61" s="7"/>
      <c r="OOM61" s="7"/>
      <c r="OON61" s="7"/>
      <c r="OSP61" s="7"/>
      <c r="OSQ61" s="7"/>
      <c r="OSR61" s="7"/>
      <c r="OSS61" s="7"/>
      <c r="OST61" s="7"/>
      <c r="OSU61" s="7"/>
      <c r="OWW61" s="7"/>
      <c r="OWX61" s="7"/>
      <c r="OWY61" s="7"/>
      <c r="OWZ61" s="7"/>
      <c r="OXA61" s="7"/>
      <c r="OXB61" s="7"/>
      <c r="PBD61" s="7"/>
      <c r="PBE61" s="7"/>
      <c r="PBF61" s="7"/>
      <c r="PBG61" s="7"/>
      <c r="PBH61" s="7"/>
      <c r="PBI61" s="7"/>
      <c r="PFK61" s="7"/>
      <c r="PFL61" s="7"/>
      <c r="PFM61" s="7"/>
      <c r="PFN61" s="7"/>
      <c r="PFO61" s="7"/>
      <c r="PFP61" s="7"/>
      <c r="PJR61" s="7"/>
      <c r="PJS61" s="7"/>
      <c r="PJT61" s="7"/>
      <c r="PJU61" s="7"/>
      <c r="PJV61" s="7"/>
      <c r="PJW61" s="7"/>
      <c r="PNY61" s="7"/>
      <c r="PNZ61" s="7"/>
      <c r="POA61" s="7"/>
      <c r="POB61" s="7"/>
      <c r="POC61" s="7"/>
      <c r="POD61" s="7"/>
      <c r="PSF61" s="7"/>
      <c r="PSG61" s="7"/>
      <c r="PSH61" s="7"/>
      <c r="PSI61" s="7"/>
      <c r="PSJ61" s="7"/>
      <c r="PSK61" s="7"/>
    </row>
    <row r="62" spans="1:998 1104:1997 2103:2996 3102:3995 4101:5105 5211:6104 6210:7103 7209:8102 8208:9212 9318:10211 10317:11210 11316:11321" x14ac:dyDescent="0.25">
      <c r="A62" s="9">
        <f>Landen!E43+100</f>
        <v>128</v>
      </c>
      <c r="B62" s="3">
        <f>VLOOKUP(C62,CX61:CY64,2,FALSE)</f>
        <v>3</v>
      </c>
      <c r="C62" s="5" t="str">
        <f>Landen!D43</f>
        <v>Algerije</v>
      </c>
      <c r="D62" s="3">
        <f>SUMPRODUCT((DA3:DA105=C62)*(DE3:DE105="W"))+SUMPRODUCT((DD3:DD105=C62)*(DF3:DF105="W"))</f>
        <v>0</v>
      </c>
      <c r="E62" s="3">
        <f>SUMPRODUCT((DA3:DA105=C62)*(DE3:DE105="D"))+SUMPRODUCT((DD3:DD105=C62)*(DF3:DF105="D"))</f>
        <v>0</v>
      </c>
      <c r="F62" s="3">
        <f>SUMPRODUCT((DA3:DA105=C62)*(DE3:DE105="L"))+SUMPRODUCT((DD3:DD105=C62)*(DF3:DF105="L"))</f>
        <v>0</v>
      </c>
      <c r="G62" s="3">
        <f>SUMIF(DA3:DA123,C62,DB3:DB123)+SUMIF(DD3:DD123,C62,DC3:DC123)</f>
        <v>0</v>
      </c>
      <c r="H62" s="3">
        <f>SUMIF(DD3:DD123,C62,DB3:DB123)+SUMIF(DA3:DA123,C62,DC3:DC123)</f>
        <v>0</v>
      </c>
      <c r="I62" s="3">
        <f t="shared" si="220"/>
        <v>1000</v>
      </c>
      <c r="J62" s="3">
        <f t="shared" si="221"/>
        <v>0</v>
      </c>
      <c r="K62" s="3">
        <f>IF(Landen!F43&lt;&gt;"",Landen!F43,-A62)</f>
        <v>-128</v>
      </c>
      <c r="L62" s="3">
        <f>IF(COUNTIF(J61:J64,4)&lt;&gt;4,RANK(J62,J61:J64),J141)</f>
        <v>1</v>
      </c>
      <c r="N62" s="3">
        <f>SUMPRODUCT((L61:L64=L62)*(K61:K64&lt;K62))+L62</f>
        <v>2</v>
      </c>
      <c r="O62" s="5" t="str">
        <f>INDEX(C61:C64,MATCH(2,N61:N64,0),0)</f>
        <v>Algerije</v>
      </c>
      <c r="P62" s="3">
        <f>INDEX(L61:L64,MATCH(O62,C61:C64,0),0)</f>
        <v>1</v>
      </c>
      <c r="Q62" s="3" t="str">
        <f>IF(Q61&lt;&gt;"",O62,"")</f>
        <v>Algerije</v>
      </c>
      <c r="R62" s="3" t="str">
        <f>IF(R61&lt;&gt;"",O63,"")</f>
        <v/>
      </c>
      <c r="S62" s="3" t="str">
        <f>IF(S61&lt;&gt;"",O64,"")</f>
        <v/>
      </c>
      <c r="T62" s="3" t="str">
        <f>IF(T61&lt;&gt;"",O65,"")</f>
        <v/>
      </c>
      <c r="V62" s="3" t="str">
        <f t="shared" ref="V62:V64" si="229">IF(Q62&lt;&gt;"",Q62,"")</f>
        <v>Algerije</v>
      </c>
      <c r="W62" s="3">
        <f>SUMPRODUCT((DA3:DA105=V62)*(DD3:DD105=V63)*(DE3:DE105="W"))+SUMPRODUCT((DA3:DA105=V62)*(DD3:DD105=V64)*(DE3:DE105="W"))+SUMPRODUCT((DA3:DA105=V62)*(DD3:DD105=V65)*(DE3:DE105="W"))+SUMPRODUCT((DA3:DA105=V62)*(DD3:DD105=V61)*(DE3:DE105="W"))+SUMPRODUCT((DA3:DA105=V63)*(DD3:DD105=V62)*(DF3:DF105="W"))+SUMPRODUCT((DA3:DA105=V64)*(DD3:DD105=V62)*(DF3:DF105="W"))+SUMPRODUCT((DA3:DA105=V65)*(DD3:DD105=V62)*(DF3:DF105="W"))+SUMPRODUCT((DA3:DA105=V61)*(DD3:DD105=V62)*(DF3:DF105="W"))</f>
        <v>0</v>
      </c>
      <c r="X62" s="3">
        <f>SUMPRODUCT((DA3:DA105=V62)*(DD3:DD105=V63)*(DE3:DE105="D"))+SUMPRODUCT((DA3:DA105=V62)*(DD3:DD105=V64)*(DE3:DE105="D"))+SUMPRODUCT((DA3:DA105=V62)*(DD3:DD105=V65)*(DE3:DE105="D"))+SUMPRODUCT((DA3:DA105=V62)*(DD3:DD105=V61)*(DE3:DE105="D"))+SUMPRODUCT((DA3:DA105=V63)*(DD3:DD105=V62)*(DE3:DE105="D"))+SUMPRODUCT((DA3:DA105=V64)*(DD3:DD105=V62)*(DE3:DE105="D"))+SUMPRODUCT((DA3:DA105=V65)*(DD3:DD105=V62)*(DE3:DE105="D"))+SUMPRODUCT((DA3:DA105=V61)*(DD3:DD105=V62)*(DE3:DE105="D"))</f>
        <v>0</v>
      </c>
      <c r="Y62" s="3">
        <f>SUMPRODUCT((DA3:DA105=V62)*(DD3:DD105=V63)*(DE3:DE105="L"))+SUMPRODUCT((DA3:DA105=V62)*(DD3:DD105=V64)*(DE3:DE105="L"))+SUMPRODUCT((DA3:DA105=V62)*(DD3:DD105=V65)*(DE3:DE105="L"))+SUMPRODUCT((DA3:DA105=V62)*(DD3:DD105=V61)*(DE3:DE105="L"))+SUMPRODUCT((DA3:DA105=V63)*(DD3:DD105=V62)*(DF3:DF105="L"))+SUMPRODUCT((DA3:DA105=V64)*(DD3:DD105=V62)*(DF3:DF105="L"))+SUMPRODUCT((DA3:DA105=V65)*(DD3:DD105=V62)*(DF3:DF105="L"))+SUMPRODUCT((DA3:DA105=V61)*(DD3:DD105=V62)*(DF3:DF105="L"))</f>
        <v>0</v>
      </c>
      <c r="Z62" s="3">
        <f>SUMPRODUCT((DA3:DA105=V62)*(DD3:DD105=V63)*DB3:DB105)+SUMPRODUCT((DA3:DA105=V62)*(DD3:DD105=V64)*DB3:DB105)+SUMPRODUCT((DA3:DA105=V62)*(DD3:DD105=V65)*DB3:DB105)+SUMPRODUCT((DA3:DA105=V62)*(DD3:DD105=V61)*DB3:DB105)+SUMPRODUCT((DA3:DA105=V63)*(DD3:DD105=V62)*DC3:DC105)+SUMPRODUCT((DA3:DA105=V64)*(DD3:DD105=V62)*DC3:DC105)+SUMPRODUCT((DA3:DA105=V65)*(DD3:DD105=V62)*DC3:DC105)+SUMPRODUCT((DA3:DA105=V61)*(DD3:DD105=V62)*DC3:DC105)</f>
        <v>0</v>
      </c>
      <c r="AA62" s="3">
        <f>SUMPRODUCT((DA3:DA105=V62)*(DD3:DD105=V63)*DC3:DC105)+SUMPRODUCT((DA3:DA105=V62)*(DD3:DD105=V64)*DC3:DC105)+SUMPRODUCT((DA3:DA105=V62)*(DD3:DD105=V65)*DC3:DC105)+SUMPRODUCT((DA3:DA105=V62)*(DD3:DD105=V61)*DC3:DC105)+SUMPRODUCT((DA3:DA105=V63)*(DD3:DD105=V62)*DB3:DB105)+SUMPRODUCT((DA3:DA105=V64)*(DD3:DD105=V62)*DB3:DB105)+SUMPRODUCT((DA3:DA105=V65)*(DD3:DD105=V62)*DB3:DB105)+SUMPRODUCT((DA3:DA105=V61)*(DD3:DD105=V62)*DB3:DB105)</f>
        <v>0</v>
      </c>
      <c r="AB62" s="3">
        <f>Z62-AA62+1000</f>
        <v>1000</v>
      </c>
      <c r="AC62" s="3">
        <f t="shared" si="222"/>
        <v>0</v>
      </c>
      <c r="AD62" s="3">
        <f>IF(V62&lt;&gt;"",VLOOKUP(V62,C4:I64,7,FALSE),"")</f>
        <v>1000</v>
      </c>
      <c r="AE62" s="3">
        <f>IF(V62&lt;&gt;"",VLOOKUP(V62,C4:I64,5,FALSE),"")</f>
        <v>0</v>
      </c>
      <c r="AF62" s="3">
        <f>IF(V62&lt;&gt;"",VLOOKUP(V62,C4:K64,9,FALSE),"")</f>
        <v>-128</v>
      </c>
      <c r="AG62" s="3">
        <f t="shared" si="223"/>
        <v>0</v>
      </c>
      <c r="AH62" s="3">
        <f>IF(V62&lt;&gt;"",RANK(AG62,AG61:AG64),"")</f>
        <v>1</v>
      </c>
      <c r="AI62" s="3">
        <f>IF(V62&lt;&gt;"",SUMPRODUCT((AG61:AG64=AG62)*(AB61:AB64&gt;AB62)),"")</f>
        <v>0</v>
      </c>
      <c r="AJ62" s="3">
        <f>IF(V62&lt;&gt;"",SUMPRODUCT((AG61:AG64=AG62)*(AB61:AB64=AB62)*(Z61:Z64&gt;Z62)),"")</f>
        <v>0</v>
      </c>
      <c r="AK62" s="3">
        <f>IF(V62&lt;&gt;"",SUMPRODUCT((AG61:AG64=AG62)*(AB61:AB64=AB62)*(Z61:Z64=Z62)*(AD61:AD64&gt;AD62)),"")</f>
        <v>0</v>
      </c>
      <c r="AL62" s="3">
        <f>IF(V62&lt;&gt;"",SUMPRODUCT((AG61:AG64=AG62)*(AB61:AB64=AB62)*(Z61:Z64=Z62)*(AD61:AD64=AD62)*(AE61:AE64&gt;AE62)),"")</f>
        <v>0</v>
      </c>
      <c r="AM62" s="3">
        <f>IF(V62&lt;&gt;"",SUMPRODUCT((AG61:AG64=AG62)*(AB61:AB64=AB62)*(Z61:Z64=Z62)*(AD61:AD64=AD62)*(AE61:AE64=AE62)*(AF61:AF64&gt;AF62)),"")</f>
        <v>2</v>
      </c>
      <c r="AN62" s="3">
        <f>IF(V62&lt;&gt;"",IF(AN141&lt;&gt;"",IF(U139=3,AN141,AN141+U139),SUM(AH62:AM62)),"")</f>
        <v>3</v>
      </c>
      <c r="AO62" s="3" t="str">
        <f>IF(V62&lt;&gt;"",INDEX(V61:V64,MATCH(2,AN61:AN64,0),0),"")</f>
        <v>Oostenrijk</v>
      </c>
      <c r="AP62" s="3" t="str">
        <f>IF(R61&lt;&gt;"",R61,"")</f>
        <v/>
      </c>
      <c r="AQ62" s="3">
        <f>SUMPRODUCT((DA3:DA105=AP62)*(DD3:DD105=AP63)*(DE3:DE105="W"))+SUMPRODUCT((DA3:DA105=AP62)*(DD3:DD105=AP64)*(DE3:DE105="W"))+SUMPRODUCT((DA3:DA105=AP62)*(DD3:DD105=AP65)*(DE3:DE105="W"))+SUMPRODUCT((DA3:DA105=AP63)*(DD3:DD105=AP62)*(DF3:DF105="W"))+SUMPRODUCT((DA3:DA105=AP64)*(DD3:DD105=AP62)*(DF3:DF105="W"))+SUMPRODUCT((DA3:DA105=AP65)*(DD3:DD105=AP62)*(DF3:DF105="W"))</f>
        <v>0</v>
      </c>
      <c r="AR62" s="3">
        <f>SUMPRODUCT((DA3:DA105=AP62)*(DD3:DD105=AP63)*(DE3:DE105="D"))+SUMPRODUCT((DA3:DA105=AP62)*(DD3:DD105=AP64)*(DE3:DE105="D"))+SUMPRODUCT((DA3:DA105=AP62)*(DD3:DD105=AP65)*(DE3:DE105="D"))+SUMPRODUCT((DA3:DA105=AP63)*(DD3:DD105=AP62)*(DE3:DE105="D"))+SUMPRODUCT((DA3:DA105=AP64)*(DD3:DD105=AP62)*(DE3:DE105="D"))+SUMPRODUCT((DA3:DA105=AP65)*(DD3:DD105=AP62)*(DE3:DE105="D"))</f>
        <v>0</v>
      </c>
      <c r="AS62" s="3">
        <f>SUMPRODUCT((DA3:DA105=AP62)*(DD3:DD105=AP63)*(DE3:DE105="L"))+SUMPRODUCT((DA3:DA105=AP62)*(DD3:DD105=AP64)*(DE3:DE105="L"))+SUMPRODUCT((DA3:DA105=AP62)*(DD3:DD105=AP65)*(DE3:DE105="L"))+SUMPRODUCT((DA3:DA105=AP63)*(DD3:DD105=AP62)*(DF3:DF105="L"))+SUMPRODUCT((DA3:DA105=AP64)*(DD3:DD105=AP62)*(DF3:DF105="L"))+SUMPRODUCT((DA3:DA105=AP65)*(DD3:DD105=AP62)*(DF3:DF105="L"))</f>
        <v>0</v>
      </c>
      <c r="AT62" s="3">
        <f>SUMPRODUCT((DA3:DA105=AP62)*(DD3:DD105=AP63)*DB3:DB105)+SUMPRODUCT((DA3:DA105=AP62)*(DD3:DD105=AP64)*DB3:DB105)+SUMPRODUCT((DA3:DA105=AP62)*(DD3:DD105=AP65)*DB3:DB105)+SUMPRODUCT((DA3:DA105=AP62)*(DD3:DD105=AP61)*DB3:DB105)+SUMPRODUCT((DA3:DA105=AP63)*(DD3:DD105=AP62)*DC3:DC105)+SUMPRODUCT((DA3:DA105=AP64)*(DD3:DD105=AP62)*DC3:DC105)+SUMPRODUCT((DA3:DA105=AP65)*(DD3:DD105=AP62)*DC3:DC105)+SUMPRODUCT((DA3:DA105=AP61)*(DD3:DD105=AP62)*DC3:DC105)</f>
        <v>0</v>
      </c>
      <c r="AU62" s="3">
        <f>SUMPRODUCT((DA3:DA105=AP62)*(DD3:DD105=AP63)*DC3:DC105)+SUMPRODUCT((DA3:DA105=AP62)*(DD3:DD105=AP64)*DC3:DC105)+SUMPRODUCT((DA3:DA105=AP62)*(DD3:DD105=AP65)*DC3:DC105)+SUMPRODUCT((DA3:DA105=AP62)*(DD3:DD105=AP61)*DC3:DC105)+SUMPRODUCT((DA3:DA105=AP63)*(DD3:DD105=AP62)*DB3:DB105)+SUMPRODUCT((DA3:DA105=AP64)*(DD3:DD105=AP62)*DB3:DB105)+SUMPRODUCT((DA3:DA105=AP65)*(DD3:DD105=AP62)*DB3:DB105)+SUMPRODUCT((DA3:DA105=AP61)*(DD3:DD105=AP62)*DB3:DB105)</f>
        <v>0</v>
      </c>
      <c r="AV62" s="3">
        <f>AT62-AU62+1000</f>
        <v>1000</v>
      </c>
      <c r="AW62" s="3" t="str">
        <f t="shared" ref="AW62:AW64" si="230">IF(AP62&lt;&gt;"",AQ62*3+AR62*1,"")</f>
        <v/>
      </c>
      <c r="AX62" s="3" t="str">
        <f>IF(AP62&lt;&gt;"",VLOOKUP(AP62,C4:I64,7,FALSE),"")</f>
        <v/>
      </c>
      <c r="AY62" s="3" t="str">
        <f>IF(AP62&lt;&gt;"",VLOOKUP(AP62,C4:I64,5,FALSE),"")</f>
        <v/>
      </c>
      <c r="AZ62" s="3" t="str">
        <f>IF(AP62&lt;&gt;"",VLOOKUP(AP62,C4:K64,9,FALSE),"")</f>
        <v/>
      </c>
      <c r="BA62" s="3" t="str">
        <f t="shared" ref="BA62:BA64" si="231">AW62</f>
        <v/>
      </c>
      <c r="BB62" s="3" t="str">
        <f>IF(AP62&lt;&gt;"",RANK(BA62,BA61:BA64),"")</f>
        <v/>
      </c>
      <c r="BC62" s="3" t="str">
        <f>IF(AP62&lt;&gt;"",SUMPRODUCT((BA61:BA64=BA62)*(AV61:AV64&gt;AV62)),"")</f>
        <v/>
      </c>
      <c r="BD62" s="3" t="str">
        <f>IF(AP62&lt;&gt;"",SUMPRODUCT((BA61:BA64=BA62)*(AV61:AV64=AV62)*(AT61:AT64&gt;AT62)),"")</f>
        <v/>
      </c>
      <c r="BE62" s="3" t="str">
        <f>IF(AP62&lt;&gt;"",SUMPRODUCT((BA61:BA64=BA62)*(AV61:AV64=AV62)*(AT61:AT64=AT62)*(AX61:AX64&gt;AX62)),"")</f>
        <v/>
      </c>
      <c r="BF62" s="3" t="str">
        <f>IF(AP62&lt;&gt;"",SUMPRODUCT((BA61:BA64=BA62)*(AV61:AV64=AV62)*(AT61:AT64=AT62)*(AX61:AX64=AX62)*(AY61:AY64&gt;AY62)),"")</f>
        <v/>
      </c>
      <c r="BG62" s="3" t="str">
        <f>IF(AP62&lt;&gt;"",SUMPRODUCT((BA61:BA64=BA62)*(AV61:AV64=AV62)*(AT61:AT64=AT62)*(AX61:AX64=AX62)*(AY61:AY64=AY62)*(AZ61:AZ64&gt;AZ62)),"")</f>
        <v/>
      </c>
      <c r="BH62" s="3" t="str">
        <f>IF(AP62&lt;&gt;"",IF(BH141&lt;&gt;"",IF(AO139=3,BH141,BH141+AO139),SUM(BB62:BG62)+1),"")</f>
        <v/>
      </c>
      <c r="BI62" s="3" t="str">
        <f>IF(AP62&lt;&gt;"",INDEX(AP62:AP65,MATCH(2,BH62:BH65,0),0),"")</f>
        <v/>
      </c>
      <c r="CX62" s="3" t="str">
        <f>IF(BI62&lt;&gt;"",BI62,IF(AO62&lt;&gt;"",AO62,O62))</f>
        <v>Oostenrijk</v>
      </c>
      <c r="CY62" s="3">
        <v>2</v>
      </c>
      <c r="DA62" s="7" t="str">
        <f>Voorspelling!F65</f>
        <v>Paraguay</v>
      </c>
      <c r="DB62" s="7">
        <f>Voorspelling!G65</f>
        <v>0</v>
      </c>
      <c r="DC62" s="7">
        <f>Voorspelling!H65</f>
        <v>0</v>
      </c>
      <c r="DD62" s="7" t="str">
        <f>Voorspelling!I65</f>
        <v>Australië</v>
      </c>
      <c r="DE62" s="7" t="str">
        <f>IF(AND(Voorspelling!G65&lt;&gt;"",Voorspelling!H65&lt;&gt;""),IF(DB62&gt;DC62,"W",IF(DB62=DC62,"D","L")),"")</f>
        <v/>
      </c>
      <c r="DF62" s="7" t="str">
        <f t="shared" si="0"/>
        <v/>
      </c>
      <c r="DI62" s="3" t="e">
        <f ca="1">VLOOKUP(DJ62,HE61:HF64,2,FALSE)</f>
        <v>#N/A</v>
      </c>
      <c r="DJ62" s="5" t="str">
        <f t="shared" ref="DJ62:DJ64" si="232">C62</f>
        <v>Algerije</v>
      </c>
      <c r="DK62" s="3" t="e">
        <f ca="1">SUMPRODUCT((HH3:HH105=DJ62)*(HL3:HL105="W"))+SUMPRODUCT((HK3:HK105=DJ62)*(HM3:HM105="W"))</f>
        <v>#REF!</v>
      </c>
      <c r="DL62" s="3" t="e">
        <f ca="1">SUMPRODUCT((HH3:HH105=DJ62)*(HL3:HL105="D"))+SUMPRODUCT((HK3:HK105=DJ62)*(HM3:HM105="D"))</f>
        <v>#REF!</v>
      </c>
      <c r="DM62" s="3" t="e">
        <f ca="1">SUMPRODUCT((HH3:HH105=DJ62)*(HL3:HL105="L"))+SUMPRODUCT((HK3:HK105=DJ62)*(HM3:HM105="L"))</f>
        <v>#REF!</v>
      </c>
      <c r="DN62" s="3" t="e">
        <f ca="1">SUMIF(HH3:HH123,DJ62,HI3:HI123)+SUMIF(HK3:HK123,DJ62,HJ3:HJ123)</f>
        <v>#REF!</v>
      </c>
      <c r="DO62" s="3" t="e">
        <f ca="1">SUMIF(HK3:HK123,DJ62,HI3:HI123)+SUMIF(HH3:HH123,DJ62,HJ3:HJ123)</f>
        <v>#REF!</v>
      </c>
      <c r="DP62" s="3" t="e">
        <f t="shared" ca="1" si="224"/>
        <v>#REF!</v>
      </c>
      <c r="DQ62" s="3" t="e">
        <f t="shared" ca="1" si="225"/>
        <v>#REF!</v>
      </c>
      <c r="DR62" s="3">
        <f t="shared" si="226"/>
        <v>-128</v>
      </c>
      <c r="DS62" s="3" t="e">
        <f ca="1">IF(COUNTIF(DQ61:DQ64,4)&lt;&gt;4,RANK(DQ62,DQ61:DQ64),DQ141)</f>
        <v>#REF!</v>
      </c>
      <c r="DU62" s="3" t="e">
        <f ca="1">SUMPRODUCT((DS61:DS64=DS62)*(DR61:DR64&lt;DR62))+DS62</f>
        <v>#REF!</v>
      </c>
      <c r="DV62" s="5" t="e">
        <f ca="1">INDEX(DJ61:DJ64,MATCH(2,DU61:DU64,0),0)</f>
        <v>#N/A</v>
      </c>
      <c r="DW62" s="3" t="e">
        <f ca="1">INDEX(DS61:DS64,MATCH(DV62,DJ61:DJ64,0),0)</f>
        <v>#N/A</v>
      </c>
      <c r="DX62" s="3" t="e">
        <f ca="1">IF(DX61&lt;&gt;"",DV62,"")</f>
        <v>#N/A</v>
      </c>
      <c r="DY62" s="3" t="e">
        <f ca="1">IF(DY61&lt;&gt;"",DV63,"")</f>
        <v>#N/A</v>
      </c>
      <c r="DZ62" s="3" t="e">
        <f ca="1">IF(DZ61&lt;&gt;"",DV64,"")</f>
        <v>#N/A</v>
      </c>
      <c r="EA62" s="3" t="str">
        <f>IF(EA61&lt;&gt;"",DV65,"")</f>
        <v/>
      </c>
      <c r="EC62" s="3" t="e">
        <f t="shared" ref="EC62:EC64" ca="1" si="233">IF(DX62&lt;&gt;"",DX62,"")</f>
        <v>#N/A</v>
      </c>
      <c r="ED62" s="3" t="e">
        <f ca="1">SUMPRODUCT((HH3:HH105=EC62)*(HK3:HK105=EC63)*(HL3:HL105="W"))+SUMPRODUCT((HH3:HH105=EC62)*(HK3:HK105=EC64)*(HL3:HL105="W"))+SUMPRODUCT((HH3:HH105=EC62)*(HK3:HK105=EC65)*(HL3:HL105="W"))+SUMPRODUCT((HH3:HH105=EC62)*(HK3:HK105=EC61)*(HL3:HL105="W"))+SUMPRODUCT((HH3:HH105=EC63)*(HK3:HK105=EC62)*(HM3:HM105="W"))+SUMPRODUCT((HH3:HH105=EC64)*(HK3:HK105=EC62)*(HM3:HM105="W"))+SUMPRODUCT((HH3:HH105=EC65)*(HK3:HK105=EC62)*(HM3:HM105="W"))+SUMPRODUCT((HH3:HH105=EC61)*(HK3:HK105=EC62)*(HM3:HM105="W"))</f>
        <v>#N/A</v>
      </c>
      <c r="EE62" s="3" t="e">
        <f ca="1">SUMPRODUCT((HH3:HH105=EC62)*(HK3:HK105=EC63)*(HL3:HL105="D"))+SUMPRODUCT((HH3:HH105=EC62)*(HK3:HK105=EC64)*(HL3:HL105="D"))+SUMPRODUCT((HH3:HH105=EC62)*(HK3:HK105=EC65)*(HL3:HL105="D"))+SUMPRODUCT((HH3:HH105=EC62)*(HK3:HK105=EC61)*(HL3:HL105="D"))+SUMPRODUCT((HH3:HH105=EC63)*(HK3:HK105=EC62)*(HL3:HL105="D"))+SUMPRODUCT((HH3:HH105=EC64)*(HK3:HK105=EC62)*(HL3:HL105="D"))+SUMPRODUCT((HH3:HH105=EC65)*(HK3:HK105=EC62)*(HL3:HL105="D"))+SUMPRODUCT((HH3:HH105=EC61)*(HK3:HK105=EC62)*(HL3:HL105="D"))</f>
        <v>#N/A</v>
      </c>
      <c r="EF62" s="3" t="e">
        <f ca="1">SUMPRODUCT((HH3:HH105=EC62)*(HK3:HK105=EC63)*(HL3:HL105="L"))+SUMPRODUCT((HH3:HH105=EC62)*(HK3:HK105=EC64)*(HL3:HL105="L"))+SUMPRODUCT((HH3:HH105=EC62)*(HK3:HK105=EC65)*(HL3:HL105="L"))+SUMPRODUCT((HH3:HH105=EC62)*(HK3:HK105=EC61)*(HL3:HL105="L"))+SUMPRODUCT((HH3:HH105=EC63)*(HK3:HK105=EC62)*(HM3:HM105="L"))+SUMPRODUCT((HH3:HH105=EC64)*(HK3:HK105=EC62)*(HM3:HM105="L"))+SUMPRODUCT((HH3:HH105=EC65)*(HK3:HK105=EC62)*(HM3:HM105="L"))+SUMPRODUCT((HH3:HH105=EC61)*(HK3:HK105=EC62)*(HM3:HM105="L"))</f>
        <v>#N/A</v>
      </c>
      <c r="EG62" s="3" t="e">
        <f ca="1">SUMPRODUCT((HH3:HH105=EC62)*(HK3:HK105=EC63)*HI3:HI105)+SUMPRODUCT((HH3:HH105=EC62)*(HK3:HK105=EC64)*HI3:HI105)+SUMPRODUCT((HH3:HH105=EC62)*(HK3:HK105=EC65)*HI3:HI105)+SUMPRODUCT((HH3:HH105=EC62)*(HK3:HK105=EC61)*HI3:HI105)+SUMPRODUCT((HH3:HH105=EC63)*(HK3:HK105=EC62)*HJ3:HJ105)+SUMPRODUCT((HH3:HH105=EC64)*(HK3:HK105=EC62)*HJ3:HJ105)+SUMPRODUCT((HH3:HH105=EC65)*(HK3:HK105=EC62)*HJ3:HJ105)+SUMPRODUCT((HH3:HH105=EC61)*(HK3:HK105=EC62)*HJ3:HJ105)</f>
        <v>#N/A</v>
      </c>
      <c r="EH62" s="3" t="e">
        <f ca="1">SUMPRODUCT((HH3:HH105=EC62)*(HK3:HK105=EC63)*HJ3:HJ105)+SUMPRODUCT((HH3:HH105=EC62)*(HK3:HK105=EC64)*HJ3:HJ105)+SUMPRODUCT((HH3:HH105=EC62)*(HK3:HK105=EC65)*HJ3:HJ105)+SUMPRODUCT((HH3:HH105=EC62)*(HK3:HK105=EC61)*HJ3:HJ105)+SUMPRODUCT((HH3:HH105=EC63)*(HK3:HK105=EC62)*HI3:HI105)+SUMPRODUCT((HH3:HH105=EC64)*(HK3:HK105=EC62)*HI3:HI105)+SUMPRODUCT((HH3:HH105=EC65)*(HK3:HK105=EC62)*HI3:HI105)+SUMPRODUCT((HH3:HH105=EC61)*(HK3:HK105=EC62)*HI3:HI105)</f>
        <v>#N/A</v>
      </c>
      <c r="EI62" s="3" t="e">
        <f ca="1">EG62-EH62+1000</f>
        <v>#N/A</v>
      </c>
      <c r="EJ62" s="3" t="e">
        <f t="shared" ca="1" si="227"/>
        <v>#N/A</v>
      </c>
      <c r="EK62" s="3" t="e">
        <f ca="1">IF(EC62&lt;&gt;"",VLOOKUP(EC62,DJ4:DP64,7,FALSE),"")</f>
        <v>#N/A</v>
      </c>
      <c r="EL62" s="3" t="e">
        <f ca="1">IF(EC62&lt;&gt;"",VLOOKUP(EC62,DJ4:DP64,5,FALSE),"")</f>
        <v>#N/A</v>
      </c>
      <c r="EM62" s="3" t="e">
        <f ca="1">IF(EC62&lt;&gt;"",VLOOKUP(EC62,DJ4:DR64,9,FALSE),"")</f>
        <v>#N/A</v>
      </c>
      <c r="EN62" s="3" t="e">
        <f t="shared" ca="1" si="228"/>
        <v>#N/A</v>
      </c>
      <c r="EO62" s="3" t="e">
        <f ca="1">IF(EC62&lt;&gt;"",RANK(EN62,EN61:EN64),"")</f>
        <v>#N/A</v>
      </c>
      <c r="EP62" s="3" t="e">
        <f ca="1">IF(EC62&lt;&gt;"",SUMPRODUCT((EN61:EN64=EN62)*(EI61:EI64&gt;EI62)),"")</f>
        <v>#N/A</v>
      </c>
      <c r="EQ62" s="3" t="e">
        <f ca="1">IF(EC62&lt;&gt;"",SUMPRODUCT((EN61:EN64=EN62)*(EI61:EI64=EI62)*(EG61:EG64&gt;EG62)),"")</f>
        <v>#N/A</v>
      </c>
      <c r="ER62" s="3" t="e">
        <f ca="1">IF(EC62&lt;&gt;"",SUMPRODUCT((EN61:EN64=EN62)*(EI61:EI64=EI62)*(EG61:EG64=EG62)*(EK61:EK64&gt;EK62)),"")</f>
        <v>#N/A</v>
      </c>
      <c r="ES62" s="3" t="e">
        <f ca="1">IF(EC62&lt;&gt;"",SUMPRODUCT((EN61:EN64=EN62)*(EI61:EI64=EI62)*(EG61:EG64=EG62)*(EK61:EK64=EK62)*(EL61:EL64&gt;EL62)),"")</f>
        <v>#N/A</v>
      </c>
      <c r="ET62" s="3" t="e">
        <f ca="1">IF(EC62&lt;&gt;"",SUMPRODUCT((EN61:EN64=EN62)*(EI61:EI64=EI62)*(EG61:EG64=EG62)*(EK61:EK64=EK62)*(EL61:EL64=EL62)*(EM61:EM64&gt;EM62)),"")</f>
        <v>#N/A</v>
      </c>
      <c r="EU62" s="3" t="e">
        <f ca="1">IF(EC62&lt;&gt;"",IF(EU141&lt;&gt;"",IF(EB139=3,EU141,EU141+EB139),SUM(EO62:ET62)),"")</f>
        <v>#N/A</v>
      </c>
      <c r="EV62" s="3" t="e">
        <f ca="1">IF(EC62&lt;&gt;"",INDEX(EC61:EC64,MATCH(2,EU61:EU64,0),0),"")</f>
        <v>#N/A</v>
      </c>
      <c r="EW62" s="3" t="e">
        <f ca="1">IF(DY61&lt;&gt;"",DY61,"")</f>
        <v>#N/A</v>
      </c>
      <c r="EX62" s="3" t="e">
        <f ca="1">SUMPRODUCT((HH3:HH105=EW62)*(HK3:HK105=EW63)*(HL3:HL105="W"))+SUMPRODUCT((HH3:HH105=EW62)*(HK3:HK105=EW64)*(HL3:HL105="W"))+SUMPRODUCT((HH3:HH105=EW62)*(HK3:HK105=EW65)*(HL3:HL105="W"))+SUMPRODUCT((HH3:HH105=EW63)*(HK3:HK105=EW62)*(HM3:HM105="W"))+SUMPRODUCT((HH3:HH105=EW64)*(HK3:HK105=EW62)*(HM3:HM105="W"))+SUMPRODUCT((HH3:HH105=EW65)*(HK3:HK105=EW62)*(HM3:HM105="W"))</f>
        <v>#N/A</v>
      </c>
      <c r="EY62" s="3" t="e">
        <f ca="1">SUMPRODUCT((HH3:HH105=EW62)*(HK3:HK105=EW63)*(HL3:HL105="D"))+SUMPRODUCT((HH3:HH105=EW62)*(HK3:HK105=EW64)*(HL3:HL105="D"))+SUMPRODUCT((HH3:HH105=EW62)*(HK3:HK105=EW65)*(HL3:HL105="D"))+SUMPRODUCT((HH3:HH105=EW63)*(HK3:HK105=EW62)*(HL3:HL105="D"))+SUMPRODUCT((HH3:HH105=EW64)*(HK3:HK105=EW62)*(HL3:HL105="D"))+SUMPRODUCT((HH3:HH105=EW65)*(HK3:HK105=EW62)*(HL3:HL105="D"))</f>
        <v>#N/A</v>
      </c>
      <c r="EZ62" s="3" t="e">
        <f ca="1">SUMPRODUCT((HH3:HH105=EW62)*(HK3:HK105=EW63)*(HL3:HL105="L"))+SUMPRODUCT((HH3:HH105=EW62)*(HK3:HK105=EW64)*(HL3:HL105="L"))+SUMPRODUCT((HH3:HH105=EW62)*(HK3:HK105=EW65)*(HL3:HL105="L"))+SUMPRODUCT((HH3:HH105=EW63)*(HK3:HK105=EW62)*(HM3:HM105="L"))+SUMPRODUCT((HH3:HH105=EW64)*(HK3:HK105=EW62)*(HM3:HM105="L"))+SUMPRODUCT((HH3:HH105=EW65)*(HK3:HK105=EW62)*(HM3:HM105="L"))</f>
        <v>#N/A</v>
      </c>
      <c r="FA62" s="3" t="e">
        <f ca="1">SUMPRODUCT((HH3:HH105=EW62)*(HK3:HK105=EW63)*HI3:HI105)+SUMPRODUCT((HH3:HH105=EW62)*(HK3:HK105=EW64)*HI3:HI105)+SUMPRODUCT((HH3:HH105=EW62)*(HK3:HK105=EW65)*HI3:HI105)+SUMPRODUCT((HH3:HH105=EW62)*(HK3:HK105=EW61)*HI3:HI105)+SUMPRODUCT((HH3:HH105=EW63)*(HK3:HK105=EW62)*HJ3:HJ105)+SUMPRODUCT((HH3:HH105=EW64)*(HK3:HK105=EW62)*HJ3:HJ105)+SUMPRODUCT((HH3:HH105=EW65)*(HK3:HK105=EW62)*HJ3:HJ105)+SUMPRODUCT((HH3:HH105=EW61)*(HK3:HK105=EW62)*HJ3:HJ105)</f>
        <v>#N/A</v>
      </c>
      <c r="FB62" s="3" t="e">
        <f ca="1">SUMPRODUCT((HH3:HH105=EW62)*(HK3:HK105=EW63)*HJ3:HJ105)+SUMPRODUCT((HH3:HH105=EW62)*(HK3:HK105=EW64)*HJ3:HJ105)+SUMPRODUCT((HH3:HH105=EW62)*(HK3:HK105=EW65)*HJ3:HJ105)+SUMPRODUCT((HH3:HH105=EW62)*(HK3:HK105=EW61)*HJ3:HJ105)+SUMPRODUCT((HH3:HH105=EW63)*(HK3:HK105=EW62)*HI3:HI105)+SUMPRODUCT((HH3:HH105=EW64)*(HK3:HK105=EW62)*HI3:HI105)+SUMPRODUCT((HH3:HH105=EW65)*(HK3:HK105=EW62)*HI3:HI105)+SUMPRODUCT((HH3:HH105=EW61)*(HK3:HK105=EW62)*HI3:HI105)</f>
        <v>#N/A</v>
      </c>
      <c r="FC62" s="3" t="e">
        <f ca="1">FA62-FB62+1000</f>
        <v>#N/A</v>
      </c>
      <c r="FD62" s="3" t="e">
        <f t="shared" ref="FD62:FD64" ca="1" si="234">IF(EW62&lt;&gt;"",EX62*3+EY62*1,"")</f>
        <v>#N/A</v>
      </c>
      <c r="FE62" s="3" t="e">
        <f ca="1">IF(EW62&lt;&gt;"",VLOOKUP(EW62,DJ4:DP64,7,FALSE),"")</f>
        <v>#N/A</v>
      </c>
      <c r="FF62" s="3" t="e">
        <f ca="1">IF(EW62&lt;&gt;"",VLOOKUP(EW62,DJ4:DP64,5,FALSE),"")</f>
        <v>#N/A</v>
      </c>
      <c r="FG62" s="3" t="e">
        <f ca="1">IF(EW62&lt;&gt;"",VLOOKUP(EW62,DJ4:DR64,9,FALSE),"")</f>
        <v>#N/A</v>
      </c>
      <c r="FH62" s="3" t="e">
        <f t="shared" ref="FH62:FH64" ca="1" si="235">FD62</f>
        <v>#N/A</v>
      </c>
      <c r="FI62" s="3" t="e">
        <f ca="1">IF(EW62&lt;&gt;"",RANK(FH62,FH61:FH64),"")</f>
        <v>#N/A</v>
      </c>
      <c r="FJ62" s="3" t="e">
        <f ca="1">IF(EW62&lt;&gt;"",SUMPRODUCT((FH61:FH64=FH62)*(FC61:FC64&gt;FC62)),"")</f>
        <v>#N/A</v>
      </c>
      <c r="FK62" s="3" t="e">
        <f ca="1">IF(EW62&lt;&gt;"",SUMPRODUCT((FH61:FH64=FH62)*(FC61:FC64=FC62)*(FA61:FA64&gt;FA62)),"")</f>
        <v>#N/A</v>
      </c>
      <c r="FL62" s="3" t="e">
        <f ca="1">IF(EW62&lt;&gt;"",SUMPRODUCT((FH61:FH64=FH62)*(FC61:FC64=FC62)*(FA61:FA64=FA62)*(FE61:FE64&gt;FE62)),"")</f>
        <v>#N/A</v>
      </c>
      <c r="FM62" s="3" t="e">
        <f ca="1">IF(EW62&lt;&gt;"",SUMPRODUCT((FH61:FH64=FH62)*(FC61:FC64=FC62)*(FA61:FA64=FA62)*(FE61:FE64=FE62)*(FF61:FF64&gt;FF62)),"")</f>
        <v>#N/A</v>
      </c>
      <c r="FN62" s="3" t="e">
        <f ca="1">IF(EW62&lt;&gt;"",SUMPRODUCT((FH61:FH64=FH62)*(FC61:FC64=FC62)*(FA61:FA64=FA62)*(FE61:FE64=FE62)*(FF61:FF64=FF62)*(FG61:FG64&gt;FG62)),"")</f>
        <v>#N/A</v>
      </c>
      <c r="FO62" s="3" t="e">
        <f ca="1">IF(EW62&lt;&gt;"",IF(FO141&lt;&gt;"",IF(EV139=3,FO141,FO141+EV139),SUM(FI62:FN62)+1),"")</f>
        <v>#N/A</v>
      </c>
      <c r="FP62" s="3" t="e">
        <f ca="1">IF(EW62&lt;&gt;"",INDEX(EW62:EW65,MATCH(2,FO62:FO65,0),0),"")</f>
        <v>#N/A</v>
      </c>
      <c r="HE62" s="3" t="e">
        <f ca="1">IF(FP62&lt;&gt;"",FP62,IF(EV62&lt;&gt;"",EV62,DV62))</f>
        <v>#N/A</v>
      </c>
      <c r="HF62" s="3">
        <v>2</v>
      </c>
      <c r="HH62" s="7" t="str">
        <f t="shared" si="1"/>
        <v>Paraguay</v>
      </c>
      <c r="HI62" s="7" t="e">
        <f ca="1">IF(OFFSET(Voorspelling!#REF!,0,HI1)&lt;&gt;"",OFFSET(Voorspelling!#REF!,0,HI1),0)</f>
        <v>#REF!</v>
      </c>
      <c r="HJ62" s="7" t="e">
        <f ca="1">IF(OFFSET(Voorspelling!#REF!,0,HI1)&lt;&gt;"",OFFSET(Voorspelling!#REF!,0,HI1),0)</f>
        <v>#REF!</v>
      </c>
      <c r="HK62" s="7" t="str">
        <f t="shared" si="2"/>
        <v>Australië</v>
      </c>
      <c r="HL62" s="7" t="e">
        <f ca="1">IF(AND(OFFSET(Voorspelling!#REF!,0,HI1)&lt;&gt;"",OFFSET(Voorspelling!#REF!,0,HI1)&lt;&gt;""),IF(HI62&gt;HJ62,"W",IF(HI62=HJ62,"D","L")),"")</f>
        <v>#REF!</v>
      </c>
      <c r="HM62" s="7" t="e">
        <f t="shared" ca="1" si="3"/>
        <v>#REF!</v>
      </c>
      <c r="LO62" s="7"/>
      <c r="LP62" s="7"/>
      <c r="LQ62" s="7"/>
      <c r="LR62" s="7"/>
      <c r="LS62" s="7"/>
      <c r="LT62" s="7"/>
      <c r="PV62" s="7"/>
      <c r="PW62" s="7"/>
      <c r="PX62" s="7"/>
      <c r="PY62" s="7"/>
      <c r="PZ62" s="7"/>
      <c r="QA62" s="7"/>
      <c r="UC62" s="7"/>
      <c r="UD62" s="7"/>
      <c r="UE62" s="7"/>
      <c r="UF62" s="7"/>
      <c r="UG62" s="7"/>
      <c r="UH62" s="7"/>
      <c r="YJ62" s="7"/>
      <c r="YK62" s="7"/>
      <c r="YL62" s="7"/>
      <c r="YM62" s="7"/>
      <c r="YN62" s="7"/>
      <c r="YO62" s="7"/>
      <c r="ACQ62" s="7"/>
      <c r="ACR62" s="7"/>
      <c r="ACS62" s="7"/>
      <c r="ACT62" s="7"/>
      <c r="ACU62" s="7"/>
      <c r="ACV62" s="7"/>
      <c r="AGX62" s="7"/>
      <c r="AGY62" s="7"/>
      <c r="AGZ62" s="7"/>
      <c r="AHA62" s="7"/>
      <c r="AHB62" s="7"/>
      <c r="AHC62" s="7"/>
      <c r="ALE62" s="7"/>
      <c r="ALF62" s="7"/>
      <c r="ALG62" s="7"/>
      <c r="ALH62" s="7"/>
      <c r="ALI62" s="7"/>
      <c r="ALJ62" s="7"/>
      <c r="APL62" s="7"/>
      <c r="APM62" s="7"/>
      <c r="APN62" s="7"/>
      <c r="APO62" s="7"/>
      <c r="APP62" s="7"/>
      <c r="APQ62" s="7"/>
      <c r="ATS62" s="7"/>
      <c r="ATT62" s="7"/>
      <c r="ATU62" s="7"/>
      <c r="ATV62" s="7"/>
      <c r="ATW62" s="7"/>
      <c r="ATX62" s="7"/>
      <c r="AXZ62" s="7"/>
      <c r="AYA62" s="7"/>
      <c r="AYB62" s="7"/>
      <c r="AYC62" s="7"/>
      <c r="AYD62" s="7"/>
      <c r="AYE62" s="7"/>
      <c r="BCG62" s="7"/>
      <c r="BCH62" s="7"/>
      <c r="BCI62" s="7"/>
      <c r="BCJ62" s="7"/>
      <c r="BCK62" s="7"/>
      <c r="BCL62" s="7"/>
      <c r="BGN62" s="7"/>
      <c r="BGO62" s="7"/>
      <c r="BGP62" s="7"/>
      <c r="BGQ62" s="7"/>
      <c r="BGR62" s="7"/>
      <c r="BGS62" s="7"/>
      <c r="BKU62" s="7"/>
      <c r="BKV62" s="7"/>
      <c r="BKW62" s="7"/>
      <c r="BKX62" s="7"/>
      <c r="BKY62" s="7"/>
      <c r="BKZ62" s="7"/>
      <c r="BPB62" s="7"/>
      <c r="BPC62" s="7"/>
      <c r="BPD62" s="7"/>
      <c r="BPE62" s="7"/>
      <c r="BPF62" s="7"/>
      <c r="BPG62" s="7"/>
      <c r="BTI62" s="7"/>
      <c r="BTJ62" s="7"/>
      <c r="BTK62" s="7"/>
      <c r="BTL62" s="7"/>
      <c r="BTM62" s="7"/>
      <c r="BTN62" s="7"/>
      <c r="BXP62" s="7"/>
      <c r="BXQ62" s="7"/>
      <c r="BXR62" s="7"/>
      <c r="BXS62" s="7"/>
      <c r="BXT62" s="7"/>
      <c r="BXU62" s="7"/>
      <c r="CBW62" s="7"/>
      <c r="CBX62" s="7"/>
      <c r="CBY62" s="7"/>
      <c r="CBZ62" s="7"/>
      <c r="CCA62" s="7"/>
      <c r="CCB62" s="7"/>
      <c r="CGD62" s="7"/>
      <c r="CGE62" s="7"/>
      <c r="CGF62" s="7"/>
      <c r="CGG62" s="7"/>
      <c r="CGH62" s="7"/>
      <c r="CGI62" s="7"/>
      <c r="CKK62" s="7"/>
      <c r="CKL62" s="7"/>
      <c r="CKM62" s="7"/>
      <c r="CKN62" s="7"/>
      <c r="CKO62" s="7"/>
      <c r="CKP62" s="7"/>
      <c r="COR62" s="7"/>
      <c r="COS62" s="7"/>
      <c r="COT62" s="7"/>
      <c r="COU62" s="7"/>
      <c r="COV62" s="7"/>
      <c r="COW62" s="7"/>
      <c r="CSY62" s="7"/>
      <c r="CSZ62" s="7"/>
      <c r="CTA62" s="7"/>
      <c r="CTB62" s="7"/>
      <c r="CTC62" s="7"/>
      <c r="CTD62" s="7"/>
      <c r="CXF62" s="7"/>
      <c r="CXG62" s="7"/>
      <c r="CXH62" s="7"/>
      <c r="CXI62" s="7"/>
      <c r="CXJ62" s="7"/>
      <c r="CXK62" s="7"/>
      <c r="DBM62" s="7"/>
      <c r="DBN62" s="7"/>
      <c r="DBO62" s="7"/>
      <c r="DBP62" s="7"/>
      <c r="DBQ62" s="7"/>
      <c r="DBR62" s="7"/>
      <c r="DFT62" s="7"/>
      <c r="DFU62" s="7"/>
      <c r="DFV62" s="7"/>
      <c r="DFW62" s="7"/>
      <c r="DFX62" s="7"/>
      <c r="DFY62" s="7"/>
      <c r="DKA62" s="7"/>
      <c r="DKB62" s="7"/>
      <c r="DKC62" s="7"/>
      <c r="DKD62" s="7"/>
      <c r="DKE62" s="7"/>
      <c r="DKF62" s="7"/>
      <c r="DOH62" s="7"/>
      <c r="DOI62" s="7"/>
      <c r="DOJ62" s="7"/>
      <c r="DOK62" s="7"/>
      <c r="DOL62" s="7"/>
      <c r="DOM62" s="7"/>
      <c r="DSO62" s="7"/>
      <c r="DSP62" s="7"/>
      <c r="DSQ62" s="7"/>
      <c r="DSR62" s="7"/>
      <c r="DSS62" s="7"/>
      <c r="DST62" s="7"/>
      <c r="DWV62" s="7"/>
      <c r="DWW62" s="7"/>
      <c r="DWX62" s="7"/>
      <c r="DWY62" s="7"/>
      <c r="DWZ62" s="7"/>
      <c r="DXA62" s="7"/>
      <c r="EBC62" s="7"/>
      <c r="EBD62" s="7"/>
      <c r="EBE62" s="7"/>
      <c r="EBF62" s="7"/>
      <c r="EBG62" s="7"/>
      <c r="EBH62" s="7"/>
      <c r="EFJ62" s="7"/>
      <c r="EFK62" s="7"/>
      <c r="EFL62" s="7"/>
      <c r="EFM62" s="7"/>
      <c r="EFN62" s="7"/>
      <c r="EFO62" s="7"/>
      <c r="EJQ62" s="7"/>
      <c r="EJR62" s="7"/>
      <c r="EJS62" s="7"/>
      <c r="EJT62" s="7"/>
      <c r="EJU62" s="7"/>
      <c r="EJV62" s="7"/>
      <c r="ENX62" s="7"/>
      <c r="ENY62" s="7"/>
      <c r="ENZ62" s="7"/>
      <c r="EOA62" s="7"/>
      <c r="EOB62" s="7"/>
      <c r="EOC62" s="7"/>
      <c r="ESE62" s="7"/>
      <c r="ESF62" s="7"/>
      <c r="ESG62" s="7"/>
      <c r="ESH62" s="7"/>
      <c r="ESI62" s="7"/>
      <c r="ESJ62" s="7"/>
      <c r="EWL62" s="7"/>
      <c r="EWM62" s="7"/>
      <c r="EWN62" s="7"/>
      <c r="EWO62" s="7"/>
      <c r="EWP62" s="7"/>
      <c r="EWQ62" s="7"/>
      <c r="FAS62" s="7"/>
      <c r="FAT62" s="7"/>
      <c r="FAU62" s="7"/>
      <c r="FAV62" s="7"/>
      <c r="FAW62" s="7"/>
      <c r="FAX62" s="7"/>
      <c r="FEZ62" s="7"/>
      <c r="FFA62" s="7"/>
      <c r="FFB62" s="7"/>
      <c r="FFC62" s="7"/>
      <c r="FFD62" s="7"/>
      <c r="FFE62" s="7"/>
      <c r="FJG62" s="7"/>
      <c r="FJH62" s="7"/>
      <c r="FJI62" s="7"/>
      <c r="FJJ62" s="7"/>
      <c r="FJK62" s="7"/>
      <c r="FJL62" s="7"/>
      <c r="FNN62" s="7"/>
      <c r="FNO62" s="7"/>
      <c r="FNP62" s="7"/>
      <c r="FNQ62" s="7"/>
      <c r="FNR62" s="7"/>
      <c r="FNS62" s="7"/>
      <c r="FRU62" s="7"/>
      <c r="FRV62" s="7"/>
      <c r="FRW62" s="7"/>
      <c r="FRX62" s="7"/>
      <c r="FRY62" s="7"/>
      <c r="FRZ62" s="7"/>
      <c r="FWB62" s="7"/>
      <c r="FWC62" s="7"/>
      <c r="FWD62" s="7"/>
      <c r="FWE62" s="7"/>
      <c r="FWF62" s="7"/>
      <c r="FWG62" s="7"/>
      <c r="GAI62" s="7"/>
      <c r="GAJ62" s="7"/>
      <c r="GAK62" s="7"/>
      <c r="GAL62" s="7"/>
      <c r="GAM62" s="7"/>
      <c r="GAN62" s="7"/>
      <c r="GEP62" s="7"/>
      <c r="GEQ62" s="7"/>
      <c r="GER62" s="7"/>
      <c r="GES62" s="7"/>
      <c r="GET62" s="7"/>
      <c r="GEU62" s="7"/>
      <c r="GIW62" s="7"/>
      <c r="GIX62" s="7"/>
      <c r="GIY62" s="7"/>
      <c r="GIZ62" s="7"/>
      <c r="GJA62" s="7"/>
      <c r="GJB62" s="7"/>
      <c r="GND62" s="7"/>
      <c r="GNE62" s="7"/>
      <c r="GNF62" s="7"/>
      <c r="GNG62" s="7"/>
      <c r="GNH62" s="7"/>
      <c r="GNI62" s="7"/>
      <c r="GRK62" s="7"/>
      <c r="GRL62" s="7"/>
      <c r="GRM62" s="7"/>
      <c r="GRN62" s="7"/>
      <c r="GRO62" s="7"/>
      <c r="GRP62" s="7"/>
      <c r="GVR62" s="7"/>
      <c r="GVS62" s="7"/>
      <c r="GVT62" s="7"/>
      <c r="GVU62" s="7"/>
      <c r="GVV62" s="7"/>
      <c r="GVW62" s="7"/>
      <c r="GZY62" s="7"/>
      <c r="GZZ62" s="7"/>
      <c r="HAA62" s="7"/>
      <c r="HAB62" s="7"/>
      <c r="HAC62" s="7"/>
      <c r="HAD62" s="7"/>
      <c r="HEF62" s="7"/>
      <c r="HEG62" s="7"/>
      <c r="HEH62" s="7"/>
      <c r="HEI62" s="7"/>
      <c r="HEJ62" s="7"/>
      <c r="HEK62" s="7"/>
      <c r="HIM62" s="7"/>
      <c r="HIN62" s="7"/>
      <c r="HIO62" s="7"/>
      <c r="HIP62" s="7"/>
      <c r="HIQ62" s="7"/>
      <c r="HIR62" s="7"/>
      <c r="HMT62" s="7"/>
      <c r="HMU62" s="7"/>
      <c r="HMV62" s="7"/>
      <c r="HMW62" s="7"/>
      <c r="HMX62" s="7"/>
      <c r="HMY62" s="7"/>
      <c r="HRA62" s="7"/>
      <c r="HRB62" s="7"/>
      <c r="HRC62" s="7"/>
      <c r="HRD62" s="7"/>
      <c r="HRE62" s="7"/>
      <c r="HRF62" s="7"/>
      <c r="HVH62" s="7"/>
      <c r="HVI62" s="7"/>
      <c r="HVJ62" s="7"/>
      <c r="HVK62" s="7"/>
      <c r="HVL62" s="7"/>
      <c r="HVM62" s="7"/>
      <c r="HZO62" s="7"/>
      <c r="HZP62" s="7"/>
      <c r="HZQ62" s="7"/>
      <c r="HZR62" s="7"/>
      <c r="HZS62" s="7"/>
      <c r="HZT62" s="7"/>
      <c r="IDV62" s="7"/>
      <c r="IDW62" s="7"/>
      <c r="IDX62" s="7"/>
      <c r="IDY62" s="7"/>
      <c r="IDZ62" s="7"/>
      <c r="IEA62" s="7"/>
      <c r="IIC62" s="7"/>
      <c r="IID62" s="7"/>
      <c r="IIE62" s="7"/>
      <c r="IIF62" s="7"/>
      <c r="IIG62" s="7"/>
      <c r="IIH62" s="7"/>
      <c r="IMJ62" s="7"/>
      <c r="IMK62" s="7"/>
      <c r="IML62" s="7"/>
      <c r="IMM62" s="7"/>
      <c r="IMN62" s="7"/>
      <c r="IMO62" s="7"/>
      <c r="IQQ62" s="7"/>
      <c r="IQR62" s="7"/>
      <c r="IQS62" s="7"/>
      <c r="IQT62" s="7"/>
      <c r="IQU62" s="7"/>
      <c r="IQV62" s="7"/>
      <c r="IUX62" s="7"/>
      <c r="IUY62" s="7"/>
      <c r="IUZ62" s="7"/>
      <c r="IVA62" s="7"/>
      <c r="IVB62" s="7"/>
      <c r="IVC62" s="7"/>
      <c r="IZE62" s="7"/>
      <c r="IZF62" s="7"/>
      <c r="IZG62" s="7"/>
      <c r="IZH62" s="7"/>
      <c r="IZI62" s="7"/>
      <c r="IZJ62" s="7"/>
      <c r="JDL62" s="7"/>
      <c r="JDM62" s="7"/>
      <c r="JDN62" s="7"/>
      <c r="JDO62" s="7"/>
      <c r="JDP62" s="7"/>
      <c r="JDQ62" s="7"/>
      <c r="JHS62" s="7"/>
      <c r="JHT62" s="7"/>
      <c r="JHU62" s="7"/>
      <c r="JHV62" s="7"/>
      <c r="JHW62" s="7"/>
      <c r="JHX62" s="7"/>
      <c r="JLZ62" s="7"/>
      <c r="JMA62" s="7"/>
      <c r="JMB62" s="7"/>
      <c r="JMC62" s="7"/>
      <c r="JMD62" s="7"/>
      <c r="JME62" s="7"/>
      <c r="JQG62" s="7"/>
      <c r="JQH62" s="7"/>
      <c r="JQI62" s="7"/>
      <c r="JQJ62" s="7"/>
      <c r="JQK62" s="7"/>
      <c r="JQL62" s="7"/>
      <c r="JUN62" s="7"/>
      <c r="JUO62" s="7"/>
      <c r="JUP62" s="7"/>
      <c r="JUQ62" s="7"/>
      <c r="JUR62" s="7"/>
      <c r="JUS62" s="7"/>
      <c r="JYU62" s="7"/>
      <c r="JYV62" s="7"/>
      <c r="JYW62" s="7"/>
      <c r="JYX62" s="7"/>
      <c r="JYY62" s="7"/>
      <c r="JYZ62" s="7"/>
      <c r="KDB62" s="7"/>
      <c r="KDC62" s="7"/>
      <c r="KDD62" s="7"/>
      <c r="KDE62" s="7"/>
      <c r="KDF62" s="7"/>
      <c r="KDG62" s="7"/>
      <c r="KHI62" s="7"/>
      <c r="KHJ62" s="7"/>
      <c r="KHK62" s="7"/>
      <c r="KHL62" s="7"/>
      <c r="KHM62" s="7"/>
      <c r="KHN62" s="7"/>
      <c r="KLP62" s="7"/>
      <c r="KLQ62" s="7"/>
      <c r="KLR62" s="7"/>
      <c r="KLS62" s="7"/>
      <c r="KLT62" s="7"/>
      <c r="KLU62" s="7"/>
      <c r="KPW62" s="7"/>
      <c r="KPX62" s="7"/>
      <c r="KPY62" s="7"/>
      <c r="KPZ62" s="7"/>
      <c r="KQA62" s="7"/>
      <c r="KQB62" s="7"/>
      <c r="KUD62" s="7"/>
      <c r="KUE62" s="7"/>
      <c r="KUF62" s="7"/>
      <c r="KUG62" s="7"/>
      <c r="KUH62" s="7"/>
      <c r="KUI62" s="7"/>
      <c r="KYK62" s="7"/>
      <c r="KYL62" s="7"/>
      <c r="KYM62" s="7"/>
      <c r="KYN62" s="7"/>
      <c r="KYO62" s="7"/>
      <c r="KYP62" s="7"/>
      <c r="LCR62" s="7"/>
      <c r="LCS62" s="7"/>
      <c r="LCT62" s="7"/>
      <c r="LCU62" s="7"/>
      <c r="LCV62" s="7"/>
      <c r="LCW62" s="7"/>
      <c r="LGY62" s="7"/>
      <c r="LGZ62" s="7"/>
      <c r="LHA62" s="7"/>
      <c r="LHB62" s="7"/>
      <c r="LHC62" s="7"/>
      <c r="LHD62" s="7"/>
      <c r="LLF62" s="7"/>
      <c r="LLG62" s="7"/>
      <c r="LLH62" s="7"/>
      <c r="LLI62" s="7"/>
      <c r="LLJ62" s="7"/>
      <c r="LLK62" s="7"/>
      <c r="LPM62" s="7"/>
      <c r="LPN62" s="7"/>
      <c r="LPO62" s="7"/>
      <c r="LPP62" s="7"/>
      <c r="LPQ62" s="7"/>
      <c r="LPR62" s="7"/>
      <c r="LTT62" s="7"/>
      <c r="LTU62" s="7"/>
      <c r="LTV62" s="7"/>
      <c r="LTW62" s="7"/>
      <c r="LTX62" s="7"/>
      <c r="LTY62" s="7"/>
      <c r="LYA62" s="7"/>
      <c r="LYB62" s="7"/>
      <c r="LYC62" s="7"/>
      <c r="LYD62" s="7"/>
      <c r="LYE62" s="7"/>
      <c r="LYF62" s="7"/>
      <c r="MCH62" s="7"/>
      <c r="MCI62" s="7"/>
      <c r="MCJ62" s="7"/>
      <c r="MCK62" s="7"/>
      <c r="MCL62" s="7"/>
      <c r="MCM62" s="7"/>
      <c r="MGO62" s="7"/>
      <c r="MGP62" s="7"/>
      <c r="MGQ62" s="7"/>
      <c r="MGR62" s="7"/>
      <c r="MGS62" s="7"/>
      <c r="MGT62" s="7"/>
      <c r="MKV62" s="7"/>
      <c r="MKW62" s="7"/>
      <c r="MKX62" s="7"/>
      <c r="MKY62" s="7"/>
      <c r="MKZ62" s="7"/>
      <c r="MLA62" s="7"/>
      <c r="MPC62" s="7"/>
      <c r="MPD62" s="7"/>
      <c r="MPE62" s="7"/>
      <c r="MPF62" s="7"/>
      <c r="MPG62" s="7"/>
      <c r="MPH62" s="7"/>
      <c r="MTJ62" s="7"/>
      <c r="MTK62" s="7"/>
      <c r="MTL62" s="7"/>
      <c r="MTM62" s="7"/>
      <c r="MTN62" s="7"/>
      <c r="MTO62" s="7"/>
      <c r="MXQ62" s="7"/>
      <c r="MXR62" s="7"/>
      <c r="MXS62" s="7"/>
      <c r="MXT62" s="7"/>
      <c r="MXU62" s="7"/>
      <c r="MXV62" s="7"/>
      <c r="NBX62" s="7"/>
      <c r="NBY62" s="7"/>
      <c r="NBZ62" s="7"/>
      <c r="NCA62" s="7"/>
      <c r="NCB62" s="7"/>
      <c r="NCC62" s="7"/>
      <c r="NGE62" s="7"/>
      <c r="NGF62" s="7"/>
      <c r="NGG62" s="7"/>
      <c r="NGH62" s="7"/>
      <c r="NGI62" s="7"/>
      <c r="NGJ62" s="7"/>
      <c r="NKL62" s="7"/>
      <c r="NKM62" s="7"/>
      <c r="NKN62" s="7"/>
      <c r="NKO62" s="7"/>
      <c r="NKP62" s="7"/>
      <c r="NKQ62" s="7"/>
      <c r="NOS62" s="7"/>
      <c r="NOT62" s="7"/>
      <c r="NOU62" s="7"/>
      <c r="NOV62" s="7"/>
      <c r="NOW62" s="7"/>
      <c r="NOX62" s="7"/>
      <c r="NSZ62" s="7"/>
      <c r="NTA62" s="7"/>
      <c r="NTB62" s="7"/>
      <c r="NTC62" s="7"/>
      <c r="NTD62" s="7"/>
      <c r="NTE62" s="7"/>
      <c r="NXG62" s="7"/>
      <c r="NXH62" s="7"/>
      <c r="NXI62" s="7"/>
      <c r="NXJ62" s="7"/>
      <c r="NXK62" s="7"/>
      <c r="NXL62" s="7"/>
      <c r="OBN62" s="7"/>
      <c r="OBO62" s="7"/>
      <c r="OBP62" s="7"/>
      <c r="OBQ62" s="7"/>
      <c r="OBR62" s="7"/>
      <c r="OBS62" s="7"/>
      <c r="OFU62" s="7"/>
      <c r="OFV62" s="7"/>
      <c r="OFW62" s="7"/>
      <c r="OFX62" s="7"/>
      <c r="OFY62" s="7"/>
      <c r="OFZ62" s="7"/>
      <c r="OKB62" s="7"/>
      <c r="OKC62" s="7"/>
      <c r="OKD62" s="7"/>
      <c r="OKE62" s="7"/>
      <c r="OKF62" s="7"/>
      <c r="OKG62" s="7"/>
      <c r="OOI62" s="7"/>
      <c r="OOJ62" s="7"/>
      <c r="OOK62" s="7"/>
      <c r="OOL62" s="7"/>
      <c r="OOM62" s="7"/>
      <c r="OON62" s="7"/>
      <c r="OSP62" s="7"/>
      <c r="OSQ62" s="7"/>
      <c r="OSR62" s="7"/>
      <c r="OSS62" s="7"/>
      <c r="OST62" s="7"/>
      <c r="OSU62" s="7"/>
      <c r="OWW62" s="7"/>
      <c r="OWX62" s="7"/>
      <c r="OWY62" s="7"/>
      <c r="OWZ62" s="7"/>
      <c r="OXA62" s="7"/>
      <c r="OXB62" s="7"/>
      <c r="PBD62" s="7"/>
      <c r="PBE62" s="7"/>
      <c r="PBF62" s="7"/>
      <c r="PBG62" s="7"/>
      <c r="PBH62" s="7"/>
      <c r="PBI62" s="7"/>
      <c r="PFK62" s="7"/>
      <c r="PFL62" s="7"/>
      <c r="PFM62" s="7"/>
      <c r="PFN62" s="7"/>
      <c r="PFO62" s="7"/>
      <c r="PFP62" s="7"/>
      <c r="PJR62" s="7"/>
      <c r="PJS62" s="7"/>
      <c r="PJT62" s="7"/>
      <c r="PJU62" s="7"/>
      <c r="PJV62" s="7"/>
      <c r="PJW62" s="7"/>
      <c r="PNY62" s="7"/>
      <c r="PNZ62" s="7"/>
      <c r="POA62" s="7"/>
      <c r="POB62" s="7"/>
      <c r="POC62" s="7"/>
      <c r="POD62" s="7"/>
      <c r="PSF62" s="7"/>
      <c r="PSG62" s="7"/>
      <c r="PSH62" s="7"/>
      <c r="PSI62" s="7"/>
      <c r="PSJ62" s="7"/>
      <c r="PSK62" s="7"/>
    </row>
    <row r="63" spans="1:998 1104:1997 2103:2996 3102:3995 4101:5105 5211:6104 6210:7103 7209:8102 8208:9212 9318:10211 10317:11210 11316:11321" x14ac:dyDescent="0.25">
      <c r="A63" s="9">
        <f>Landen!E44+100</f>
        <v>124</v>
      </c>
      <c r="B63" s="3">
        <f>VLOOKUP(C63,CX61:CY64,2,FALSE)</f>
        <v>2</v>
      </c>
      <c r="C63" s="5" t="str">
        <f>Landen!D44</f>
        <v>Oostenrijk</v>
      </c>
      <c r="D63" s="3">
        <f>SUMPRODUCT((DA3:DA105=C63)*(DE3:DE105="W"))+SUMPRODUCT((DD3:DD105=C63)*(DF3:DF105="W"))</f>
        <v>0</v>
      </c>
      <c r="E63" s="3">
        <f>SUMPRODUCT((DA3:DA105=C63)*(DE3:DE105="D"))+SUMPRODUCT((DD3:DD105=C63)*(DF3:DF105="D"))</f>
        <v>0</v>
      </c>
      <c r="F63" s="3">
        <f>SUMPRODUCT((DA3:DA105=C63)*(DE3:DE105="L"))+SUMPRODUCT((DD3:DD105=C63)*(DF3:DF105="L"))</f>
        <v>0</v>
      </c>
      <c r="G63" s="3">
        <f>SUMIF(DA3:DA123,C63,DB3:DB123)+SUMIF(DD3:DD123,C63,DC3:DC123)</f>
        <v>0</v>
      </c>
      <c r="H63" s="3">
        <f>SUMIF(DD3:DD123,C63,DB3:DB123)+SUMIF(DA3:DA123,C63,DC3:DC123)</f>
        <v>0</v>
      </c>
      <c r="I63" s="3">
        <f t="shared" si="220"/>
        <v>1000</v>
      </c>
      <c r="J63" s="3">
        <f t="shared" si="221"/>
        <v>0</v>
      </c>
      <c r="K63" s="3">
        <f>IF(Landen!F44&lt;&gt;"",Landen!F44,-A63)</f>
        <v>-124</v>
      </c>
      <c r="L63" s="3">
        <f>IF(COUNTIF(J61:J64,4)&lt;&gt;4,RANK(J63,J61:J64),J142)</f>
        <v>1</v>
      </c>
      <c r="N63" s="3">
        <f>SUMPRODUCT((L61:L64=L63)*(K61:K64&lt;K63))+L63</f>
        <v>3</v>
      </c>
      <c r="O63" s="5" t="str">
        <f>INDEX(C61:C64,MATCH(3,N61:N64,0),0)</f>
        <v>Oostenrijk</v>
      </c>
      <c r="P63" s="3">
        <f>INDEX(L61:L64,MATCH(O63,C61:C64,0),0)</f>
        <v>1</v>
      </c>
      <c r="Q63" s="3" t="str">
        <f>IF(AND(Q62&lt;&gt;"",P63=1),O63,"")</f>
        <v>Oostenrijk</v>
      </c>
      <c r="R63" s="3" t="str">
        <f>IF(AND(R62&lt;&gt;"",P64=2),O64,"")</f>
        <v/>
      </c>
      <c r="S63" s="3" t="str">
        <f>IF(AND(S62&lt;&gt;"",P65=3),O65,"")</f>
        <v/>
      </c>
      <c r="V63" s="3" t="str">
        <f t="shared" si="229"/>
        <v>Oostenrijk</v>
      </c>
      <c r="W63" s="3">
        <f>SUMPRODUCT((DA3:DA105=V63)*(DD3:DD105=V64)*(DE3:DE105="W"))+SUMPRODUCT((DA3:DA105=V63)*(DD3:DD105=V65)*(DE3:DE105="W"))+SUMPRODUCT((DA3:DA105=V63)*(DD3:DD105=V61)*(DE3:DE105="W"))+SUMPRODUCT((DA3:DA105=V63)*(DD3:DD105=V62)*(DE3:DE105="W"))+SUMPRODUCT((DA3:DA105=V64)*(DD3:DD105=V63)*(DF3:DF105="W"))+SUMPRODUCT((DA3:DA105=V65)*(DD3:DD105=V63)*(DF3:DF105="W"))+SUMPRODUCT((DA3:DA105=V61)*(DD3:DD105=V63)*(DF3:DF105="W"))+SUMPRODUCT((DA3:DA105=V62)*(DD3:DD105=V63)*(DF3:DF105="W"))</f>
        <v>0</v>
      </c>
      <c r="X63" s="3">
        <f>SUMPRODUCT((DA3:DA105=V63)*(DD3:DD105=V64)*(DE3:DE105="D"))+SUMPRODUCT((DA3:DA105=V63)*(DD3:DD105=V65)*(DE3:DE105="D"))+SUMPRODUCT((DA3:DA105=V63)*(DD3:DD105=V61)*(DE3:DE105="D"))+SUMPRODUCT((DA3:DA105=V63)*(DD3:DD105=V62)*(DE3:DE105="D"))+SUMPRODUCT((DA3:DA105=V64)*(DD3:DD105=V63)*(DE3:DE105="D"))+SUMPRODUCT((DA3:DA105=V65)*(DD3:DD105=V63)*(DE3:DE105="D"))+SUMPRODUCT((DA3:DA105=V61)*(DD3:DD105=V63)*(DE3:DE105="D"))+SUMPRODUCT((DA3:DA105=V62)*(DD3:DD105=V63)*(DE3:DE105="D"))</f>
        <v>0</v>
      </c>
      <c r="Y63" s="3">
        <f>SUMPRODUCT((DA3:DA105=V63)*(DD3:DD105=V64)*(DE3:DE105="L"))+SUMPRODUCT((DA3:DA105=V63)*(DD3:DD105=V65)*(DE3:DE105="L"))+SUMPRODUCT((DA3:DA105=V63)*(DD3:DD105=V61)*(DE3:DE105="L"))+SUMPRODUCT((DA3:DA105=V63)*(DD3:DD105=V62)*(DE3:DE105="L"))+SUMPRODUCT((DA3:DA105=V64)*(DD3:DD105=V63)*(DF3:DF105="L"))+SUMPRODUCT((DA3:DA105=V65)*(DD3:DD105=V63)*(DF3:DF105="L"))+SUMPRODUCT((DA3:DA105=V61)*(DD3:DD105=V63)*(DF3:DF105="L"))+SUMPRODUCT((DA3:DA105=V62)*(DD3:DD105=V63)*(DF3:DF105="L"))</f>
        <v>0</v>
      </c>
      <c r="Z63" s="3">
        <f>SUMPRODUCT((DA3:DA105=V63)*(DD3:DD105=V64)*DB3:DB105)+SUMPRODUCT((DA3:DA105=V63)*(DD3:DD105=V65)*DB3:DB105)+SUMPRODUCT((DA3:DA105=V63)*(DD3:DD105=V61)*DB3:DB105)+SUMPRODUCT((DA3:DA105=V63)*(DD3:DD105=V62)*DB3:DB105)+SUMPRODUCT((DA3:DA105=V64)*(DD3:DD105=V63)*DC3:DC105)+SUMPRODUCT((DA3:DA105=V65)*(DD3:DD105=V63)*DC3:DC105)+SUMPRODUCT((DA3:DA105=V61)*(DD3:DD105=V63)*DC3:DC105)+SUMPRODUCT((DA3:DA105=V62)*(DD3:DD105=V63)*DC3:DC105)</f>
        <v>0</v>
      </c>
      <c r="AA63" s="3">
        <f>SUMPRODUCT((DA3:DA105=V63)*(DD3:DD105=V64)*DC3:DC105)+SUMPRODUCT((DA3:DA105=V63)*(DD3:DD105=V65)*DC3:DC105)+SUMPRODUCT((DA3:DA105=V63)*(DD3:DD105=V61)*DC3:DC105)+SUMPRODUCT((DA3:DA105=V63)*(DD3:DD105=V62)*DC3:DC105)+SUMPRODUCT((DA3:DA105=V64)*(DD3:DD105=V63)*DB3:DB105)+SUMPRODUCT((DA3:DA105=V65)*(DD3:DD105=V63)*DB3:DB105)+SUMPRODUCT((DA3:DA105=V61)*(DD3:DD105=V63)*DB3:DB105)+SUMPRODUCT((DA3:DA105=V62)*(DD3:DD105=V63)*DB3:DB105)</f>
        <v>0</v>
      </c>
      <c r="AB63" s="3">
        <f>Z63-AA63+1000</f>
        <v>1000</v>
      </c>
      <c r="AC63" s="3">
        <f t="shared" si="222"/>
        <v>0</v>
      </c>
      <c r="AD63" s="3">
        <f>IF(V63&lt;&gt;"",VLOOKUP(V63,C4:I64,7,FALSE),"")</f>
        <v>1000</v>
      </c>
      <c r="AE63" s="3">
        <f>IF(V63&lt;&gt;"",VLOOKUP(V63,C4:I64,5,FALSE),"")</f>
        <v>0</v>
      </c>
      <c r="AF63" s="3">
        <f>IF(V63&lt;&gt;"",VLOOKUP(V63,C4:K64,9,FALSE),"")</f>
        <v>-124</v>
      </c>
      <c r="AG63" s="3">
        <f t="shared" si="223"/>
        <v>0</v>
      </c>
      <c r="AH63" s="3">
        <f>IF(V63&lt;&gt;"",RANK(AG63,AG61:AG64),"")</f>
        <v>1</v>
      </c>
      <c r="AI63" s="3">
        <f>IF(V63&lt;&gt;"",SUMPRODUCT((AG61:AG64=AG63)*(AB61:AB64&gt;AB63)),"")</f>
        <v>0</v>
      </c>
      <c r="AJ63" s="3">
        <f>IF(V63&lt;&gt;"",SUMPRODUCT((AG61:AG64=AG63)*(AB61:AB64=AB63)*(Z61:Z64&gt;Z63)),"")</f>
        <v>0</v>
      </c>
      <c r="AK63" s="3">
        <f>IF(V63&lt;&gt;"",SUMPRODUCT((AG61:AG64=AG63)*(AB61:AB64=AB63)*(Z61:Z64=Z63)*(AD61:AD64&gt;AD63)),"")</f>
        <v>0</v>
      </c>
      <c r="AL63" s="3">
        <f>IF(V63&lt;&gt;"",SUMPRODUCT((AG61:AG64=AG63)*(AB61:AB64=AB63)*(Z61:Z64=Z63)*(AD61:AD64=AD63)*(AE61:AE64&gt;AE63)),"")</f>
        <v>0</v>
      </c>
      <c r="AM63" s="3">
        <f>IF(V63&lt;&gt;"",SUMPRODUCT((AG61:AG64=AG63)*(AB61:AB64=AB63)*(Z61:Z64=Z63)*(AD61:AD64=AD63)*(AE61:AE64=AE63)*(AF61:AF64&gt;AF63)),"")</f>
        <v>1</v>
      </c>
      <c r="AN63" s="3">
        <f>IF(V63&lt;&gt;"",IF(AN142&lt;&gt;"",IF(U139=3,AN142,AN142+U139),SUM(AH63:AM63)),"")</f>
        <v>2</v>
      </c>
      <c r="AO63" s="3" t="str">
        <f>IF(V63&lt;&gt;"",INDEX(V61:V64,MATCH(3,AN61:AN64,0),0),"")</f>
        <v>Algerije</v>
      </c>
      <c r="AP63" s="3" t="str">
        <f>IF(R62&lt;&gt;"",R62,"")</f>
        <v/>
      </c>
      <c r="AQ63" s="3">
        <f>SUMPRODUCT((DA3:DA105=AP63)*(DD3:DD105=AP64)*(DE3:DE105="W"))+SUMPRODUCT((DA3:DA105=AP63)*(DD3:DD105=AP65)*(DE3:DE105="W"))+SUMPRODUCT((DA3:DA105=AP63)*(DD3:DD105=AP62)*(DE3:DE105="W"))+SUMPRODUCT((DA3:DA105=AP64)*(DD3:DD105=AP63)*(DF3:DF105="W"))+SUMPRODUCT((DA3:DA105=AP65)*(DD3:DD105=AP63)*(DF3:DF105="W"))+SUMPRODUCT((DA3:DA105=AP62)*(DD3:DD105=AP63)*(DF3:DF105="W"))</f>
        <v>0</v>
      </c>
      <c r="AR63" s="3">
        <f>SUMPRODUCT((DA3:DA105=AP63)*(DD3:DD105=AP64)*(DE3:DE105="D"))+SUMPRODUCT((DA3:DA105=AP63)*(DD3:DD105=AP65)*(DE3:DE105="D"))+SUMPRODUCT((DA3:DA105=AP63)*(DD3:DD105=AP62)*(DE3:DE105="D"))+SUMPRODUCT((DA3:DA105=AP64)*(DD3:DD105=AP63)*(DE3:DE105="D"))+SUMPRODUCT((DA3:DA105=AP65)*(DD3:DD105=AP63)*(DE3:DE105="D"))+SUMPRODUCT((DA3:DA105=AP62)*(DD3:DD105=AP63)*(DE3:DE105="D"))</f>
        <v>0</v>
      </c>
      <c r="AS63" s="3">
        <f>SUMPRODUCT((DA3:DA105=AP63)*(DD3:DD105=AP64)*(DE3:DE105="L"))+SUMPRODUCT((DA3:DA105=AP63)*(DD3:DD105=AP65)*(DE3:DE105="L"))+SUMPRODUCT((DA3:DA105=AP63)*(DD3:DD105=AP62)*(DE3:DE105="L"))+SUMPRODUCT((DA3:DA105=AP64)*(DD3:DD105=AP63)*(DF3:DF105="L"))+SUMPRODUCT((DA3:DA105=AP65)*(DD3:DD105=AP63)*(DF3:DF105="L"))+SUMPRODUCT((DA3:DA105=AP62)*(DD3:DD105=AP63)*(DF3:DF105="L"))</f>
        <v>0</v>
      </c>
      <c r="AT63" s="3">
        <f>SUMPRODUCT((DA3:DA105=AP63)*(DD3:DD105=AP64)*DB3:DB105)+SUMPRODUCT((DA3:DA105=AP63)*(DD3:DD105=AP65)*DB3:DB105)+SUMPRODUCT((DA3:DA105=AP63)*(DD3:DD105=AP61)*DB3:DB105)+SUMPRODUCT((DA3:DA105=AP63)*(DD3:DD105=AP62)*DB3:DB105)+SUMPRODUCT((DA3:DA105=AP64)*(DD3:DD105=AP63)*DC3:DC105)+SUMPRODUCT((DA3:DA105=AP65)*(DD3:DD105=AP63)*DC3:DC105)+SUMPRODUCT((DA3:DA105=AP61)*(DD3:DD105=AP63)*DC3:DC105)+SUMPRODUCT((DA3:DA105=AP62)*(DD3:DD105=AP63)*DC3:DC105)</f>
        <v>0</v>
      </c>
      <c r="AU63" s="3">
        <f>SUMPRODUCT((DA3:DA105=AP63)*(DD3:DD105=AP64)*DC3:DC105)+SUMPRODUCT((DA3:DA105=AP63)*(DD3:DD105=AP65)*DC3:DC105)+SUMPRODUCT((DA3:DA105=AP63)*(DD3:DD105=AP61)*DC3:DC105)+SUMPRODUCT((DA3:DA105=AP63)*(DD3:DD105=AP62)*DC3:DC105)+SUMPRODUCT((DA3:DA105=AP64)*(DD3:DD105=AP63)*DB3:DB105)+SUMPRODUCT((DA3:DA105=AP65)*(DD3:DD105=AP63)*DB3:DB105)+SUMPRODUCT((DA3:DA105=AP61)*(DD3:DD105=AP63)*DB3:DB105)+SUMPRODUCT((DA3:DA105=AP62)*(DD3:DD105=AP63)*DB3:DB105)</f>
        <v>0</v>
      </c>
      <c r="AV63" s="3">
        <f>AT63-AU63+1000</f>
        <v>1000</v>
      </c>
      <c r="AW63" s="3" t="str">
        <f t="shared" si="230"/>
        <v/>
      </c>
      <c r="AX63" s="3" t="str">
        <f>IF(AP63&lt;&gt;"",VLOOKUP(AP63,C4:I64,7,FALSE),"")</f>
        <v/>
      </c>
      <c r="AY63" s="3" t="str">
        <f>IF(AP63&lt;&gt;"",VLOOKUP(AP63,C4:I64,5,FALSE),"")</f>
        <v/>
      </c>
      <c r="AZ63" s="3" t="str">
        <f>IF(AP63&lt;&gt;"",VLOOKUP(AP63,C4:K64,9,FALSE),"")</f>
        <v/>
      </c>
      <c r="BA63" s="3" t="str">
        <f t="shared" si="231"/>
        <v/>
      </c>
      <c r="BB63" s="3" t="str">
        <f>IF(AP63&lt;&gt;"",RANK(BA63,BA61:BA64),"")</f>
        <v/>
      </c>
      <c r="BC63" s="3" t="str">
        <f>IF(AP63&lt;&gt;"",SUMPRODUCT((BA61:BA64=BA63)*(AV61:AV64&gt;AV63)),"")</f>
        <v/>
      </c>
      <c r="BD63" s="3" t="str">
        <f>IF(AP63&lt;&gt;"",SUMPRODUCT((BA61:BA64=BA63)*(AV61:AV64=AV63)*(AT61:AT64&gt;AT63)),"")</f>
        <v/>
      </c>
      <c r="BE63" s="3" t="str">
        <f>IF(AP63&lt;&gt;"",SUMPRODUCT((BA61:BA64=BA63)*(AV61:AV64=AV63)*(AT61:AT64=AT63)*(AX61:AX64&gt;AX63)),"")</f>
        <v/>
      </c>
      <c r="BF63" s="3" t="str">
        <f>IF(AP63&lt;&gt;"",SUMPRODUCT((BA61:BA64=BA63)*(AV61:AV64=AV63)*(AT61:AT64=AT63)*(AX61:AX64=AX63)*(AY61:AY64&gt;AY63)),"")</f>
        <v/>
      </c>
      <c r="BG63" s="3" t="str">
        <f>IF(AP63&lt;&gt;"",SUMPRODUCT((BA61:BA64=BA63)*(AV61:AV64=AV63)*(AT61:AT64=AT63)*(AX61:AX64=AX63)*(AY61:AY64=AY63)*(AZ61:AZ64&gt;AZ63)),"")</f>
        <v/>
      </c>
      <c r="BH63" s="3" t="str">
        <f>IF(AP63&lt;&gt;"",IF(BH142&lt;&gt;"",IF(AO139=3,BH142,BH142+AO139),SUM(BB63:BG63)+1),"")</f>
        <v/>
      </c>
      <c r="BI63" s="3" t="str">
        <f>IF(AP63&lt;&gt;"",INDEX(AP62:AP65,MATCH(3,BH62:BH65,0),0),"")</f>
        <v/>
      </c>
      <c r="BJ63" s="3" t="str">
        <f>IF(S61&lt;&gt;"",S61,"")</f>
        <v/>
      </c>
      <c r="BK63" s="3">
        <f>SUMPRODUCT((DA3:DA105=BJ63)*(DD3:DD105=BJ64)*(DE3:DE105="W"))+SUMPRODUCT((DA3:DA105=BJ63)*(DD3:DD105=BJ65)*(DE3:DE105="W"))+SUMPRODUCT((DA3:DA105=BJ63)*(DD3:DD105=BJ105)*(DE3:DE105="W"))+SUMPRODUCT((DA3:DA105=BJ64)*(DD3:DD105=BJ63)*(DF3:DF105="W"))+SUMPRODUCT((DA3:DA105=BJ65)*(DD3:DD105=BJ63)*(DF3:DF105="W"))+SUMPRODUCT((DA3:DA105=BJ105)*(DD3:DD105=BJ63)*(DF3:DF105="W"))</f>
        <v>0</v>
      </c>
      <c r="BL63" s="3">
        <f>SUMPRODUCT((DA3:DA105=BJ63)*(DD3:DD105=BJ64)*(DE3:DE105="D"))+SUMPRODUCT((DA3:DA105=BJ63)*(DD3:DD105=BJ65)*(DE3:DE105="D"))+SUMPRODUCT((DA3:DA105=BJ63)*(DD3:DD105=BJ105)*(DE3:DE105="D"))+SUMPRODUCT((DA3:DA105=BJ64)*(DD3:DD105=BJ63)*(DE3:DE105="D"))+SUMPRODUCT((DA3:DA105=BJ65)*(DD3:DD105=BJ63)*(DE3:DE105="D"))+SUMPRODUCT((DA3:DA105=BJ105)*(DD3:DD105=BJ63)*(DE3:DE105="D"))</f>
        <v>0</v>
      </c>
      <c r="BM63" s="3">
        <f>SUMPRODUCT((DA3:DA105=BJ63)*(DD3:DD105=BJ64)*(DE3:DE105="L"))+SUMPRODUCT((DA3:DA105=BJ63)*(DD3:DD105=BJ65)*(DE3:DE105="L"))+SUMPRODUCT((DA3:DA105=BJ63)*(DD3:DD105=BJ105)*(DE3:DE105="L"))+SUMPRODUCT((DA3:DA105=BJ64)*(DD3:DD105=BJ63)*(DF3:DF105="L"))+SUMPRODUCT((DA3:DA105=BJ65)*(DD3:DD105=BJ63)*(DF3:DF105="L"))+SUMPRODUCT((DA3:DA105=BJ105)*(DD3:DD105=BJ63)*(DF3:DF105="L"))</f>
        <v>0</v>
      </c>
      <c r="BN63" s="3">
        <f>SUMPRODUCT((DA3:DA105=BJ63)*(DD3:DD105=BJ64)*DB3:DB105)+SUMPRODUCT((DA3:DA105=BJ63)*(DD3:DD105=BJ65)*DB3:DB105)+SUMPRODUCT((DA3:DA105=BJ63)*(DD3:DD105=BJ61)*DB3:DB105)+SUMPRODUCT((DA3:DA105=BJ63)*(DD3:DD105=BJ62)*DB3:DB105)+SUMPRODUCT((DA3:DA105=BJ64)*(DD3:DD105=BJ63)*DC3:DC105)+SUMPRODUCT((DA3:DA105=BJ65)*(DD3:DD105=BJ63)*DC3:DC105)+SUMPRODUCT((DA3:DA105=BJ61)*(DD3:DD105=BJ63)*DC3:DC105)+SUMPRODUCT((DA3:DA105=BJ62)*(DD3:DD105=BJ63)*DC3:DC105)</f>
        <v>0</v>
      </c>
      <c r="BO63" s="3">
        <f>SUMPRODUCT((DA3:DA105=BJ63)*(DD3:DD105=BJ64)*DC3:DC105)+SUMPRODUCT((DA3:DA105=BJ63)*(DD3:DD105=BJ65)*DC3:DC105)+SUMPRODUCT((DA3:DA105=BJ63)*(DD3:DD105=BJ61)*DC3:DC105)+SUMPRODUCT((DA3:DA105=BJ63)*(DD3:DD105=BJ62)*DC3:DC105)+SUMPRODUCT((DA3:DA105=BJ64)*(DD3:DD105=BJ63)*DB3:DB105)+SUMPRODUCT((DA3:DA105=BJ65)*(DD3:DD105=BJ63)*DB3:DB105)+SUMPRODUCT((DA3:DA105=BJ61)*(DD3:DD105=BJ63)*DB3:DB105)+SUMPRODUCT((DA3:DA105=BJ62)*(DD3:DD105=BJ63)*DB3:DB105)</f>
        <v>0</v>
      </c>
      <c r="BP63" s="3">
        <f>BN63-BO63+1000</f>
        <v>1000</v>
      </c>
      <c r="BQ63" s="3" t="str">
        <f t="shared" ref="BQ63:BQ64" si="236">IF(BJ63&lt;&gt;"",BK63*3+BL63*1,"")</f>
        <v/>
      </c>
      <c r="BR63" s="3" t="str">
        <f>IF(BJ63&lt;&gt;"",VLOOKUP(BJ63,C4:I64,7,FALSE),"")</f>
        <v/>
      </c>
      <c r="BS63" s="3" t="str">
        <f>IF(BJ63&lt;&gt;"",VLOOKUP(BJ63,C4:I64,5,FALSE),"")</f>
        <v/>
      </c>
      <c r="BT63" s="3" t="str">
        <f>IF(BJ63&lt;&gt;"",VLOOKUP(BJ63,C4:K64,9,FALSE),"")</f>
        <v/>
      </c>
      <c r="BU63" s="3" t="str">
        <f t="shared" ref="BU63:BU64" si="237">BQ63</f>
        <v/>
      </c>
      <c r="BV63" s="3" t="str">
        <f>IF(BJ63&lt;&gt;"",RANK(BU63,BU62:BU64),"")</f>
        <v/>
      </c>
      <c r="BW63" s="3" t="str">
        <f>IF(BJ63&lt;&gt;"",SUMPRODUCT((BU61:BU64=BU63)*(BP61:BP64&gt;BP63)),"")</f>
        <v/>
      </c>
      <c r="BX63" s="3" t="str">
        <f>IF(BJ63&lt;&gt;"",SUMPRODUCT((BU61:BU64=BU63)*(BP61:BP64=BP63)*(BN61:BN64&gt;BN63)),"")</f>
        <v/>
      </c>
      <c r="BY63" s="3" t="str">
        <f>IF(BJ63&lt;&gt;"",SUMPRODUCT((BU61:BU64=BU63)*(BP61:BP64=BP63)*(BN61:BN64=BN63)*(BR61:BR64&gt;BR63)),"")</f>
        <v/>
      </c>
      <c r="BZ63" s="3" t="str">
        <f>IF(BJ63&lt;&gt;"",SUMPRODUCT((BU61:BU64=BU63)*(BP61:BP64=BP63)*(BN61:BN64=BN63)*(BR61:BR64=BR63)*(BS61:BS64&gt;BS63)),"")</f>
        <v/>
      </c>
      <c r="CA63" s="3" t="str">
        <f>IF(BJ63&lt;&gt;"",SUMPRODUCT((BU61:BU64=BU63)*(BP61:BP64=BP63)*(BN61:BN64=BN63)*(BR61:BR64=BR63)*(BS61:BS64=BS63)*(BT61:BT64&gt;BT63)),"")</f>
        <v/>
      </c>
      <c r="CB63" s="3" t="str">
        <f>IF(BJ63&lt;&gt;"",SUM(BV63:CA63)+2,"")</f>
        <v/>
      </c>
      <c r="CC63" s="3" t="str">
        <f>IF(BJ63&lt;&gt;"",INDEX(BJ63:BJ65,MATCH(3,CB63:CB65,0),0),"")</f>
        <v/>
      </c>
      <c r="CX63" s="3" t="str">
        <f>IF(CC63&lt;&gt;"",CC63,IF(BI63&lt;&gt;"",BI63,IF(AO63&lt;&gt;"",AO63,O63)))</f>
        <v>Algerije</v>
      </c>
      <c r="CY63" s="3">
        <v>3</v>
      </c>
      <c r="DA63" s="7" t="str">
        <f>Voorspelling!F66</f>
        <v>Noorwegen</v>
      </c>
      <c r="DB63" s="7">
        <f>Voorspelling!G66</f>
        <v>0</v>
      </c>
      <c r="DC63" s="7">
        <f>Voorspelling!H66</f>
        <v>0</v>
      </c>
      <c r="DD63" s="7" t="str">
        <f>Voorspelling!I66</f>
        <v>Frankrijk</v>
      </c>
      <c r="DE63" s="7" t="str">
        <f>IF(AND(Voorspelling!G66&lt;&gt;"",Voorspelling!H66&lt;&gt;""),IF(DB63&gt;DC63,"W",IF(DB63=DC63,"D","L")),"")</f>
        <v/>
      </c>
      <c r="DF63" s="7" t="str">
        <f t="shared" si="0"/>
        <v/>
      </c>
      <c r="DI63" s="3" t="e">
        <f ca="1">VLOOKUP(DJ63,HE61:HF64,2,FALSE)</f>
        <v>#N/A</v>
      </c>
      <c r="DJ63" s="5" t="str">
        <f t="shared" si="232"/>
        <v>Oostenrijk</v>
      </c>
      <c r="DK63" s="3" t="e">
        <f ca="1">SUMPRODUCT((HH3:HH105=DJ63)*(HL3:HL105="W"))+SUMPRODUCT((HK3:HK105=DJ63)*(HM3:HM105="W"))</f>
        <v>#REF!</v>
      </c>
      <c r="DL63" s="3" t="e">
        <f ca="1">SUMPRODUCT((HH3:HH105=DJ63)*(HL3:HL105="D"))+SUMPRODUCT((HK3:HK105=DJ63)*(HM3:HM105="D"))</f>
        <v>#REF!</v>
      </c>
      <c r="DM63" s="3" t="e">
        <f ca="1">SUMPRODUCT((HH3:HH105=DJ63)*(HL3:HL105="L"))+SUMPRODUCT((HK3:HK105=DJ63)*(HM3:HM105="L"))</f>
        <v>#REF!</v>
      </c>
      <c r="DN63" s="3" t="e">
        <f ca="1">SUMIF(HH3:HH123,DJ63,HI3:HI123)+SUMIF(HK3:HK123,DJ63,HJ3:HJ123)</f>
        <v>#REF!</v>
      </c>
      <c r="DO63" s="3" t="e">
        <f ca="1">SUMIF(HK3:HK123,DJ63,HI3:HI123)+SUMIF(HH3:HH123,DJ63,HJ3:HJ123)</f>
        <v>#REF!</v>
      </c>
      <c r="DP63" s="3" t="e">
        <f t="shared" ca="1" si="224"/>
        <v>#REF!</v>
      </c>
      <c r="DQ63" s="3" t="e">
        <f t="shared" ca="1" si="225"/>
        <v>#REF!</v>
      </c>
      <c r="DR63" s="3">
        <f t="shared" si="226"/>
        <v>-124</v>
      </c>
      <c r="DS63" s="3" t="e">
        <f ca="1">IF(COUNTIF(DQ61:DQ64,4)&lt;&gt;4,RANK(DQ63,DQ61:DQ64),DQ142)</f>
        <v>#REF!</v>
      </c>
      <c r="DU63" s="3" t="e">
        <f ca="1">SUMPRODUCT((DS61:DS64=DS63)*(DR61:DR64&lt;DR63))+DS63</f>
        <v>#REF!</v>
      </c>
      <c r="DV63" s="5" t="e">
        <f ca="1">INDEX(DJ61:DJ64,MATCH(3,DU61:DU64,0),0)</f>
        <v>#N/A</v>
      </c>
      <c r="DW63" s="3" t="e">
        <f ca="1">INDEX(DS61:DS64,MATCH(DV63,DJ61:DJ64,0),0)</f>
        <v>#N/A</v>
      </c>
      <c r="DX63" s="3" t="e">
        <f ca="1">IF(AND(DX62&lt;&gt;"",DW63=1),DV63,"")</f>
        <v>#N/A</v>
      </c>
      <c r="DY63" s="3" t="e">
        <f ca="1">IF(AND(DY62&lt;&gt;"",DW64=2),DV64,"")</f>
        <v>#N/A</v>
      </c>
      <c r="DZ63" s="3" t="e">
        <f ca="1">IF(AND(DZ62&lt;&gt;"",DW65=3),DV65,"")</f>
        <v>#N/A</v>
      </c>
      <c r="EC63" s="3" t="e">
        <f t="shared" ca="1" si="233"/>
        <v>#N/A</v>
      </c>
      <c r="ED63" s="3" t="e">
        <f ca="1">SUMPRODUCT((HH3:HH105=EC63)*(HK3:HK105=EC64)*(HL3:HL105="W"))+SUMPRODUCT((HH3:HH105=EC63)*(HK3:HK105=EC65)*(HL3:HL105="W"))+SUMPRODUCT((HH3:HH105=EC63)*(HK3:HK105=EC61)*(HL3:HL105="W"))+SUMPRODUCT((HH3:HH105=EC63)*(HK3:HK105=EC62)*(HL3:HL105="W"))+SUMPRODUCT((HH3:HH105=EC64)*(HK3:HK105=EC63)*(HM3:HM105="W"))+SUMPRODUCT((HH3:HH105=EC65)*(HK3:HK105=EC63)*(HM3:HM105="W"))+SUMPRODUCT((HH3:HH105=EC61)*(HK3:HK105=EC63)*(HM3:HM105="W"))+SUMPRODUCT((HH3:HH105=EC62)*(HK3:HK105=EC63)*(HM3:HM105="W"))</f>
        <v>#N/A</v>
      </c>
      <c r="EE63" s="3" t="e">
        <f ca="1">SUMPRODUCT((HH3:HH105=EC63)*(HK3:HK105=EC64)*(HL3:HL105="D"))+SUMPRODUCT((HH3:HH105=EC63)*(HK3:HK105=EC65)*(HL3:HL105="D"))+SUMPRODUCT((HH3:HH105=EC63)*(HK3:HK105=EC61)*(HL3:HL105="D"))+SUMPRODUCT((HH3:HH105=EC63)*(HK3:HK105=EC62)*(HL3:HL105="D"))+SUMPRODUCT((HH3:HH105=EC64)*(HK3:HK105=EC63)*(HL3:HL105="D"))+SUMPRODUCT((HH3:HH105=EC65)*(HK3:HK105=EC63)*(HL3:HL105="D"))+SUMPRODUCT((HH3:HH105=EC61)*(HK3:HK105=EC63)*(HL3:HL105="D"))+SUMPRODUCT((HH3:HH105=EC62)*(HK3:HK105=EC63)*(HL3:HL105="D"))</f>
        <v>#N/A</v>
      </c>
      <c r="EF63" s="3" t="e">
        <f ca="1">SUMPRODUCT((HH3:HH105=EC63)*(HK3:HK105=EC64)*(HL3:HL105="L"))+SUMPRODUCT((HH3:HH105=EC63)*(HK3:HK105=EC65)*(HL3:HL105="L"))+SUMPRODUCT((HH3:HH105=EC63)*(HK3:HK105=EC61)*(HL3:HL105="L"))+SUMPRODUCT((HH3:HH105=EC63)*(HK3:HK105=EC62)*(HL3:HL105="L"))+SUMPRODUCT((HH3:HH105=EC64)*(HK3:HK105=EC63)*(HM3:HM105="L"))+SUMPRODUCT((HH3:HH105=EC65)*(HK3:HK105=EC63)*(HM3:HM105="L"))+SUMPRODUCT((HH3:HH105=EC61)*(HK3:HK105=EC63)*(HM3:HM105="L"))+SUMPRODUCT((HH3:HH105=EC62)*(HK3:HK105=EC63)*(HM3:HM105="L"))</f>
        <v>#N/A</v>
      </c>
      <c r="EG63" s="3" t="e">
        <f ca="1">SUMPRODUCT((HH3:HH105=EC63)*(HK3:HK105=EC64)*HI3:HI105)+SUMPRODUCT((HH3:HH105=EC63)*(HK3:HK105=EC65)*HI3:HI105)+SUMPRODUCT((HH3:HH105=EC63)*(HK3:HK105=EC61)*HI3:HI105)+SUMPRODUCT((HH3:HH105=EC63)*(HK3:HK105=EC62)*HI3:HI105)+SUMPRODUCT((HH3:HH105=EC64)*(HK3:HK105=EC63)*HJ3:HJ105)+SUMPRODUCT((HH3:HH105=EC65)*(HK3:HK105=EC63)*HJ3:HJ105)+SUMPRODUCT((HH3:HH105=EC61)*(HK3:HK105=EC63)*HJ3:HJ105)+SUMPRODUCT((HH3:HH105=EC62)*(HK3:HK105=EC63)*HJ3:HJ105)</f>
        <v>#N/A</v>
      </c>
      <c r="EH63" s="3" t="e">
        <f ca="1">SUMPRODUCT((HH3:HH105=EC63)*(HK3:HK105=EC64)*HJ3:HJ105)+SUMPRODUCT((HH3:HH105=EC63)*(HK3:HK105=EC65)*HJ3:HJ105)+SUMPRODUCT((HH3:HH105=EC63)*(HK3:HK105=EC61)*HJ3:HJ105)+SUMPRODUCT((HH3:HH105=EC63)*(HK3:HK105=EC62)*HJ3:HJ105)+SUMPRODUCT((HH3:HH105=EC64)*(HK3:HK105=EC63)*HI3:HI105)+SUMPRODUCT((HH3:HH105=EC65)*(HK3:HK105=EC63)*HI3:HI105)+SUMPRODUCT((HH3:HH105=EC61)*(HK3:HK105=EC63)*HI3:HI105)+SUMPRODUCT((HH3:HH105=EC62)*(HK3:HK105=EC63)*HI3:HI105)</f>
        <v>#N/A</v>
      </c>
      <c r="EI63" s="3" t="e">
        <f ca="1">EG63-EH63+1000</f>
        <v>#N/A</v>
      </c>
      <c r="EJ63" s="3" t="e">
        <f t="shared" ca="1" si="227"/>
        <v>#N/A</v>
      </c>
      <c r="EK63" s="3" t="e">
        <f ca="1">IF(EC63&lt;&gt;"",VLOOKUP(EC63,DJ4:DP64,7,FALSE),"")</f>
        <v>#N/A</v>
      </c>
      <c r="EL63" s="3" t="e">
        <f ca="1">IF(EC63&lt;&gt;"",VLOOKUP(EC63,DJ4:DP64,5,FALSE),"")</f>
        <v>#N/A</v>
      </c>
      <c r="EM63" s="3" t="e">
        <f ca="1">IF(EC63&lt;&gt;"",VLOOKUP(EC63,DJ4:DR64,9,FALSE),"")</f>
        <v>#N/A</v>
      </c>
      <c r="EN63" s="3" t="e">
        <f t="shared" ca="1" si="228"/>
        <v>#N/A</v>
      </c>
      <c r="EO63" s="3" t="e">
        <f ca="1">IF(EC63&lt;&gt;"",RANK(EN63,EN61:EN64),"")</f>
        <v>#N/A</v>
      </c>
      <c r="EP63" s="3" t="e">
        <f ca="1">IF(EC63&lt;&gt;"",SUMPRODUCT((EN61:EN64=EN63)*(EI61:EI64&gt;EI63)),"")</f>
        <v>#N/A</v>
      </c>
      <c r="EQ63" s="3" t="e">
        <f ca="1">IF(EC63&lt;&gt;"",SUMPRODUCT((EN61:EN64=EN63)*(EI61:EI64=EI63)*(EG61:EG64&gt;EG63)),"")</f>
        <v>#N/A</v>
      </c>
      <c r="ER63" s="3" t="e">
        <f ca="1">IF(EC63&lt;&gt;"",SUMPRODUCT((EN61:EN64=EN63)*(EI61:EI64=EI63)*(EG61:EG64=EG63)*(EK61:EK64&gt;EK63)),"")</f>
        <v>#N/A</v>
      </c>
      <c r="ES63" s="3" t="e">
        <f ca="1">IF(EC63&lt;&gt;"",SUMPRODUCT((EN61:EN64=EN63)*(EI61:EI64=EI63)*(EG61:EG64=EG63)*(EK61:EK64=EK63)*(EL61:EL64&gt;EL63)),"")</f>
        <v>#N/A</v>
      </c>
      <c r="ET63" s="3" t="e">
        <f ca="1">IF(EC63&lt;&gt;"",SUMPRODUCT((EN61:EN64=EN63)*(EI61:EI64=EI63)*(EG61:EG64=EG63)*(EK61:EK64=EK63)*(EL61:EL64=EL63)*(EM61:EM64&gt;EM63)),"")</f>
        <v>#N/A</v>
      </c>
      <c r="EU63" s="3" t="e">
        <f ca="1">IF(EC63&lt;&gt;"",IF(EU142&lt;&gt;"",IF(EB139=3,EU142,EU142+EB139),SUM(EO63:ET63)),"")</f>
        <v>#N/A</v>
      </c>
      <c r="EV63" s="3" t="e">
        <f ca="1">IF(EC63&lt;&gt;"",INDEX(EC61:EC64,MATCH(3,EU61:EU64,0),0),"")</f>
        <v>#N/A</v>
      </c>
      <c r="EW63" s="3" t="e">
        <f ca="1">IF(DY62&lt;&gt;"",DY62,"")</f>
        <v>#N/A</v>
      </c>
      <c r="EX63" s="3" t="e">
        <f ca="1">SUMPRODUCT((HH3:HH105=EW63)*(HK3:HK105=EW64)*(HL3:HL105="W"))+SUMPRODUCT((HH3:HH105=EW63)*(HK3:HK105=EW65)*(HL3:HL105="W"))+SUMPRODUCT((HH3:HH105=EW63)*(HK3:HK105=EW62)*(HL3:HL105="W"))+SUMPRODUCT((HH3:HH105=EW64)*(HK3:HK105=EW63)*(HM3:HM105="W"))+SUMPRODUCT((HH3:HH105=EW65)*(HK3:HK105=EW63)*(HM3:HM105="W"))+SUMPRODUCT((HH3:HH105=EW62)*(HK3:HK105=EW63)*(HM3:HM105="W"))</f>
        <v>#N/A</v>
      </c>
      <c r="EY63" s="3" t="e">
        <f ca="1">SUMPRODUCT((HH3:HH105=EW63)*(HK3:HK105=EW64)*(HL3:HL105="D"))+SUMPRODUCT((HH3:HH105=EW63)*(HK3:HK105=EW65)*(HL3:HL105="D"))+SUMPRODUCT((HH3:HH105=EW63)*(HK3:HK105=EW62)*(HL3:HL105="D"))+SUMPRODUCT((HH3:HH105=EW64)*(HK3:HK105=EW63)*(HL3:HL105="D"))+SUMPRODUCT((HH3:HH105=EW65)*(HK3:HK105=EW63)*(HL3:HL105="D"))+SUMPRODUCT((HH3:HH105=EW62)*(HK3:HK105=EW63)*(HL3:HL105="D"))</f>
        <v>#N/A</v>
      </c>
      <c r="EZ63" s="3" t="e">
        <f ca="1">SUMPRODUCT((HH3:HH105=EW63)*(HK3:HK105=EW64)*(HL3:HL105="L"))+SUMPRODUCT((HH3:HH105=EW63)*(HK3:HK105=EW65)*(HL3:HL105="L"))+SUMPRODUCT((HH3:HH105=EW63)*(HK3:HK105=EW62)*(HL3:HL105="L"))+SUMPRODUCT((HH3:HH105=EW64)*(HK3:HK105=EW63)*(HM3:HM105="L"))+SUMPRODUCT((HH3:HH105=EW65)*(HK3:HK105=EW63)*(HM3:HM105="L"))+SUMPRODUCT((HH3:HH105=EW62)*(HK3:HK105=EW63)*(HM3:HM105="L"))</f>
        <v>#N/A</v>
      </c>
      <c r="FA63" s="3" t="e">
        <f ca="1">SUMPRODUCT((HH3:HH105=EW63)*(HK3:HK105=EW64)*HI3:HI105)+SUMPRODUCT((HH3:HH105=EW63)*(HK3:HK105=EW65)*HI3:HI105)+SUMPRODUCT((HH3:HH105=EW63)*(HK3:HK105=EW61)*HI3:HI105)+SUMPRODUCT((HH3:HH105=EW63)*(HK3:HK105=EW62)*HI3:HI105)+SUMPRODUCT((HH3:HH105=EW64)*(HK3:HK105=EW63)*HJ3:HJ105)+SUMPRODUCT((HH3:HH105=EW65)*(HK3:HK105=EW63)*HJ3:HJ105)+SUMPRODUCT((HH3:HH105=EW61)*(HK3:HK105=EW63)*HJ3:HJ105)+SUMPRODUCT((HH3:HH105=EW62)*(HK3:HK105=EW63)*HJ3:HJ105)</f>
        <v>#N/A</v>
      </c>
      <c r="FB63" s="3" t="e">
        <f ca="1">SUMPRODUCT((HH3:HH105=EW63)*(HK3:HK105=EW64)*HJ3:HJ105)+SUMPRODUCT((HH3:HH105=EW63)*(HK3:HK105=EW65)*HJ3:HJ105)+SUMPRODUCT((HH3:HH105=EW63)*(HK3:HK105=EW61)*HJ3:HJ105)+SUMPRODUCT((HH3:HH105=EW63)*(HK3:HK105=EW62)*HJ3:HJ105)+SUMPRODUCT((HH3:HH105=EW64)*(HK3:HK105=EW63)*HI3:HI105)+SUMPRODUCT((HH3:HH105=EW65)*(HK3:HK105=EW63)*HI3:HI105)+SUMPRODUCT((HH3:HH105=EW61)*(HK3:HK105=EW63)*HI3:HI105)+SUMPRODUCT((HH3:HH105=EW62)*(HK3:HK105=EW63)*HI3:HI105)</f>
        <v>#N/A</v>
      </c>
      <c r="FC63" s="3" t="e">
        <f ca="1">FA63-FB63+1000</f>
        <v>#N/A</v>
      </c>
      <c r="FD63" s="3" t="e">
        <f t="shared" ca="1" si="234"/>
        <v>#N/A</v>
      </c>
      <c r="FE63" s="3" t="e">
        <f ca="1">IF(EW63&lt;&gt;"",VLOOKUP(EW63,DJ4:DP64,7,FALSE),"")</f>
        <v>#N/A</v>
      </c>
      <c r="FF63" s="3" t="e">
        <f ca="1">IF(EW63&lt;&gt;"",VLOOKUP(EW63,DJ4:DP64,5,FALSE),"")</f>
        <v>#N/A</v>
      </c>
      <c r="FG63" s="3" t="e">
        <f ca="1">IF(EW63&lt;&gt;"",VLOOKUP(EW63,DJ4:DR64,9,FALSE),"")</f>
        <v>#N/A</v>
      </c>
      <c r="FH63" s="3" t="e">
        <f t="shared" ca="1" si="235"/>
        <v>#N/A</v>
      </c>
      <c r="FI63" s="3" t="e">
        <f ca="1">IF(EW63&lt;&gt;"",RANK(FH63,FH61:FH64),"")</f>
        <v>#N/A</v>
      </c>
      <c r="FJ63" s="3" t="e">
        <f ca="1">IF(EW63&lt;&gt;"",SUMPRODUCT((FH61:FH64=FH63)*(FC61:FC64&gt;FC63)),"")</f>
        <v>#N/A</v>
      </c>
      <c r="FK63" s="3" t="e">
        <f ca="1">IF(EW63&lt;&gt;"",SUMPRODUCT((FH61:FH64=FH63)*(FC61:FC64=FC63)*(FA61:FA64&gt;FA63)),"")</f>
        <v>#N/A</v>
      </c>
      <c r="FL63" s="3" t="e">
        <f ca="1">IF(EW63&lt;&gt;"",SUMPRODUCT((FH61:FH64=FH63)*(FC61:FC64=FC63)*(FA61:FA64=FA63)*(FE61:FE64&gt;FE63)),"")</f>
        <v>#N/A</v>
      </c>
      <c r="FM63" s="3" t="e">
        <f ca="1">IF(EW63&lt;&gt;"",SUMPRODUCT((FH61:FH64=FH63)*(FC61:FC64=FC63)*(FA61:FA64=FA63)*(FE61:FE64=FE63)*(FF61:FF64&gt;FF63)),"")</f>
        <v>#N/A</v>
      </c>
      <c r="FN63" s="3" t="e">
        <f ca="1">IF(EW63&lt;&gt;"",SUMPRODUCT((FH61:FH64=FH63)*(FC61:FC64=FC63)*(FA61:FA64=FA63)*(FE61:FE64=FE63)*(FF61:FF64=FF63)*(FG61:FG64&gt;FG63)),"")</f>
        <v>#N/A</v>
      </c>
      <c r="FO63" s="3" t="e">
        <f ca="1">IF(EW63&lt;&gt;"",IF(FO142&lt;&gt;"",IF(EV139=3,FO142,FO142+EV139),SUM(FI63:FN63)+1),"")</f>
        <v>#N/A</v>
      </c>
      <c r="FP63" s="3" t="e">
        <f ca="1">IF(EW63&lt;&gt;"",INDEX(EW62:EW65,MATCH(3,FO62:FO65,0),0),"")</f>
        <v>#N/A</v>
      </c>
      <c r="FQ63" s="3" t="e">
        <f ca="1">IF(DZ61&lt;&gt;"",DZ61,"")</f>
        <v>#N/A</v>
      </c>
      <c r="FR63" s="3" t="e">
        <f ca="1">SUMPRODUCT((HH3:HH105=FQ63)*(HK3:HK105=FQ64)*(HL3:HL105="W"))+SUMPRODUCT((HH3:HH105=FQ63)*(HK3:HK105=FQ65)*(HL3:HL105="W"))+SUMPRODUCT((HH3:HH105=FQ63)*(HK3:HK105=FQ105)*(HL3:HL105="W"))+SUMPRODUCT((HH3:HH105=FQ64)*(HK3:HK105=FQ63)*(HM3:HM105="W"))+SUMPRODUCT((HH3:HH105=FQ65)*(HK3:HK105=FQ63)*(HM3:HM105="W"))+SUMPRODUCT((HH3:HH105=FQ105)*(HK3:HK105=FQ63)*(HM3:HM105="W"))</f>
        <v>#N/A</v>
      </c>
      <c r="FS63" s="3" t="e">
        <f ca="1">SUMPRODUCT((HH3:HH105=FQ63)*(HK3:HK105=FQ64)*(HL3:HL105="D"))+SUMPRODUCT((HH3:HH105=FQ63)*(HK3:HK105=FQ65)*(HL3:HL105="D"))+SUMPRODUCT((HH3:HH105=FQ63)*(HK3:HK105=FQ105)*(HL3:HL105="D"))+SUMPRODUCT((HH3:HH105=FQ64)*(HK3:HK105=FQ63)*(HL3:HL105="D"))+SUMPRODUCT((HH3:HH105=FQ65)*(HK3:HK105=FQ63)*(HL3:HL105="D"))+SUMPRODUCT((HH3:HH105=FQ105)*(HK3:HK105=FQ63)*(HL3:HL105="D"))</f>
        <v>#N/A</v>
      </c>
      <c r="FT63" s="3" t="e">
        <f ca="1">SUMPRODUCT((HH3:HH105=FQ63)*(HK3:HK105=FQ64)*(HL3:HL105="L"))+SUMPRODUCT((HH3:HH105=FQ63)*(HK3:HK105=FQ65)*(HL3:HL105="L"))+SUMPRODUCT((HH3:HH105=FQ63)*(HK3:HK105=FQ105)*(HL3:HL105="L"))+SUMPRODUCT((HH3:HH105=FQ64)*(HK3:HK105=FQ63)*(HM3:HM105="L"))+SUMPRODUCT((HH3:HH105=FQ65)*(HK3:HK105=FQ63)*(HM3:HM105="L"))+SUMPRODUCT((HH3:HH105=FQ105)*(HK3:HK105=FQ63)*(HM3:HM105="L"))</f>
        <v>#N/A</v>
      </c>
      <c r="FU63" s="3" t="e">
        <f ca="1">SUMPRODUCT((HH3:HH105=FQ63)*(HK3:HK105=FQ64)*HI3:HI105)+SUMPRODUCT((HH3:HH105=FQ63)*(HK3:HK105=FQ65)*HI3:HI105)+SUMPRODUCT((HH3:HH105=FQ63)*(HK3:HK105=FQ61)*HI3:HI105)+SUMPRODUCT((HH3:HH105=FQ63)*(HK3:HK105=FQ62)*HI3:HI105)+SUMPRODUCT((HH3:HH105=FQ64)*(HK3:HK105=FQ63)*HJ3:HJ105)+SUMPRODUCT((HH3:HH105=FQ65)*(HK3:HK105=FQ63)*HJ3:HJ105)+SUMPRODUCT((HH3:HH105=FQ61)*(HK3:HK105=FQ63)*HJ3:HJ105)+SUMPRODUCT((HH3:HH105=FQ62)*(HK3:HK105=FQ63)*HJ3:HJ105)</f>
        <v>#N/A</v>
      </c>
      <c r="FV63" s="3" t="e">
        <f ca="1">SUMPRODUCT((HH3:HH105=FQ63)*(HK3:HK105=FQ64)*HJ3:HJ105)+SUMPRODUCT((HH3:HH105=FQ63)*(HK3:HK105=FQ65)*HJ3:HJ105)+SUMPRODUCT((HH3:HH105=FQ63)*(HK3:HK105=FQ61)*HJ3:HJ105)+SUMPRODUCT((HH3:HH105=FQ63)*(HK3:HK105=FQ62)*HJ3:HJ105)+SUMPRODUCT((HH3:HH105=FQ64)*(HK3:HK105=FQ63)*HI3:HI105)+SUMPRODUCT((HH3:HH105=FQ65)*(HK3:HK105=FQ63)*HI3:HI105)+SUMPRODUCT((HH3:HH105=FQ61)*(HK3:HK105=FQ63)*HI3:HI105)+SUMPRODUCT((HH3:HH105=FQ62)*(HK3:HK105=FQ63)*HI3:HI105)</f>
        <v>#N/A</v>
      </c>
      <c r="FW63" s="3" t="e">
        <f ca="1">FU63-FV63+1000</f>
        <v>#N/A</v>
      </c>
      <c r="FX63" s="3" t="e">
        <f t="shared" ref="FX63:FX64" ca="1" si="238">IF(FQ63&lt;&gt;"",FR63*3+FS63*1,"")</f>
        <v>#N/A</v>
      </c>
      <c r="FY63" s="3" t="e">
        <f ca="1">IF(FQ63&lt;&gt;"",VLOOKUP(FQ63,DJ4:DP64,7,FALSE),"")</f>
        <v>#N/A</v>
      </c>
      <c r="FZ63" s="3" t="e">
        <f ca="1">IF(FQ63&lt;&gt;"",VLOOKUP(FQ63,DJ4:DP64,5,FALSE),"")</f>
        <v>#N/A</v>
      </c>
      <c r="GA63" s="3" t="e">
        <f ca="1">IF(FQ63&lt;&gt;"",VLOOKUP(FQ63,DJ4:DR64,9,FALSE),"")</f>
        <v>#N/A</v>
      </c>
      <c r="GB63" s="3" t="e">
        <f t="shared" ref="GB63:GB64" ca="1" si="239">FX63</f>
        <v>#N/A</v>
      </c>
      <c r="GC63" s="3" t="e">
        <f ca="1">IF(FQ63&lt;&gt;"",RANK(GB63,GB62:GB64),"")</f>
        <v>#N/A</v>
      </c>
      <c r="GD63" s="3" t="e">
        <f ca="1">IF(FQ63&lt;&gt;"",SUMPRODUCT((GB61:GB64=GB63)*(FW61:FW64&gt;FW63)),"")</f>
        <v>#N/A</v>
      </c>
      <c r="GE63" s="3" t="e">
        <f ca="1">IF(FQ63&lt;&gt;"",SUMPRODUCT((GB61:GB64=GB63)*(FW61:FW64=FW63)*(FU61:FU64&gt;FU63)),"")</f>
        <v>#N/A</v>
      </c>
      <c r="GF63" s="3" t="e">
        <f ca="1">IF(FQ63&lt;&gt;"",SUMPRODUCT((GB61:GB64=GB63)*(FW61:FW64=FW63)*(FU61:FU64=FU63)*(FY61:FY64&gt;FY63)),"")</f>
        <v>#N/A</v>
      </c>
      <c r="GG63" s="3" t="e">
        <f ca="1">IF(FQ63&lt;&gt;"",SUMPRODUCT((GB61:GB64=GB63)*(FW61:FW64=FW63)*(FU61:FU64=FU63)*(FY61:FY64=FY63)*(FZ61:FZ64&gt;FZ63)),"")</f>
        <v>#N/A</v>
      </c>
      <c r="GH63" s="3" t="e">
        <f ca="1">IF(FQ63&lt;&gt;"",SUMPRODUCT((GB61:GB64=GB63)*(FW61:FW64=FW63)*(FU61:FU64=FU63)*(FY61:FY64=FY63)*(FZ61:FZ64=FZ63)*(GA61:GA64&gt;GA63)),"")</f>
        <v>#N/A</v>
      </c>
      <c r="GI63" s="3" t="e">
        <f ca="1">IF(FQ63&lt;&gt;"",SUM(GC63:GH63)+2,"")</f>
        <v>#N/A</v>
      </c>
      <c r="GJ63" s="3" t="e">
        <f ca="1">IF(FQ63&lt;&gt;"",INDEX(FQ63:FQ65,MATCH(3,GI63:GI65,0),0),"")</f>
        <v>#N/A</v>
      </c>
      <c r="HE63" s="3" t="e">
        <f ca="1">IF(GJ63&lt;&gt;"",GJ63,IF(FP63&lt;&gt;"",FP63,IF(EV63&lt;&gt;"",EV63,DV63)))</f>
        <v>#N/A</v>
      </c>
      <c r="HF63" s="3">
        <v>3</v>
      </c>
      <c r="HH63" s="7" t="str">
        <f t="shared" si="1"/>
        <v>Noorwegen</v>
      </c>
      <c r="HI63" s="7" t="e">
        <f ca="1">IF(OFFSET(Voorspelling!#REF!,0,HI1)&lt;&gt;"",OFFSET(Voorspelling!#REF!,0,HI1),0)</f>
        <v>#REF!</v>
      </c>
      <c r="HJ63" s="7" t="e">
        <f ca="1">IF(OFFSET(Voorspelling!#REF!,0,HI1)&lt;&gt;"",OFFSET(Voorspelling!#REF!,0,HI1),0)</f>
        <v>#REF!</v>
      </c>
      <c r="HK63" s="7" t="str">
        <f t="shared" si="2"/>
        <v>Frankrijk</v>
      </c>
      <c r="HL63" s="7" t="e">
        <f ca="1">IF(AND(OFFSET(Voorspelling!#REF!,0,HI1)&lt;&gt;"",OFFSET(Voorspelling!#REF!,0,HI1)&lt;&gt;""),IF(HI63&gt;HJ63,"W",IF(HI63=HJ63,"D","L")),"")</f>
        <v>#REF!</v>
      </c>
      <c r="HM63" s="7" t="e">
        <f t="shared" ca="1" si="3"/>
        <v>#REF!</v>
      </c>
      <c r="LO63" s="7"/>
      <c r="LP63" s="7"/>
      <c r="LQ63" s="7"/>
      <c r="LR63" s="7"/>
      <c r="LS63" s="7"/>
      <c r="LT63" s="7"/>
      <c r="PV63" s="7"/>
      <c r="PW63" s="7"/>
      <c r="PX63" s="7"/>
      <c r="PY63" s="7"/>
      <c r="PZ63" s="7"/>
      <c r="QA63" s="7"/>
      <c r="UC63" s="7"/>
      <c r="UD63" s="7"/>
      <c r="UE63" s="7"/>
      <c r="UF63" s="7"/>
      <c r="UG63" s="7"/>
      <c r="UH63" s="7"/>
      <c r="YJ63" s="7"/>
      <c r="YK63" s="7"/>
      <c r="YL63" s="7"/>
      <c r="YM63" s="7"/>
      <c r="YN63" s="7"/>
      <c r="YO63" s="7"/>
      <c r="ACQ63" s="7"/>
      <c r="ACR63" s="7"/>
      <c r="ACS63" s="7"/>
      <c r="ACT63" s="7"/>
      <c r="ACU63" s="7"/>
      <c r="ACV63" s="7"/>
      <c r="AGX63" s="7"/>
      <c r="AGY63" s="7"/>
      <c r="AGZ63" s="7"/>
      <c r="AHA63" s="7"/>
      <c r="AHB63" s="7"/>
      <c r="AHC63" s="7"/>
      <c r="ALE63" s="7"/>
      <c r="ALF63" s="7"/>
      <c r="ALG63" s="7"/>
      <c r="ALH63" s="7"/>
      <c r="ALI63" s="7"/>
      <c r="ALJ63" s="7"/>
      <c r="APL63" s="7"/>
      <c r="APM63" s="7"/>
      <c r="APN63" s="7"/>
      <c r="APO63" s="7"/>
      <c r="APP63" s="7"/>
      <c r="APQ63" s="7"/>
      <c r="ATS63" s="7"/>
      <c r="ATT63" s="7"/>
      <c r="ATU63" s="7"/>
      <c r="ATV63" s="7"/>
      <c r="ATW63" s="7"/>
      <c r="ATX63" s="7"/>
      <c r="AXZ63" s="7"/>
      <c r="AYA63" s="7"/>
      <c r="AYB63" s="7"/>
      <c r="AYC63" s="7"/>
      <c r="AYD63" s="7"/>
      <c r="AYE63" s="7"/>
      <c r="BCG63" s="7"/>
      <c r="BCH63" s="7"/>
      <c r="BCI63" s="7"/>
      <c r="BCJ63" s="7"/>
      <c r="BCK63" s="7"/>
      <c r="BCL63" s="7"/>
      <c r="BGN63" s="7"/>
      <c r="BGO63" s="7"/>
      <c r="BGP63" s="7"/>
      <c r="BGQ63" s="7"/>
      <c r="BGR63" s="7"/>
      <c r="BGS63" s="7"/>
      <c r="BKU63" s="7"/>
      <c r="BKV63" s="7"/>
      <c r="BKW63" s="7"/>
      <c r="BKX63" s="7"/>
      <c r="BKY63" s="7"/>
      <c r="BKZ63" s="7"/>
      <c r="BPB63" s="7"/>
      <c r="BPC63" s="7"/>
      <c r="BPD63" s="7"/>
      <c r="BPE63" s="7"/>
      <c r="BPF63" s="7"/>
      <c r="BPG63" s="7"/>
      <c r="BTI63" s="7"/>
      <c r="BTJ63" s="7"/>
      <c r="BTK63" s="7"/>
      <c r="BTL63" s="7"/>
      <c r="BTM63" s="7"/>
      <c r="BTN63" s="7"/>
      <c r="BXP63" s="7"/>
      <c r="BXQ63" s="7"/>
      <c r="BXR63" s="7"/>
      <c r="BXS63" s="7"/>
      <c r="BXT63" s="7"/>
      <c r="BXU63" s="7"/>
      <c r="CBW63" s="7"/>
      <c r="CBX63" s="7"/>
      <c r="CBY63" s="7"/>
      <c r="CBZ63" s="7"/>
      <c r="CCA63" s="7"/>
      <c r="CCB63" s="7"/>
      <c r="CGD63" s="7"/>
      <c r="CGE63" s="7"/>
      <c r="CGF63" s="7"/>
      <c r="CGG63" s="7"/>
      <c r="CGH63" s="7"/>
      <c r="CGI63" s="7"/>
      <c r="CKK63" s="7"/>
      <c r="CKL63" s="7"/>
      <c r="CKM63" s="7"/>
      <c r="CKN63" s="7"/>
      <c r="CKO63" s="7"/>
      <c r="CKP63" s="7"/>
      <c r="COR63" s="7"/>
      <c r="COS63" s="7"/>
      <c r="COT63" s="7"/>
      <c r="COU63" s="7"/>
      <c r="COV63" s="7"/>
      <c r="COW63" s="7"/>
      <c r="CSY63" s="7"/>
      <c r="CSZ63" s="7"/>
      <c r="CTA63" s="7"/>
      <c r="CTB63" s="7"/>
      <c r="CTC63" s="7"/>
      <c r="CTD63" s="7"/>
      <c r="CXF63" s="7"/>
      <c r="CXG63" s="7"/>
      <c r="CXH63" s="7"/>
      <c r="CXI63" s="7"/>
      <c r="CXJ63" s="7"/>
      <c r="CXK63" s="7"/>
      <c r="DBM63" s="7"/>
      <c r="DBN63" s="7"/>
      <c r="DBO63" s="7"/>
      <c r="DBP63" s="7"/>
      <c r="DBQ63" s="7"/>
      <c r="DBR63" s="7"/>
      <c r="DFT63" s="7"/>
      <c r="DFU63" s="7"/>
      <c r="DFV63" s="7"/>
      <c r="DFW63" s="7"/>
      <c r="DFX63" s="7"/>
      <c r="DFY63" s="7"/>
      <c r="DKA63" s="7"/>
      <c r="DKB63" s="7"/>
      <c r="DKC63" s="7"/>
      <c r="DKD63" s="7"/>
      <c r="DKE63" s="7"/>
      <c r="DKF63" s="7"/>
      <c r="DOH63" s="7"/>
      <c r="DOI63" s="7"/>
      <c r="DOJ63" s="7"/>
      <c r="DOK63" s="7"/>
      <c r="DOL63" s="7"/>
      <c r="DOM63" s="7"/>
      <c r="DSO63" s="7"/>
      <c r="DSP63" s="7"/>
      <c r="DSQ63" s="7"/>
      <c r="DSR63" s="7"/>
      <c r="DSS63" s="7"/>
      <c r="DST63" s="7"/>
      <c r="DWV63" s="7"/>
      <c r="DWW63" s="7"/>
      <c r="DWX63" s="7"/>
      <c r="DWY63" s="7"/>
      <c r="DWZ63" s="7"/>
      <c r="DXA63" s="7"/>
      <c r="EBC63" s="7"/>
      <c r="EBD63" s="7"/>
      <c r="EBE63" s="7"/>
      <c r="EBF63" s="7"/>
      <c r="EBG63" s="7"/>
      <c r="EBH63" s="7"/>
      <c r="EFJ63" s="7"/>
      <c r="EFK63" s="7"/>
      <c r="EFL63" s="7"/>
      <c r="EFM63" s="7"/>
      <c r="EFN63" s="7"/>
      <c r="EFO63" s="7"/>
      <c r="EJQ63" s="7"/>
      <c r="EJR63" s="7"/>
      <c r="EJS63" s="7"/>
      <c r="EJT63" s="7"/>
      <c r="EJU63" s="7"/>
      <c r="EJV63" s="7"/>
      <c r="ENX63" s="7"/>
      <c r="ENY63" s="7"/>
      <c r="ENZ63" s="7"/>
      <c r="EOA63" s="7"/>
      <c r="EOB63" s="7"/>
      <c r="EOC63" s="7"/>
      <c r="ESE63" s="7"/>
      <c r="ESF63" s="7"/>
      <c r="ESG63" s="7"/>
      <c r="ESH63" s="7"/>
      <c r="ESI63" s="7"/>
      <c r="ESJ63" s="7"/>
      <c r="EWL63" s="7"/>
      <c r="EWM63" s="7"/>
      <c r="EWN63" s="7"/>
      <c r="EWO63" s="7"/>
      <c r="EWP63" s="7"/>
      <c r="EWQ63" s="7"/>
      <c r="FAS63" s="7"/>
      <c r="FAT63" s="7"/>
      <c r="FAU63" s="7"/>
      <c r="FAV63" s="7"/>
      <c r="FAW63" s="7"/>
      <c r="FAX63" s="7"/>
      <c r="FEZ63" s="7"/>
      <c r="FFA63" s="7"/>
      <c r="FFB63" s="7"/>
      <c r="FFC63" s="7"/>
      <c r="FFD63" s="7"/>
      <c r="FFE63" s="7"/>
      <c r="FJG63" s="7"/>
      <c r="FJH63" s="7"/>
      <c r="FJI63" s="7"/>
      <c r="FJJ63" s="7"/>
      <c r="FJK63" s="7"/>
      <c r="FJL63" s="7"/>
      <c r="FNN63" s="7"/>
      <c r="FNO63" s="7"/>
      <c r="FNP63" s="7"/>
      <c r="FNQ63" s="7"/>
      <c r="FNR63" s="7"/>
      <c r="FNS63" s="7"/>
      <c r="FRU63" s="7"/>
      <c r="FRV63" s="7"/>
      <c r="FRW63" s="7"/>
      <c r="FRX63" s="7"/>
      <c r="FRY63" s="7"/>
      <c r="FRZ63" s="7"/>
      <c r="FWB63" s="7"/>
      <c r="FWC63" s="7"/>
      <c r="FWD63" s="7"/>
      <c r="FWE63" s="7"/>
      <c r="FWF63" s="7"/>
      <c r="FWG63" s="7"/>
      <c r="GAI63" s="7"/>
      <c r="GAJ63" s="7"/>
      <c r="GAK63" s="7"/>
      <c r="GAL63" s="7"/>
      <c r="GAM63" s="7"/>
      <c r="GAN63" s="7"/>
      <c r="GEP63" s="7"/>
      <c r="GEQ63" s="7"/>
      <c r="GER63" s="7"/>
      <c r="GES63" s="7"/>
      <c r="GET63" s="7"/>
      <c r="GEU63" s="7"/>
      <c r="GIW63" s="7"/>
      <c r="GIX63" s="7"/>
      <c r="GIY63" s="7"/>
      <c r="GIZ63" s="7"/>
      <c r="GJA63" s="7"/>
      <c r="GJB63" s="7"/>
      <c r="GND63" s="7"/>
      <c r="GNE63" s="7"/>
      <c r="GNF63" s="7"/>
      <c r="GNG63" s="7"/>
      <c r="GNH63" s="7"/>
      <c r="GNI63" s="7"/>
      <c r="GRK63" s="7"/>
      <c r="GRL63" s="7"/>
      <c r="GRM63" s="7"/>
      <c r="GRN63" s="7"/>
      <c r="GRO63" s="7"/>
      <c r="GRP63" s="7"/>
      <c r="GVR63" s="7"/>
      <c r="GVS63" s="7"/>
      <c r="GVT63" s="7"/>
      <c r="GVU63" s="7"/>
      <c r="GVV63" s="7"/>
      <c r="GVW63" s="7"/>
      <c r="GZY63" s="7"/>
      <c r="GZZ63" s="7"/>
      <c r="HAA63" s="7"/>
      <c r="HAB63" s="7"/>
      <c r="HAC63" s="7"/>
      <c r="HAD63" s="7"/>
      <c r="HEF63" s="7"/>
      <c r="HEG63" s="7"/>
      <c r="HEH63" s="7"/>
      <c r="HEI63" s="7"/>
      <c r="HEJ63" s="7"/>
      <c r="HEK63" s="7"/>
      <c r="HIM63" s="7"/>
      <c r="HIN63" s="7"/>
      <c r="HIO63" s="7"/>
      <c r="HIP63" s="7"/>
      <c r="HIQ63" s="7"/>
      <c r="HIR63" s="7"/>
      <c r="HMT63" s="7"/>
      <c r="HMU63" s="7"/>
      <c r="HMV63" s="7"/>
      <c r="HMW63" s="7"/>
      <c r="HMX63" s="7"/>
      <c r="HMY63" s="7"/>
      <c r="HRA63" s="7"/>
      <c r="HRB63" s="7"/>
      <c r="HRC63" s="7"/>
      <c r="HRD63" s="7"/>
      <c r="HRE63" s="7"/>
      <c r="HRF63" s="7"/>
      <c r="HVH63" s="7"/>
      <c r="HVI63" s="7"/>
      <c r="HVJ63" s="7"/>
      <c r="HVK63" s="7"/>
      <c r="HVL63" s="7"/>
      <c r="HVM63" s="7"/>
      <c r="HZO63" s="7"/>
      <c r="HZP63" s="7"/>
      <c r="HZQ63" s="7"/>
      <c r="HZR63" s="7"/>
      <c r="HZS63" s="7"/>
      <c r="HZT63" s="7"/>
      <c r="IDV63" s="7"/>
      <c r="IDW63" s="7"/>
      <c r="IDX63" s="7"/>
      <c r="IDY63" s="7"/>
      <c r="IDZ63" s="7"/>
      <c r="IEA63" s="7"/>
      <c r="IIC63" s="7"/>
      <c r="IID63" s="7"/>
      <c r="IIE63" s="7"/>
      <c r="IIF63" s="7"/>
      <c r="IIG63" s="7"/>
      <c r="IIH63" s="7"/>
      <c r="IMJ63" s="7"/>
      <c r="IMK63" s="7"/>
      <c r="IML63" s="7"/>
      <c r="IMM63" s="7"/>
      <c r="IMN63" s="7"/>
      <c r="IMO63" s="7"/>
      <c r="IQQ63" s="7"/>
      <c r="IQR63" s="7"/>
      <c r="IQS63" s="7"/>
      <c r="IQT63" s="7"/>
      <c r="IQU63" s="7"/>
      <c r="IQV63" s="7"/>
      <c r="IUX63" s="7"/>
      <c r="IUY63" s="7"/>
      <c r="IUZ63" s="7"/>
      <c r="IVA63" s="7"/>
      <c r="IVB63" s="7"/>
      <c r="IVC63" s="7"/>
      <c r="IZE63" s="7"/>
      <c r="IZF63" s="7"/>
      <c r="IZG63" s="7"/>
      <c r="IZH63" s="7"/>
      <c r="IZI63" s="7"/>
      <c r="IZJ63" s="7"/>
      <c r="JDL63" s="7"/>
      <c r="JDM63" s="7"/>
      <c r="JDN63" s="7"/>
      <c r="JDO63" s="7"/>
      <c r="JDP63" s="7"/>
      <c r="JDQ63" s="7"/>
      <c r="JHS63" s="7"/>
      <c r="JHT63" s="7"/>
      <c r="JHU63" s="7"/>
      <c r="JHV63" s="7"/>
      <c r="JHW63" s="7"/>
      <c r="JHX63" s="7"/>
      <c r="JLZ63" s="7"/>
      <c r="JMA63" s="7"/>
      <c r="JMB63" s="7"/>
      <c r="JMC63" s="7"/>
      <c r="JMD63" s="7"/>
      <c r="JME63" s="7"/>
      <c r="JQG63" s="7"/>
      <c r="JQH63" s="7"/>
      <c r="JQI63" s="7"/>
      <c r="JQJ63" s="7"/>
      <c r="JQK63" s="7"/>
      <c r="JQL63" s="7"/>
      <c r="JUN63" s="7"/>
      <c r="JUO63" s="7"/>
      <c r="JUP63" s="7"/>
      <c r="JUQ63" s="7"/>
      <c r="JUR63" s="7"/>
      <c r="JUS63" s="7"/>
      <c r="JYU63" s="7"/>
      <c r="JYV63" s="7"/>
      <c r="JYW63" s="7"/>
      <c r="JYX63" s="7"/>
      <c r="JYY63" s="7"/>
      <c r="JYZ63" s="7"/>
      <c r="KDB63" s="7"/>
      <c r="KDC63" s="7"/>
      <c r="KDD63" s="7"/>
      <c r="KDE63" s="7"/>
      <c r="KDF63" s="7"/>
      <c r="KDG63" s="7"/>
      <c r="KHI63" s="7"/>
      <c r="KHJ63" s="7"/>
      <c r="KHK63" s="7"/>
      <c r="KHL63" s="7"/>
      <c r="KHM63" s="7"/>
      <c r="KHN63" s="7"/>
      <c r="KLP63" s="7"/>
      <c r="KLQ63" s="7"/>
      <c r="KLR63" s="7"/>
      <c r="KLS63" s="7"/>
      <c r="KLT63" s="7"/>
      <c r="KLU63" s="7"/>
      <c r="KPW63" s="7"/>
      <c r="KPX63" s="7"/>
      <c r="KPY63" s="7"/>
      <c r="KPZ63" s="7"/>
      <c r="KQA63" s="7"/>
      <c r="KQB63" s="7"/>
      <c r="KUD63" s="7"/>
      <c r="KUE63" s="7"/>
      <c r="KUF63" s="7"/>
      <c r="KUG63" s="7"/>
      <c r="KUH63" s="7"/>
      <c r="KUI63" s="7"/>
      <c r="KYK63" s="7"/>
      <c r="KYL63" s="7"/>
      <c r="KYM63" s="7"/>
      <c r="KYN63" s="7"/>
      <c r="KYO63" s="7"/>
      <c r="KYP63" s="7"/>
      <c r="LCR63" s="7"/>
      <c r="LCS63" s="7"/>
      <c r="LCT63" s="7"/>
      <c r="LCU63" s="7"/>
      <c r="LCV63" s="7"/>
      <c r="LCW63" s="7"/>
      <c r="LGY63" s="7"/>
      <c r="LGZ63" s="7"/>
      <c r="LHA63" s="7"/>
      <c r="LHB63" s="7"/>
      <c r="LHC63" s="7"/>
      <c r="LHD63" s="7"/>
      <c r="LLF63" s="7"/>
      <c r="LLG63" s="7"/>
      <c r="LLH63" s="7"/>
      <c r="LLI63" s="7"/>
      <c r="LLJ63" s="7"/>
      <c r="LLK63" s="7"/>
      <c r="LPM63" s="7"/>
      <c r="LPN63" s="7"/>
      <c r="LPO63" s="7"/>
      <c r="LPP63" s="7"/>
      <c r="LPQ63" s="7"/>
      <c r="LPR63" s="7"/>
      <c r="LTT63" s="7"/>
      <c r="LTU63" s="7"/>
      <c r="LTV63" s="7"/>
      <c r="LTW63" s="7"/>
      <c r="LTX63" s="7"/>
      <c r="LTY63" s="7"/>
      <c r="LYA63" s="7"/>
      <c r="LYB63" s="7"/>
      <c r="LYC63" s="7"/>
      <c r="LYD63" s="7"/>
      <c r="LYE63" s="7"/>
      <c r="LYF63" s="7"/>
      <c r="MCH63" s="7"/>
      <c r="MCI63" s="7"/>
      <c r="MCJ63" s="7"/>
      <c r="MCK63" s="7"/>
      <c r="MCL63" s="7"/>
      <c r="MCM63" s="7"/>
      <c r="MGO63" s="7"/>
      <c r="MGP63" s="7"/>
      <c r="MGQ63" s="7"/>
      <c r="MGR63" s="7"/>
      <c r="MGS63" s="7"/>
      <c r="MGT63" s="7"/>
      <c r="MKV63" s="7"/>
      <c r="MKW63" s="7"/>
      <c r="MKX63" s="7"/>
      <c r="MKY63" s="7"/>
      <c r="MKZ63" s="7"/>
      <c r="MLA63" s="7"/>
      <c r="MPC63" s="7"/>
      <c r="MPD63" s="7"/>
      <c r="MPE63" s="7"/>
      <c r="MPF63" s="7"/>
      <c r="MPG63" s="7"/>
      <c r="MPH63" s="7"/>
      <c r="MTJ63" s="7"/>
      <c r="MTK63" s="7"/>
      <c r="MTL63" s="7"/>
      <c r="MTM63" s="7"/>
      <c r="MTN63" s="7"/>
      <c r="MTO63" s="7"/>
      <c r="MXQ63" s="7"/>
      <c r="MXR63" s="7"/>
      <c r="MXS63" s="7"/>
      <c r="MXT63" s="7"/>
      <c r="MXU63" s="7"/>
      <c r="MXV63" s="7"/>
      <c r="NBX63" s="7"/>
      <c r="NBY63" s="7"/>
      <c r="NBZ63" s="7"/>
      <c r="NCA63" s="7"/>
      <c r="NCB63" s="7"/>
      <c r="NCC63" s="7"/>
      <c r="NGE63" s="7"/>
      <c r="NGF63" s="7"/>
      <c r="NGG63" s="7"/>
      <c r="NGH63" s="7"/>
      <c r="NGI63" s="7"/>
      <c r="NGJ63" s="7"/>
      <c r="NKL63" s="7"/>
      <c r="NKM63" s="7"/>
      <c r="NKN63" s="7"/>
      <c r="NKO63" s="7"/>
      <c r="NKP63" s="7"/>
      <c r="NKQ63" s="7"/>
      <c r="NOS63" s="7"/>
      <c r="NOT63" s="7"/>
      <c r="NOU63" s="7"/>
      <c r="NOV63" s="7"/>
      <c r="NOW63" s="7"/>
      <c r="NOX63" s="7"/>
      <c r="NSZ63" s="7"/>
      <c r="NTA63" s="7"/>
      <c r="NTB63" s="7"/>
      <c r="NTC63" s="7"/>
      <c r="NTD63" s="7"/>
      <c r="NTE63" s="7"/>
      <c r="NXG63" s="7"/>
      <c r="NXH63" s="7"/>
      <c r="NXI63" s="7"/>
      <c r="NXJ63" s="7"/>
      <c r="NXK63" s="7"/>
      <c r="NXL63" s="7"/>
      <c r="OBN63" s="7"/>
      <c r="OBO63" s="7"/>
      <c r="OBP63" s="7"/>
      <c r="OBQ63" s="7"/>
      <c r="OBR63" s="7"/>
      <c r="OBS63" s="7"/>
      <c r="OFU63" s="7"/>
      <c r="OFV63" s="7"/>
      <c r="OFW63" s="7"/>
      <c r="OFX63" s="7"/>
      <c r="OFY63" s="7"/>
      <c r="OFZ63" s="7"/>
      <c r="OKB63" s="7"/>
      <c r="OKC63" s="7"/>
      <c r="OKD63" s="7"/>
      <c r="OKE63" s="7"/>
      <c r="OKF63" s="7"/>
      <c r="OKG63" s="7"/>
      <c r="OOI63" s="7"/>
      <c r="OOJ63" s="7"/>
      <c r="OOK63" s="7"/>
      <c r="OOL63" s="7"/>
      <c r="OOM63" s="7"/>
      <c r="OON63" s="7"/>
      <c r="OSP63" s="7"/>
      <c r="OSQ63" s="7"/>
      <c r="OSR63" s="7"/>
      <c r="OSS63" s="7"/>
      <c r="OST63" s="7"/>
      <c r="OSU63" s="7"/>
      <c r="OWW63" s="7"/>
      <c r="OWX63" s="7"/>
      <c r="OWY63" s="7"/>
      <c r="OWZ63" s="7"/>
      <c r="OXA63" s="7"/>
      <c r="OXB63" s="7"/>
      <c r="PBD63" s="7"/>
      <c r="PBE63" s="7"/>
      <c r="PBF63" s="7"/>
      <c r="PBG63" s="7"/>
      <c r="PBH63" s="7"/>
      <c r="PBI63" s="7"/>
      <c r="PFK63" s="7"/>
      <c r="PFL63" s="7"/>
      <c r="PFM63" s="7"/>
      <c r="PFN63" s="7"/>
      <c r="PFO63" s="7"/>
      <c r="PFP63" s="7"/>
      <c r="PJR63" s="7"/>
      <c r="PJS63" s="7"/>
      <c r="PJT63" s="7"/>
      <c r="PJU63" s="7"/>
      <c r="PJV63" s="7"/>
      <c r="PJW63" s="7"/>
      <c r="PNY63" s="7"/>
      <c r="PNZ63" s="7"/>
      <c r="POA63" s="7"/>
      <c r="POB63" s="7"/>
      <c r="POC63" s="7"/>
      <c r="POD63" s="7"/>
      <c r="PSF63" s="7"/>
      <c r="PSG63" s="7"/>
      <c r="PSH63" s="7"/>
      <c r="PSI63" s="7"/>
      <c r="PSJ63" s="7"/>
      <c r="PSK63" s="7"/>
    </row>
    <row r="64" spans="1:998 1104:1997 2103:2996 3102:3995 4101:5105 5211:6104 6210:7103 7209:8102 8208:9212 9318:10211 10317:11210 11316:11321" x14ac:dyDescent="0.25">
      <c r="A64" s="9">
        <f>Landen!E45+100</f>
        <v>164</v>
      </c>
      <c r="B64" s="3">
        <f>VLOOKUP(C64,CX61:CY64,2,FALSE)</f>
        <v>4</v>
      </c>
      <c r="C64" s="5" t="str">
        <f>Landen!D45</f>
        <v>Jordanië</v>
      </c>
      <c r="D64" s="3">
        <f>SUMPRODUCT((DA3:DA105=C64)*(DE3:DE105="W"))+SUMPRODUCT((DD3:DD105=C64)*(DF3:DF105="W"))</f>
        <v>0</v>
      </c>
      <c r="E64" s="3">
        <f>SUMPRODUCT((DA3:DA105=C64)*(DE3:DE105="D"))+SUMPRODUCT((DD3:DD105=C64)*(DF3:DF105="D"))</f>
        <v>0</v>
      </c>
      <c r="F64" s="3">
        <f>SUMPRODUCT((DA3:DA105=C64)*(DE3:DE105="L"))+SUMPRODUCT((DD3:DD105=C64)*(DF3:DF105="L"))</f>
        <v>0</v>
      </c>
      <c r="G64" s="3">
        <f>SUMIF(DA3:DA123,C64,DB3:DB123)+SUMIF(DD3:DD123,C64,DC3:DC123)</f>
        <v>0</v>
      </c>
      <c r="H64" s="3">
        <f>SUMIF(DD3:DD123,C64,DB3:DB123)+SUMIF(DA3:DA123,C64,DC3:DC123)</f>
        <v>0</v>
      </c>
      <c r="I64" s="3">
        <f t="shared" si="220"/>
        <v>1000</v>
      </c>
      <c r="J64" s="3">
        <f t="shared" si="221"/>
        <v>0</v>
      </c>
      <c r="K64" s="3">
        <f>IF(Landen!F45&lt;&gt;"",Landen!F45,-A64)</f>
        <v>-164</v>
      </c>
      <c r="L64" s="3">
        <f>IF(COUNTIF(J61:J64,4)&lt;&gt;4,RANK(J64,J61:J64),J143)</f>
        <v>1</v>
      </c>
      <c r="N64" s="3">
        <f>SUMPRODUCT((L61:L64=L64)*(K61:K64&lt;K64))+L64</f>
        <v>1</v>
      </c>
      <c r="O64" s="5" t="str">
        <f>INDEX(C61:C64,MATCH(4,N61:N64,0),0)</f>
        <v>Argentinië</v>
      </c>
      <c r="P64" s="3">
        <f>INDEX(L61:L64,MATCH(O64,C61:C64,0),0)</f>
        <v>1</v>
      </c>
      <c r="Q64" s="3" t="str">
        <f>IF(AND(Q63&lt;&gt;"",P64=1),O64,"")</f>
        <v>Argentinië</v>
      </c>
      <c r="R64" s="3" t="str">
        <f>IF(AND(R63&lt;&gt;"",P65=2),O65,"")</f>
        <v/>
      </c>
      <c r="V64" s="3" t="str">
        <f t="shared" si="229"/>
        <v>Argentinië</v>
      </c>
      <c r="W64" s="3">
        <f>SUMPRODUCT((DA3:DA105=V64)*(DD3:DD105=V65)*(DE3:DE105="W"))+SUMPRODUCT((DA3:DA105=V64)*(DD3:DD105=V61)*(DE3:DE105="W"))+SUMPRODUCT((DA3:DA105=V64)*(DD3:DD105=V62)*(DE3:DE105="W"))+SUMPRODUCT((DA3:DA105=V64)*(DD3:DD105=V63)*(DE3:DE105="W"))+SUMPRODUCT((DA3:DA105=V65)*(DD3:DD105=V64)*(DF3:DF105="W"))+SUMPRODUCT((DA3:DA105=V61)*(DD3:DD105=V64)*(DF3:DF105="W"))+SUMPRODUCT((DA3:DA105=V62)*(DD3:DD105=V64)*(DF3:DF105="W"))+SUMPRODUCT((DA3:DA105=V63)*(DD3:DD105=V64)*(DF3:DF105="W"))</f>
        <v>0</v>
      </c>
      <c r="X64" s="3">
        <f>SUMPRODUCT((DA3:DA105=V64)*(DD3:DD105=V65)*(DE3:DE105="D"))+SUMPRODUCT((DA3:DA105=V64)*(DD3:DD105=V61)*(DE3:DE105="D"))+SUMPRODUCT((DA3:DA105=V64)*(DD3:DD105=V62)*(DE3:DE105="D"))+SUMPRODUCT((DA3:DA105=V64)*(DD3:DD105=V63)*(DE3:DE105="D"))+SUMPRODUCT((DA3:DA105=V65)*(DD3:DD105=V64)*(DE3:DE105="D"))+SUMPRODUCT((DA3:DA105=V61)*(DD3:DD105=V64)*(DE3:DE105="D"))+SUMPRODUCT((DA3:DA105=V62)*(DD3:DD105=V64)*(DE3:DE105="D"))+SUMPRODUCT((DA3:DA105=V63)*(DD3:DD105=V64)*(DE3:DE105="D"))</f>
        <v>0</v>
      </c>
      <c r="Y64" s="3">
        <f>SUMPRODUCT((DA3:DA105=V64)*(DD3:DD105=V65)*(DE3:DE105="L"))+SUMPRODUCT((DA3:DA105=V64)*(DD3:DD105=V61)*(DE3:DE105="L"))+SUMPRODUCT((DA3:DA105=V64)*(DD3:DD105=V62)*(DE3:DE105="L"))+SUMPRODUCT((DA3:DA105=V64)*(DD3:DD105=V63)*(DE3:DE105="L"))+SUMPRODUCT((DA3:DA105=V65)*(DD3:DD105=V64)*(DF3:DF105="L"))+SUMPRODUCT((DA3:DA105=V61)*(DD3:DD105=V64)*(DF3:DF105="L"))+SUMPRODUCT((DA3:DA105=V62)*(DD3:DD105=V64)*(DF3:DF105="L"))+SUMPRODUCT((DA3:DA105=V63)*(DD3:DD105=V64)*(DF3:DF105="L"))</f>
        <v>0</v>
      </c>
      <c r="Z64" s="3">
        <f>SUMPRODUCT((DA3:DA105=V64)*(DD3:DD105=V65)*DB3:DB105)+SUMPRODUCT((DA3:DA105=V64)*(DD3:DD105=V61)*DB3:DB105)+SUMPRODUCT((DA3:DA105=V64)*(DD3:DD105=V62)*DB3:DB105)+SUMPRODUCT((DA3:DA105=V64)*(DD3:DD105=V63)*DB3:DB105)+SUMPRODUCT((DA3:DA105=V65)*(DD3:DD105=V64)*DC3:DC105)+SUMPRODUCT((DA3:DA105=V61)*(DD3:DD105=V64)*DC3:DC105)+SUMPRODUCT((DA3:DA105=V62)*(DD3:DD105=V64)*DC3:DC105)+SUMPRODUCT((DA3:DA105=V63)*(DD3:DD105=V64)*DC3:DC105)</f>
        <v>0</v>
      </c>
      <c r="AA64" s="3">
        <f>SUMPRODUCT((DA3:DA105=V64)*(DD3:DD105=V65)*DC3:DC105)+SUMPRODUCT((DA3:DA105=V64)*(DD3:DD105=V61)*DC3:DC105)+SUMPRODUCT((DA3:DA105=V64)*(DD3:DD105=V62)*DC3:DC105)+SUMPRODUCT((DA3:DA105=V64)*(DD3:DD105=V63)*DC3:DC105)+SUMPRODUCT((DA3:DA105=V65)*(DD3:DD105=V64)*DB3:DB105)+SUMPRODUCT((DA3:DA105=V61)*(DD3:DD105=V64)*DB3:DB105)+SUMPRODUCT((DA3:DA105=V62)*(DD3:DD105=V64)*DB3:DB105)+SUMPRODUCT((DA3:DA105=V63)*(DD3:DD105=V64)*DB3:DB105)</f>
        <v>0</v>
      </c>
      <c r="AB64" s="3">
        <f>Z64-AA64+1000</f>
        <v>1000</v>
      </c>
      <c r="AC64" s="3">
        <f t="shared" si="222"/>
        <v>0</v>
      </c>
      <c r="AD64" s="3">
        <f>IF(V64&lt;&gt;"",VLOOKUP(V64,C4:I64,7,FALSE),"")</f>
        <v>1000</v>
      </c>
      <c r="AE64" s="3">
        <f>IF(V64&lt;&gt;"",VLOOKUP(V64,C4:I64,5,FALSE),"")</f>
        <v>0</v>
      </c>
      <c r="AF64" s="3">
        <f>IF(V64&lt;&gt;"",VLOOKUP(V64,C4:K64,9,FALSE),"")</f>
        <v>-102</v>
      </c>
      <c r="AG64" s="3">
        <f t="shared" si="223"/>
        <v>0</v>
      </c>
      <c r="AH64" s="3">
        <f>IF(V64&lt;&gt;"",RANK(AG64,AG61:AG64),"")</f>
        <v>1</v>
      </c>
      <c r="AI64" s="3">
        <f>IF(V64&lt;&gt;"",SUMPRODUCT((AG61:AG64=AG64)*(AB61:AB64&gt;AB64)),"")</f>
        <v>0</v>
      </c>
      <c r="AJ64" s="3">
        <f>IF(V64&lt;&gt;"",SUMPRODUCT((AG61:AG64=AG64)*(AB61:AB64=AB64)*(Z61:Z64&gt;Z64)),"")</f>
        <v>0</v>
      </c>
      <c r="AK64" s="3">
        <f>IF(V64&lt;&gt;"",SUMPRODUCT((AG61:AG64=AG64)*(AB61:AB64=AB64)*(Z61:Z64=Z64)*(AD61:AD64&gt;AD64)),"")</f>
        <v>0</v>
      </c>
      <c r="AL64" s="3">
        <f>IF(V64&lt;&gt;"",SUMPRODUCT((AG61:AG64=AG64)*(AB61:AB64=AB64)*(Z61:Z64=Z64)*(AD61:AD64=AD64)*(AE61:AE64&gt;AE64)),"")</f>
        <v>0</v>
      </c>
      <c r="AM64" s="3">
        <f>IF(V64&lt;&gt;"",SUMPRODUCT((AG61:AG64=AG64)*(AB61:AB64=AB64)*(Z61:Z64=Z64)*(AD61:AD64=AD64)*(AE61:AE64=AE64)*(AF61:AF64&gt;AF64)),"")</f>
        <v>0</v>
      </c>
      <c r="AN64" s="3">
        <f>IF(V64&lt;&gt;"",IF(AN143&lt;&gt;"",IF(U139=3,AN143,AN143+U139),SUM(AH64:AM64)),"")</f>
        <v>1</v>
      </c>
      <c r="AO64" s="3" t="str">
        <f>IF(V64&lt;&gt;"",INDEX(V61:V64,MATCH(4,AN61:AN64,0),0),"")</f>
        <v>Jordanië</v>
      </c>
      <c r="AP64" s="3" t="str">
        <f>IF(R63&lt;&gt;"",R63,"")</f>
        <v/>
      </c>
      <c r="AQ64" s="3" t="str">
        <f>IF(AP64&lt;&gt;"",SUMPRODUCT((DA3:DA105=AP64)*(DD3:DD105=AP65)*(DE3:DE105="W"))+SUMPRODUCT((DA3:DA105=AP64)*(DD3:DD105=AP62)*(DE3:DE105="W"))+SUMPRODUCT((DA3:DA105=AP64)*(DD3:DD105=AP63)*(DE3:DE105="W"))+SUMPRODUCT((DA3:DA105=AP65)*(DD3:DD105=AP64)*(DF3:DF105="W"))+SUMPRODUCT((DA3:DA105=AP62)*(DD3:DD105=AP64)*(DF3:DF105="W"))+SUMPRODUCT((DA3:DA105=AP63)*(DD3:DD105=AP64)*(DF3:DF105="W")),"")</f>
        <v/>
      </c>
      <c r="AR64" s="3" t="str">
        <f>IF(AP64&lt;&gt;"",SUMPRODUCT((DA3:DA105=AP64)*(DD3:DD105=AP65)*(DE3:DE105="D"))+SUMPRODUCT((DA3:DA105=AP64)*(DD3:DD105=AP62)*(DE3:DE105="D"))+SUMPRODUCT((DA3:DA105=AP64)*(DD3:DD105=AP63)*(DE3:DE105="D"))+SUMPRODUCT((DA3:DA105=AP65)*(DD3:DD105=AP64)*(DE3:DE105="D"))+SUMPRODUCT((DA3:DA105=AP62)*(DD3:DD105=AP64)*(DE3:DE105="D"))+SUMPRODUCT((DA3:DA105=AP63)*(DD3:DD105=AP64)*(DE3:DE105="D")),"")</f>
        <v/>
      </c>
      <c r="AS64" s="3" t="str">
        <f>IF(AP64&lt;&gt;"",SUMPRODUCT((DA3:DA105=AP64)*(DD3:DD105=AP65)*(DE3:DE105="L"))+SUMPRODUCT((DA3:DA105=AP64)*(DD3:DD105=AP62)*(DE3:DE105="L"))+SUMPRODUCT((DA3:DA105=AP64)*(DD3:DD105=AP63)*(DE3:DE105="L"))+SUMPRODUCT((DA3:DA105=AP65)*(DD3:DD105=AP64)*(DF3:DF105="L"))+SUMPRODUCT((DA3:DA105=AP62)*(DD3:DD105=AP64)*(DF3:DF105="L"))+SUMPRODUCT((DA3:DA105=AP63)*(DD3:DD105=AP64)*(DF3:DF105="L")),"")</f>
        <v/>
      </c>
      <c r="AT64" s="3">
        <f>SUMPRODUCT((DA3:DA105=AP64)*(DD3:DD105=AP65)*DB3:DB105)+SUMPRODUCT((DA3:DA105=AP64)*(DD3:DD105=AP61)*DB3:DB105)+SUMPRODUCT((DA3:DA105=AP64)*(DD3:DD105=AP62)*DB3:DB105)+SUMPRODUCT((DA3:DA105=AP64)*(DD3:DD105=AP63)*DB3:DB105)+SUMPRODUCT((DA3:DA105=AP65)*(DD3:DD105=AP64)*DC3:DC105)+SUMPRODUCT((DA3:DA105=AP61)*(DD3:DD105=AP64)*DC3:DC105)+SUMPRODUCT((DA3:DA105=AP62)*(DD3:DD105=AP64)*DC3:DC105)+SUMPRODUCT((DA3:DA105=AP63)*(DD3:DD105=AP64)*DC3:DC105)</f>
        <v>0</v>
      </c>
      <c r="AU64" s="3">
        <f>SUMPRODUCT((DA3:DA105=AP64)*(DD3:DD105=AP65)*DC3:DC105)+SUMPRODUCT((DA3:DA105=AP64)*(DD3:DD105=AP61)*DC3:DC105)+SUMPRODUCT((DA3:DA105=AP64)*(DD3:DD105=AP62)*DC3:DC105)+SUMPRODUCT((DA3:DA105=AP64)*(DD3:DD105=AP63)*DC3:DC105)+SUMPRODUCT((DA3:DA105=AP65)*(DD3:DD105=AP64)*DB3:DB105)+SUMPRODUCT((DA3:DA105=AP61)*(DD3:DD105=AP64)*DB3:DB105)+SUMPRODUCT((DA3:DA105=AP62)*(DD3:DD105=AP64)*DB3:DB105)+SUMPRODUCT((DA3:DA105=AP63)*(DD3:DD105=AP64)*DB3:DB105)</f>
        <v>0</v>
      </c>
      <c r="AV64" s="3">
        <f>AT64-AU64+1000</f>
        <v>1000</v>
      </c>
      <c r="AW64" s="3" t="str">
        <f t="shared" si="230"/>
        <v/>
      </c>
      <c r="AX64" s="3" t="str">
        <f>IF(AP64&lt;&gt;"",VLOOKUP(AP64,C4:I64,7,FALSE),"")</f>
        <v/>
      </c>
      <c r="AY64" s="3" t="str">
        <f>IF(AP64&lt;&gt;"",VLOOKUP(AP64,C4:I64,5,FALSE),"")</f>
        <v/>
      </c>
      <c r="AZ64" s="3" t="str">
        <f>IF(AP64&lt;&gt;"",VLOOKUP(AP64,C4:K64,9,FALSE),"")</f>
        <v/>
      </c>
      <c r="BA64" s="3" t="str">
        <f t="shared" si="231"/>
        <v/>
      </c>
      <c r="BB64" s="3" t="str">
        <f>IF(AP64&lt;&gt;"",RANK(BA64,BA61:BA64),"")</f>
        <v/>
      </c>
      <c r="BC64" s="3" t="str">
        <f>IF(AP64&lt;&gt;"",SUMPRODUCT((BA61:BA64=BA64)*(AV61:AV64&gt;AV64)),"")</f>
        <v/>
      </c>
      <c r="BD64" s="3" t="str">
        <f>IF(AP64&lt;&gt;"",SUMPRODUCT((BA61:BA64=BA64)*(AV61:AV64=AV64)*(AT61:AT64&gt;AT64)),"")</f>
        <v/>
      </c>
      <c r="BE64" s="3" t="str">
        <f>IF(AP64&lt;&gt;"",SUMPRODUCT((BA61:BA64=BA64)*(AV61:AV64=AV64)*(AT61:AT64=AT64)*(AX61:AX64&gt;AX64)),"")</f>
        <v/>
      </c>
      <c r="BF64" s="3" t="str">
        <f>IF(AP64&lt;&gt;"",SUMPRODUCT((BA61:BA64=BA64)*(AV61:AV64=AV64)*(AT61:AT64=AT64)*(AX61:AX64=AX64)*(AY61:AY64&gt;AY64)),"")</f>
        <v/>
      </c>
      <c r="BG64" s="3" t="str">
        <f>IF(AP64&lt;&gt;"",SUMPRODUCT((BA61:BA64=BA64)*(AV61:AV64=AV64)*(AT61:AT64=AT64)*(AX61:AX64=AX64)*(AY61:AY64=AY64)*(AZ61:AZ64&gt;AZ64)),"")</f>
        <v/>
      </c>
      <c r="BH64" s="3" t="str">
        <f>IF(AP64&lt;&gt;"",IF(BH143&lt;&gt;"",IF(AO139=3,BH143,BH143+AO139),SUM(BB64:BG64)+1),"")</f>
        <v/>
      </c>
      <c r="BI64" s="3" t="str">
        <f>IF(AP64&lt;&gt;"",INDEX(AP62:AP65,MATCH(4,BH62:BH65,0),0),"")</f>
        <v/>
      </c>
      <c r="BJ64" s="3" t="str">
        <f>IF(S62&lt;&gt;"",S62,"")</f>
        <v/>
      </c>
      <c r="BK64" s="3">
        <f>SUMPRODUCT((DA3:DA105=BJ64)*(DD3:DD105=BJ65)*(DE3:DE105="W"))+SUMPRODUCT((DA3:DA105=BJ64)*(DD3:DD105=BJ105)*(DE3:DE105="W"))+SUMPRODUCT((DA3:DA105=BJ64)*(DD3:DD105=BJ63)*(DE3:DE105="W"))+SUMPRODUCT((DA3:DA105=BJ65)*(DD3:DD105=BJ64)*(DF3:DF105="W"))+SUMPRODUCT((DA3:DA105=BJ105)*(DD3:DD105=BJ64)*(DF3:DF105="W"))+SUMPRODUCT((DA3:DA105=BJ63)*(DD3:DD105=BJ64)*(DF3:DF105="W"))</f>
        <v>0</v>
      </c>
      <c r="BL64" s="3">
        <f>SUMPRODUCT((DA3:DA105=BJ64)*(DD3:DD105=BJ65)*(DE3:DE105="D"))+SUMPRODUCT((DA3:DA105=BJ64)*(DD3:DD105=BJ105)*(DE3:DE105="D"))+SUMPRODUCT((DA3:DA105=BJ64)*(DD3:DD105=BJ63)*(DE3:DE105="D"))+SUMPRODUCT((DA3:DA105=BJ65)*(DD3:DD105=BJ64)*(DE3:DE105="D"))+SUMPRODUCT((DA3:DA105=BJ105)*(DD3:DD105=BJ64)*(DE3:DE105="D"))+SUMPRODUCT((DA3:DA105=BJ63)*(DD3:DD105=BJ64)*(DE3:DE105="D"))</f>
        <v>0</v>
      </c>
      <c r="BM64" s="3">
        <f>SUMPRODUCT((DA3:DA105=BJ64)*(DD3:DD105=BJ65)*(DE3:DE105="L"))+SUMPRODUCT((DA3:DA105=BJ64)*(DD3:DD105=BJ105)*(DE3:DE105="L"))+SUMPRODUCT((DA3:DA105=BJ64)*(DD3:DD105=BJ63)*(DE3:DE105="L"))+SUMPRODUCT((DA3:DA105=BJ65)*(DD3:DD105=BJ64)*(DF3:DF105="L"))+SUMPRODUCT((DA3:DA105=BJ105)*(DD3:DD105=BJ64)*(DF3:DF105="L"))+SUMPRODUCT((DA3:DA105=BJ63)*(DD3:DD105=BJ64)*(DF3:DF105="L"))</f>
        <v>0</v>
      </c>
      <c r="BN64" s="3">
        <f>SUMPRODUCT((DA3:DA105=BJ64)*(DD3:DD105=BJ65)*DB3:DB105)+SUMPRODUCT((DA3:DA105=BJ64)*(DD3:DD105=BJ61)*DB3:DB105)+SUMPRODUCT((DA3:DA105=BJ64)*(DD3:DD105=BJ62)*DB3:DB105)+SUMPRODUCT((DA3:DA105=BJ64)*(DD3:DD105=BJ63)*DB3:DB105)+SUMPRODUCT((DA3:DA105=BJ65)*(DD3:DD105=BJ64)*DC3:DC105)+SUMPRODUCT((DA3:DA105=BJ61)*(DD3:DD105=BJ64)*DC3:DC105)+SUMPRODUCT((DA3:DA105=BJ62)*(DD3:DD105=BJ64)*DC3:DC105)+SUMPRODUCT((DA3:DA105=BJ63)*(DD3:DD105=BJ64)*DC3:DC105)</f>
        <v>0</v>
      </c>
      <c r="BO64" s="3">
        <f>SUMPRODUCT((DA3:DA105=BJ64)*(DD3:DD105=BJ65)*DC3:DC105)+SUMPRODUCT((DA3:DA105=BJ64)*(DD3:DD105=BJ61)*DC3:DC105)+SUMPRODUCT((DA3:DA105=BJ64)*(DD3:DD105=BJ62)*DC3:DC105)+SUMPRODUCT((DA3:DA105=BJ64)*(DD3:DD105=BJ63)*DC3:DC105)+SUMPRODUCT((DA3:DA105=BJ65)*(DD3:DD105=BJ64)*DB3:DB105)+SUMPRODUCT((DA3:DA105=BJ61)*(DD3:DD105=BJ64)*DB3:DB105)+SUMPRODUCT((DA3:DA105=BJ62)*(DD3:DD105=BJ64)*DB3:DB105)+SUMPRODUCT((DA3:DA105=BJ63)*(DD3:DD105=BJ64)*DB3:DB105)</f>
        <v>0</v>
      </c>
      <c r="BP64" s="3">
        <f>BN64-BO64+1000</f>
        <v>1000</v>
      </c>
      <c r="BQ64" s="3" t="str">
        <f t="shared" si="236"/>
        <v/>
      </c>
      <c r="BR64" s="3" t="str">
        <f>IF(BJ64&lt;&gt;"",VLOOKUP(BJ64,C4:I64,7,FALSE),"")</f>
        <v/>
      </c>
      <c r="BS64" s="3" t="str">
        <f>IF(BJ64&lt;&gt;"",VLOOKUP(BJ64,C4:I64,5,FALSE),"")</f>
        <v/>
      </c>
      <c r="BT64" s="3" t="str">
        <f>IF(BJ64&lt;&gt;"",VLOOKUP(BJ64,C4:K64,9,FALSE),"")</f>
        <v/>
      </c>
      <c r="BU64" s="3" t="str">
        <f t="shared" si="237"/>
        <v/>
      </c>
      <c r="BV64" s="3" t="str">
        <f>IF(BJ64&lt;&gt;"",RANK(BU64,BU62:BU64),"")</f>
        <v/>
      </c>
      <c r="BW64" s="3" t="str">
        <f>IF(BJ64&lt;&gt;"",SUMPRODUCT((BU61:BU64=BU64)*(BP61:BP64&gt;BP64)),"")</f>
        <v/>
      </c>
      <c r="BX64" s="3" t="str">
        <f>IF(BJ64&lt;&gt;"",SUMPRODUCT((BU61:BU64=BU64)*(BP61:BP64=BP64)*(BN61:BN64&gt;BN64)),"")</f>
        <v/>
      </c>
      <c r="BY64" s="3" t="str">
        <f>IF(BJ64&lt;&gt;"",SUMPRODUCT((BU61:BU64=BU64)*(BP61:BP64=BP64)*(BN61:BN64=BN64)*(BR61:BR64&gt;BR64)),"")</f>
        <v/>
      </c>
      <c r="BZ64" s="3" t="str">
        <f>IF(BJ64&lt;&gt;"",SUMPRODUCT((BU61:BU64=BU64)*(BP61:BP64=BP64)*(BN61:BN64=BN64)*(BR61:BR64=BR64)*(BS61:BS64&gt;BS64)),"")</f>
        <v/>
      </c>
      <c r="CA64" s="3" t="str">
        <f>IF(BJ64&lt;&gt;"",SUMPRODUCT((BU61:BU64=BU64)*(BP61:BP64=BP64)*(BN61:BN64=BN64)*(BR61:BR64=BR64)*(BS61:BS64=BS64)*(BT61:BT64&gt;BT64)),"")</f>
        <v/>
      </c>
      <c r="CB64" s="3" t="str">
        <f>IF(BJ64&lt;&gt;"",SUM(BV64:CA64)+2,"")</f>
        <v/>
      </c>
      <c r="CC64" s="3" t="str">
        <f>IF(BJ64&lt;&gt;"",INDEX(BJ63:BJ65,MATCH(4,CB63:CB65,0),0),"")</f>
        <v/>
      </c>
      <c r="CD64" s="3" t="str">
        <f>IF(T61&lt;&gt;"",T61,"")</f>
        <v/>
      </c>
      <c r="CE64" s="3">
        <f>SUMPRODUCT((DA3:DA105=CD64)*(DD3:DD105=CD65)*(DE3:DE105="W"))+SUMPRODUCT((DA3:DA105=CD64)*(DD3:DD105=CD105)*(DE3:DE105="W"))+SUMPRODUCT((DA3:DA105=CD64)*(DD3:DD105=CD106)*(DE3:DE105="W"))+SUMPRODUCT((DA3:DA105=CD65)*(DD3:DD105=CD64)*(DF3:DF105="W"))+SUMPRODUCT((DA3:DA105=CD105)*(DD3:DD105=CD64)*(DF3:DF105="W"))+SUMPRODUCT((DA3:DA105=CD106)*(DD3:DD105=CD64)*(DF3:DF105="W"))</f>
        <v>0</v>
      </c>
      <c r="CF64" s="3">
        <f>SUMPRODUCT((DA3:DA105=CD64)*(DD3:DD105=CD65)*(DE3:DE105="D"))+SUMPRODUCT((DA3:DA105=CD64)*(DD3:DD105=CD105)*(DE3:DE105="D"))+SUMPRODUCT((DA3:DA105=CD64)*(DD3:DD105=CD106)*(DE3:DE105="D"))+SUMPRODUCT((DA3:DA105=CD65)*(DD3:DD105=CD64)*(DE3:DE105="D"))+SUMPRODUCT((DA3:DA105=CD105)*(DD3:DD105=CD64)*(DE3:DE105="D"))+SUMPRODUCT((DA3:DA105=CD106)*(DD3:DD105=CD64)*(DE3:DE105="D"))</f>
        <v>0</v>
      </c>
      <c r="CG64" s="3">
        <f>SUMPRODUCT((DA3:DA105=CD64)*(DD3:DD105=CD65)*(DE3:DE105="L"))+SUMPRODUCT((DA3:DA105=CD64)*(DD3:DD105=CD105)*(DE3:DE105="L"))+SUMPRODUCT((DA3:DA105=CD64)*(DD3:DD105=CD106)*(DE3:DE105="L"))+SUMPRODUCT((DA3:DA105=CD65)*(DD3:DD105=CD64)*(DF3:DF105="L"))+SUMPRODUCT((DA3:DA105=CD105)*(DD3:DD105=CD64)*(DF3:DF105="L"))+SUMPRODUCT((DA3:DA105=CD106)*(DD3:DD105=CD64)*(DF3:DF105="L"))</f>
        <v>0</v>
      </c>
      <c r="CH64" s="3">
        <f>SUMPRODUCT((DA3:DA105=CD64)*(DD3:DD105=CD65)*DB3:DB105)+SUMPRODUCT((DA3:DA105=CD64)*(DD3:DD105=CD61)*DB3:DB105)+SUMPRODUCT((DA3:DA105=CD64)*(DD3:DD105=CD62)*DB3:DB105)+SUMPRODUCT((DA3:DA105=CD64)*(DD3:DD105=CD63)*DB3:DB105)+SUMPRODUCT((DA3:DA105=CD65)*(DD3:DD105=CD64)*DC3:DC105)+SUMPRODUCT((DA3:DA105=CD61)*(DD3:DD105=CD64)*DC3:DC105)+SUMPRODUCT((DA3:DA105=CD62)*(DD3:DD105=CD64)*DC3:DC105)+SUMPRODUCT((DA3:DA105=CD63)*(DD3:DD105=CD64)*DC3:DC105)</f>
        <v>0</v>
      </c>
      <c r="CI64" s="3">
        <f>SUMPRODUCT((DA3:DA105=CD64)*(DD3:DD105=CD65)*DC3:DC105)+SUMPRODUCT((DA3:DA105=CD64)*(DD3:DD105=CD61)*DC3:DC105)+SUMPRODUCT((DA3:DA105=CD64)*(DD3:DD105=CD62)*DC3:DC105)+SUMPRODUCT((DA3:DA105=CD64)*(DD3:DD105=CD63)*DC3:DC105)+SUMPRODUCT((DA3:DA105=CD65)*(DD3:DD105=CD64)*DB3:DB105)+SUMPRODUCT((DA3:DA105=CD61)*(DD3:DD105=CD64)*DB3:DB105)+SUMPRODUCT((DA3:DA105=CD62)*(DD3:DD105=CD64)*DB3:DB105)+SUMPRODUCT((DA3:DA105=CD63)*(DD3:DD105=CD64)*DB3:DB105)</f>
        <v>0</v>
      </c>
      <c r="CJ64" s="3">
        <f>CH64-CI64+1000</f>
        <v>1000</v>
      </c>
      <c r="CK64" s="3" t="str">
        <f t="shared" ref="CK64" si="240">IF(CD64&lt;&gt;"",CE64*3+CF64*1,"")</f>
        <v/>
      </c>
      <c r="CL64" s="3" t="str">
        <f>IF(CD64&lt;&gt;"",VLOOKUP(CD64,C4:I64,7,FALSE),"")</f>
        <v/>
      </c>
      <c r="CM64" s="3" t="str">
        <f>IF(CD64&lt;&gt;"",VLOOKUP(CD64,C4:I64,5,FALSE),"")</f>
        <v/>
      </c>
      <c r="CN64" s="3" t="str">
        <f>IF(CD64&lt;&gt;"",VLOOKUP(CD64,C4:K64,9,FALSE),"")</f>
        <v/>
      </c>
      <c r="CO64" s="3" t="str">
        <f t="shared" ref="CO64" si="241">CK64</f>
        <v/>
      </c>
      <c r="CP64" s="3" t="str">
        <f>IF(CD64&lt;&gt;"",RANK(CO64,AG61:AG65),"")</f>
        <v/>
      </c>
      <c r="CQ64" s="3" t="str">
        <f>IF(CD64&lt;&gt;"",SUMPRODUCT((CO61:CO65=CO64)*(CJ61:CJ65&gt;CJ64)),"")</f>
        <v/>
      </c>
      <c r="CR64" s="3" t="str">
        <f>IF(CD64&lt;&gt;"",SUMPRODUCT((CO61:CO65=CO64)*(CJ61:CJ65=CJ64)*(CH61:CH65&gt;CH64)),"")</f>
        <v/>
      </c>
      <c r="CS64" s="3" t="str">
        <f>IF(CD64&lt;&gt;"",SUMPRODUCT((CO61:CO65=CO64)*(CJ61:CJ65=CJ64)*(CH61:CH65=CH64)*(CL61:CL65&gt;CL64)),"")</f>
        <v/>
      </c>
      <c r="CT64" s="3" t="str">
        <f>IF(CD64&lt;&gt;"",SUMPRODUCT((CO61:CO65=CO64)*(CJ61:CJ65=CJ64)*(CH61:CH65=CH64)*(CL61:CL65=CL64)*(CM61:CM65&gt;CM64)),"")</f>
        <v/>
      </c>
      <c r="CU64" s="3" t="str">
        <f>IF(CD64&lt;&gt;"",SUMPRODUCT((CO61:CO65=CO64)*(CJ61:CJ65=CJ64)*(CH61:CH65=CH64)*(CL61:CL65=CL64)*(CM61:CM65=CM64)*(CN61:CN65&gt;CN64)),"")</f>
        <v/>
      </c>
      <c r="CV64" s="3" t="str">
        <f>IF(CD64&lt;&gt;"",SUM(CP64:CU64)+3,"")</f>
        <v/>
      </c>
      <c r="CW64" s="3" t="str">
        <f>IF(CD64&lt;&gt;"",IF(CV64=4,CD64,CD65),"")</f>
        <v/>
      </c>
      <c r="CX64" s="3" t="str">
        <f>IF(CW64&lt;&gt;"",CW64,IF(CC64&lt;&gt;"",CC64,IF(BI64&lt;&gt;"",BI64,IF(AO64&lt;&gt;"",AO64,O64))))</f>
        <v>Jordanië</v>
      </c>
      <c r="CY64" s="3">
        <v>4</v>
      </c>
      <c r="DA64" s="7" t="str">
        <f>Voorspelling!F67</f>
        <v>Senegal</v>
      </c>
      <c r="DB64" s="7">
        <f>Voorspelling!G67</f>
        <v>0</v>
      </c>
      <c r="DC64" s="7">
        <f>Voorspelling!H67</f>
        <v>0</v>
      </c>
      <c r="DD64" s="7" t="str">
        <f>Voorspelling!I67</f>
        <v>Irak</v>
      </c>
      <c r="DE64" s="7" t="str">
        <f>IF(AND(Voorspelling!G67&lt;&gt;"",Voorspelling!H67&lt;&gt;""),IF(DB64&gt;DC64,"W",IF(DB64=DC64,"D","L")),"")</f>
        <v/>
      </c>
      <c r="DF64" s="7" t="str">
        <f t="shared" si="0"/>
        <v/>
      </c>
      <c r="DI64" s="3" t="e">
        <f ca="1">VLOOKUP(DJ64,HE61:HF64,2,FALSE)</f>
        <v>#N/A</v>
      </c>
      <c r="DJ64" s="5" t="str">
        <f t="shared" si="232"/>
        <v>Jordanië</v>
      </c>
      <c r="DK64" s="3" t="e">
        <f ca="1">SUMPRODUCT((HH3:HH105=DJ64)*(HL3:HL105="W"))+SUMPRODUCT((HK3:HK105=DJ64)*(HM3:HM105="W"))</f>
        <v>#REF!</v>
      </c>
      <c r="DL64" s="3" t="e">
        <f ca="1">SUMPRODUCT((HH3:HH105=DJ64)*(HL3:HL105="D"))+SUMPRODUCT((HK3:HK105=DJ64)*(HM3:HM105="D"))</f>
        <v>#REF!</v>
      </c>
      <c r="DM64" s="3" t="e">
        <f ca="1">SUMPRODUCT((HH3:HH105=DJ64)*(HL3:HL105="L"))+SUMPRODUCT((HK3:HK105=DJ64)*(HM3:HM105="L"))</f>
        <v>#REF!</v>
      </c>
      <c r="DN64" s="3" t="e">
        <f ca="1">SUMIF(HH3:HH123,DJ64,HI3:HI123)+SUMIF(HK3:HK123,DJ64,HJ3:HJ123)</f>
        <v>#REF!</v>
      </c>
      <c r="DO64" s="3" t="e">
        <f ca="1">SUMIF(HK3:HK123,DJ64,HI3:HI123)+SUMIF(HH3:HH123,DJ64,HJ3:HJ123)</f>
        <v>#REF!</v>
      </c>
      <c r="DP64" s="3" t="e">
        <f t="shared" ca="1" si="224"/>
        <v>#REF!</v>
      </c>
      <c r="DQ64" s="3" t="e">
        <f t="shared" ca="1" si="225"/>
        <v>#REF!</v>
      </c>
      <c r="DR64" s="3">
        <f t="shared" si="226"/>
        <v>-164</v>
      </c>
      <c r="DS64" s="3" t="e">
        <f ca="1">IF(COUNTIF(DQ61:DQ64,4)&lt;&gt;4,RANK(DQ64,DQ61:DQ64),DQ143)</f>
        <v>#REF!</v>
      </c>
      <c r="DU64" s="3" t="e">
        <f ca="1">SUMPRODUCT((DS61:DS64=DS64)*(DR61:DR64&lt;DR64))+DS64</f>
        <v>#REF!</v>
      </c>
      <c r="DV64" s="5" t="e">
        <f ca="1">INDEX(DJ61:DJ64,MATCH(4,DU61:DU64,0),0)</f>
        <v>#N/A</v>
      </c>
      <c r="DW64" s="3" t="e">
        <f ca="1">INDEX(DS61:DS64,MATCH(DV64,DJ61:DJ64,0),0)</f>
        <v>#N/A</v>
      </c>
      <c r="DX64" s="3" t="e">
        <f ca="1">IF(AND(DX63&lt;&gt;"",DW64=1),DV64,"")</f>
        <v>#N/A</v>
      </c>
      <c r="DY64" s="3" t="e">
        <f ca="1">IF(AND(DY63&lt;&gt;"",DW65=2),DV65,"")</f>
        <v>#N/A</v>
      </c>
      <c r="EC64" s="3" t="e">
        <f t="shared" ca="1" si="233"/>
        <v>#N/A</v>
      </c>
      <c r="ED64" s="3" t="e">
        <f ca="1">SUMPRODUCT((HH3:HH105=EC64)*(HK3:HK105=EC65)*(HL3:HL105="W"))+SUMPRODUCT((HH3:HH105=EC64)*(HK3:HK105=EC61)*(HL3:HL105="W"))+SUMPRODUCT((HH3:HH105=EC64)*(HK3:HK105=EC62)*(HL3:HL105="W"))+SUMPRODUCT((HH3:HH105=EC64)*(HK3:HK105=EC63)*(HL3:HL105="W"))+SUMPRODUCT((HH3:HH105=EC65)*(HK3:HK105=EC64)*(HM3:HM105="W"))+SUMPRODUCT((HH3:HH105=EC61)*(HK3:HK105=EC64)*(HM3:HM105="W"))+SUMPRODUCT((HH3:HH105=EC62)*(HK3:HK105=EC64)*(HM3:HM105="W"))+SUMPRODUCT((HH3:HH105=EC63)*(HK3:HK105=EC64)*(HM3:HM105="W"))</f>
        <v>#N/A</v>
      </c>
      <c r="EE64" s="3" t="e">
        <f ca="1">SUMPRODUCT((HH3:HH105=EC64)*(HK3:HK105=EC65)*(HL3:HL105="D"))+SUMPRODUCT((HH3:HH105=EC64)*(HK3:HK105=EC61)*(HL3:HL105="D"))+SUMPRODUCT((HH3:HH105=EC64)*(HK3:HK105=EC62)*(HL3:HL105="D"))+SUMPRODUCT((HH3:HH105=EC64)*(HK3:HK105=EC63)*(HL3:HL105="D"))+SUMPRODUCT((HH3:HH105=EC65)*(HK3:HK105=EC64)*(HL3:HL105="D"))+SUMPRODUCT((HH3:HH105=EC61)*(HK3:HK105=EC64)*(HL3:HL105="D"))+SUMPRODUCT((HH3:HH105=EC62)*(HK3:HK105=EC64)*(HL3:HL105="D"))+SUMPRODUCT((HH3:HH105=EC63)*(HK3:HK105=EC64)*(HL3:HL105="D"))</f>
        <v>#N/A</v>
      </c>
      <c r="EF64" s="3" t="e">
        <f ca="1">SUMPRODUCT((HH3:HH105=EC64)*(HK3:HK105=EC65)*(HL3:HL105="L"))+SUMPRODUCT((HH3:HH105=EC64)*(HK3:HK105=EC61)*(HL3:HL105="L"))+SUMPRODUCT((HH3:HH105=EC64)*(HK3:HK105=EC62)*(HL3:HL105="L"))+SUMPRODUCT((HH3:HH105=EC64)*(HK3:HK105=EC63)*(HL3:HL105="L"))+SUMPRODUCT((HH3:HH105=EC65)*(HK3:HK105=EC64)*(HM3:HM105="L"))+SUMPRODUCT((HH3:HH105=EC61)*(HK3:HK105=EC64)*(HM3:HM105="L"))+SUMPRODUCT((HH3:HH105=EC62)*(HK3:HK105=EC64)*(HM3:HM105="L"))+SUMPRODUCT((HH3:HH105=EC63)*(HK3:HK105=EC64)*(HM3:HM105="L"))</f>
        <v>#N/A</v>
      </c>
      <c r="EG64" s="3" t="e">
        <f ca="1">SUMPRODUCT((HH3:HH105=EC64)*(HK3:HK105=EC65)*HI3:HI105)+SUMPRODUCT((HH3:HH105=EC64)*(HK3:HK105=EC61)*HI3:HI105)+SUMPRODUCT((HH3:HH105=EC64)*(HK3:HK105=EC62)*HI3:HI105)+SUMPRODUCT((HH3:HH105=EC64)*(HK3:HK105=EC63)*HI3:HI105)+SUMPRODUCT((HH3:HH105=EC65)*(HK3:HK105=EC64)*HJ3:HJ105)+SUMPRODUCT((HH3:HH105=EC61)*(HK3:HK105=EC64)*HJ3:HJ105)+SUMPRODUCT((HH3:HH105=EC62)*(HK3:HK105=EC64)*HJ3:HJ105)+SUMPRODUCT((HH3:HH105=EC63)*(HK3:HK105=EC64)*HJ3:HJ105)</f>
        <v>#N/A</v>
      </c>
      <c r="EH64" s="3" t="e">
        <f ca="1">SUMPRODUCT((HH3:HH105=EC64)*(HK3:HK105=EC65)*HJ3:HJ105)+SUMPRODUCT((HH3:HH105=EC64)*(HK3:HK105=EC61)*HJ3:HJ105)+SUMPRODUCT((HH3:HH105=EC64)*(HK3:HK105=EC62)*HJ3:HJ105)+SUMPRODUCT((HH3:HH105=EC64)*(HK3:HK105=EC63)*HJ3:HJ105)+SUMPRODUCT((HH3:HH105=EC65)*(HK3:HK105=EC64)*HI3:HI105)+SUMPRODUCT((HH3:HH105=EC61)*(HK3:HK105=EC64)*HI3:HI105)+SUMPRODUCT((HH3:HH105=EC62)*(HK3:HK105=EC64)*HI3:HI105)+SUMPRODUCT((HH3:HH105=EC63)*(HK3:HK105=EC64)*HI3:HI105)</f>
        <v>#N/A</v>
      </c>
      <c r="EI64" s="3" t="e">
        <f ca="1">EG64-EH64+1000</f>
        <v>#N/A</v>
      </c>
      <c r="EJ64" s="3" t="e">
        <f t="shared" ca="1" si="227"/>
        <v>#N/A</v>
      </c>
      <c r="EK64" s="3" t="e">
        <f ca="1">IF(EC64&lt;&gt;"",VLOOKUP(EC64,DJ4:DP64,7,FALSE),"")</f>
        <v>#N/A</v>
      </c>
      <c r="EL64" s="3" t="e">
        <f ca="1">IF(EC64&lt;&gt;"",VLOOKUP(EC64,DJ4:DP64,5,FALSE),"")</f>
        <v>#N/A</v>
      </c>
      <c r="EM64" s="3" t="e">
        <f ca="1">IF(EC64&lt;&gt;"",VLOOKUP(EC64,DJ4:DR64,9,FALSE),"")</f>
        <v>#N/A</v>
      </c>
      <c r="EN64" s="3" t="e">
        <f t="shared" ca="1" si="228"/>
        <v>#N/A</v>
      </c>
      <c r="EO64" s="3" t="e">
        <f ca="1">IF(EC64&lt;&gt;"",RANK(EN64,EN61:EN64),"")</f>
        <v>#N/A</v>
      </c>
      <c r="EP64" s="3" t="e">
        <f ca="1">IF(EC64&lt;&gt;"",SUMPRODUCT((EN61:EN64=EN64)*(EI61:EI64&gt;EI64)),"")</f>
        <v>#N/A</v>
      </c>
      <c r="EQ64" s="3" t="e">
        <f ca="1">IF(EC64&lt;&gt;"",SUMPRODUCT((EN61:EN64=EN64)*(EI61:EI64=EI64)*(EG61:EG64&gt;EG64)),"")</f>
        <v>#N/A</v>
      </c>
      <c r="ER64" s="3" t="e">
        <f ca="1">IF(EC64&lt;&gt;"",SUMPRODUCT((EN61:EN64=EN64)*(EI61:EI64=EI64)*(EG61:EG64=EG64)*(EK61:EK64&gt;EK64)),"")</f>
        <v>#N/A</v>
      </c>
      <c r="ES64" s="3" t="e">
        <f ca="1">IF(EC64&lt;&gt;"",SUMPRODUCT((EN61:EN64=EN64)*(EI61:EI64=EI64)*(EG61:EG64=EG64)*(EK61:EK64=EK64)*(EL61:EL64&gt;EL64)),"")</f>
        <v>#N/A</v>
      </c>
      <c r="ET64" s="3" t="e">
        <f ca="1">IF(EC64&lt;&gt;"",SUMPRODUCT((EN61:EN64=EN64)*(EI61:EI64=EI64)*(EG61:EG64=EG64)*(EK61:EK64=EK64)*(EL61:EL64=EL64)*(EM61:EM64&gt;EM64)),"")</f>
        <v>#N/A</v>
      </c>
      <c r="EU64" s="3" t="e">
        <f ca="1">IF(EC64&lt;&gt;"",IF(EU143&lt;&gt;"",IF(EB139=3,EU143,EU143+EB139),SUM(EO64:ET64)),"")</f>
        <v>#N/A</v>
      </c>
      <c r="EV64" s="3" t="e">
        <f ca="1">IF(EC64&lt;&gt;"",INDEX(EC61:EC64,MATCH(4,EU61:EU64,0),0),"")</f>
        <v>#N/A</v>
      </c>
      <c r="EW64" s="3" t="e">
        <f ca="1">IF(DY63&lt;&gt;"",DY63,"")</f>
        <v>#N/A</v>
      </c>
      <c r="EX64" s="3" t="e">
        <f ca="1">IF(EW64&lt;&gt;"",SUMPRODUCT((HH3:HH105=EW64)*(HK3:HK105=EW65)*(HL3:HL105="W"))+SUMPRODUCT((HH3:HH105=EW64)*(HK3:HK105=EW62)*(HL3:HL105="W"))+SUMPRODUCT((HH3:HH105=EW64)*(HK3:HK105=EW63)*(HL3:HL105="W"))+SUMPRODUCT((HH3:HH105=EW65)*(HK3:HK105=EW64)*(HM3:HM105="W"))+SUMPRODUCT((HH3:HH105=EW62)*(HK3:HK105=EW64)*(HM3:HM105="W"))+SUMPRODUCT((HH3:HH105=EW63)*(HK3:HK105=EW64)*(HM3:HM105="W")),"")</f>
        <v>#N/A</v>
      </c>
      <c r="EY64" s="3" t="e">
        <f ca="1">IF(EW64&lt;&gt;"",SUMPRODUCT((HH3:HH105=EW64)*(HK3:HK105=EW65)*(HL3:HL105="D"))+SUMPRODUCT((HH3:HH105=EW64)*(HK3:HK105=EW62)*(HL3:HL105="D"))+SUMPRODUCT((HH3:HH105=EW64)*(HK3:HK105=EW63)*(HL3:HL105="D"))+SUMPRODUCT((HH3:HH105=EW65)*(HK3:HK105=EW64)*(HL3:HL105="D"))+SUMPRODUCT((HH3:HH105=EW62)*(HK3:HK105=EW64)*(HL3:HL105="D"))+SUMPRODUCT((HH3:HH105=EW63)*(HK3:HK105=EW64)*(HL3:HL105="D")),"")</f>
        <v>#N/A</v>
      </c>
      <c r="EZ64" s="3" t="e">
        <f ca="1">IF(EW64&lt;&gt;"",SUMPRODUCT((HH3:HH105=EW64)*(HK3:HK105=EW65)*(HL3:HL105="L"))+SUMPRODUCT((HH3:HH105=EW64)*(HK3:HK105=EW62)*(HL3:HL105="L"))+SUMPRODUCT((HH3:HH105=EW64)*(HK3:HK105=EW63)*(HL3:HL105="L"))+SUMPRODUCT((HH3:HH105=EW65)*(HK3:HK105=EW64)*(HM3:HM105="L"))+SUMPRODUCT((HH3:HH105=EW62)*(HK3:HK105=EW64)*(HM3:HM105="L"))+SUMPRODUCT((HH3:HH105=EW63)*(HK3:HK105=EW64)*(HM3:HM105="L")),"")</f>
        <v>#N/A</v>
      </c>
      <c r="FA64" s="3" t="e">
        <f ca="1">SUMPRODUCT((HH3:HH105=EW64)*(HK3:HK105=EW65)*HI3:HI105)+SUMPRODUCT((HH3:HH105=EW64)*(HK3:HK105=EW61)*HI3:HI105)+SUMPRODUCT((HH3:HH105=EW64)*(HK3:HK105=EW62)*HI3:HI105)+SUMPRODUCT((HH3:HH105=EW64)*(HK3:HK105=EW63)*HI3:HI105)+SUMPRODUCT((HH3:HH105=EW65)*(HK3:HK105=EW64)*HJ3:HJ105)+SUMPRODUCT((HH3:HH105=EW61)*(HK3:HK105=EW64)*HJ3:HJ105)+SUMPRODUCT((HH3:HH105=EW62)*(HK3:HK105=EW64)*HJ3:HJ105)+SUMPRODUCT((HH3:HH105=EW63)*(HK3:HK105=EW64)*HJ3:HJ105)</f>
        <v>#N/A</v>
      </c>
      <c r="FB64" s="3" t="e">
        <f ca="1">SUMPRODUCT((HH3:HH105=EW64)*(HK3:HK105=EW65)*HJ3:HJ105)+SUMPRODUCT((HH3:HH105=EW64)*(HK3:HK105=EW61)*HJ3:HJ105)+SUMPRODUCT((HH3:HH105=EW64)*(HK3:HK105=EW62)*HJ3:HJ105)+SUMPRODUCT((HH3:HH105=EW64)*(HK3:HK105=EW63)*HJ3:HJ105)+SUMPRODUCT((HH3:HH105=EW65)*(HK3:HK105=EW64)*HI3:HI105)+SUMPRODUCT((HH3:HH105=EW61)*(HK3:HK105=EW64)*HI3:HI105)+SUMPRODUCT((HH3:HH105=EW62)*(HK3:HK105=EW64)*HI3:HI105)+SUMPRODUCT((HH3:HH105=EW63)*(HK3:HK105=EW64)*HI3:HI105)</f>
        <v>#N/A</v>
      </c>
      <c r="FC64" s="3" t="e">
        <f ca="1">FA64-FB64+1000</f>
        <v>#N/A</v>
      </c>
      <c r="FD64" s="3" t="e">
        <f t="shared" ca="1" si="234"/>
        <v>#N/A</v>
      </c>
      <c r="FE64" s="3" t="e">
        <f ca="1">IF(EW64&lt;&gt;"",VLOOKUP(EW64,DJ4:DP64,7,FALSE),"")</f>
        <v>#N/A</v>
      </c>
      <c r="FF64" s="3" t="e">
        <f ca="1">IF(EW64&lt;&gt;"",VLOOKUP(EW64,DJ4:DP64,5,FALSE),"")</f>
        <v>#N/A</v>
      </c>
      <c r="FG64" s="3" t="e">
        <f ca="1">IF(EW64&lt;&gt;"",VLOOKUP(EW64,DJ4:DR64,9,FALSE),"")</f>
        <v>#N/A</v>
      </c>
      <c r="FH64" s="3" t="e">
        <f t="shared" ca="1" si="235"/>
        <v>#N/A</v>
      </c>
      <c r="FI64" s="3" t="e">
        <f ca="1">IF(EW64&lt;&gt;"",RANK(FH64,FH61:FH64),"")</f>
        <v>#N/A</v>
      </c>
      <c r="FJ64" s="3" t="e">
        <f ca="1">IF(EW64&lt;&gt;"",SUMPRODUCT((FH61:FH64=FH64)*(FC61:FC64&gt;FC64)),"")</f>
        <v>#N/A</v>
      </c>
      <c r="FK64" s="3" t="e">
        <f ca="1">IF(EW64&lt;&gt;"",SUMPRODUCT((FH61:FH64=FH64)*(FC61:FC64=FC64)*(FA61:FA64&gt;FA64)),"")</f>
        <v>#N/A</v>
      </c>
      <c r="FL64" s="3" t="e">
        <f ca="1">IF(EW64&lt;&gt;"",SUMPRODUCT((FH61:FH64=FH64)*(FC61:FC64=FC64)*(FA61:FA64=FA64)*(FE61:FE64&gt;FE64)),"")</f>
        <v>#N/A</v>
      </c>
      <c r="FM64" s="3" t="e">
        <f ca="1">IF(EW64&lt;&gt;"",SUMPRODUCT((FH61:FH64=FH64)*(FC61:FC64=FC64)*(FA61:FA64=FA64)*(FE61:FE64=FE64)*(FF61:FF64&gt;FF64)),"")</f>
        <v>#N/A</v>
      </c>
      <c r="FN64" s="3" t="e">
        <f ca="1">IF(EW64&lt;&gt;"",SUMPRODUCT((FH61:FH64=FH64)*(FC61:FC64=FC64)*(FA61:FA64=FA64)*(FE61:FE64=FE64)*(FF61:FF64=FF64)*(FG61:FG64&gt;FG64)),"")</f>
        <v>#N/A</v>
      </c>
      <c r="FO64" s="3" t="e">
        <f ca="1">IF(EW64&lt;&gt;"",IF(FO143&lt;&gt;"",IF(EV139=3,FO143,FO143+EV139),SUM(FI64:FN64)+1),"")</f>
        <v>#N/A</v>
      </c>
      <c r="FP64" s="3" t="e">
        <f ca="1">IF(EW64&lt;&gt;"",INDEX(EW62:EW65,MATCH(4,FO62:FO65,0),0),"")</f>
        <v>#N/A</v>
      </c>
      <c r="FQ64" s="3" t="e">
        <f ca="1">IF(DZ62&lt;&gt;"",DZ62,"")</f>
        <v>#N/A</v>
      </c>
      <c r="FR64" s="3" t="e">
        <f ca="1">SUMPRODUCT((HH3:HH105=FQ64)*(HK3:HK105=FQ65)*(HL3:HL105="W"))+SUMPRODUCT((HH3:HH105=FQ64)*(HK3:HK105=FQ105)*(HL3:HL105="W"))+SUMPRODUCT((HH3:HH105=FQ64)*(HK3:HK105=FQ63)*(HL3:HL105="W"))+SUMPRODUCT((HH3:HH105=FQ65)*(HK3:HK105=FQ64)*(HM3:HM105="W"))+SUMPRODUCT((HH3:HH105=FQ105)*(HK3:HK105=FQ64)*(HM3:HM105="W"))+SUMPRODUCT((HH3:HH105=FQ63)*(HK3:HK105=FQ64)*(HM3:HM105="W"))</f>
        <v>#N/A</v>
      </c>
      <c r="FS64" s="3" t="e">
        <f ca="1">SUMPRODUCT((HH3:HH105=FQ64)*(HK3:HK105=FQ65)*(HL3:HL105="D"))+SUMPRODUCT((HH3:HH105=FQ64)*(HK3:HK105=FQ105)*(HL3:HL105="D"))+SUMPRODUCT((HH3:HH105=FQ64)*(HK3:HK105=FQ63)*(HL3:HL105="D"))+SUMPRODUCT((HH3:HH105=FQ65)*(HK3:HK105=FQ64)*(HL3:HL105="D"))+SUMPRODUCT((HH3:HH105=FQ105)*(HK3:HK105=FQ64)*(HL3:HL105="D"))+SUMPRODUCT((HH3:HH105=FQ63)*(HK3:HK105=FQ64)*(HL3:HL105="D"))</f>
        <v>#N/A</v>
      </c>
      <c r="FT64" s="3" t="e">
        <f ca="1">SUMPRODUCT((HH3:HH105=FQ64)*(HK3:HK105=FQ65)*(HL3:HL105="L"))+SUMPRODUCT((HH3:HH105=FQ64)*(HK3:HK105=FQ105)*(HL3:HL105="L"))+SUMPRODUCT((HH3:HH105=FQ64)*(HK3:HK105=FQ63)*(HL3:HL105="L"))+SUMPRODUCT((HH3:HH105=FQ65)*(HK3:HK105=FQ64)*(HM3:HM105="L"))+SUMPRODUCT((HH3:HH105=FQ105)*(HK3:HK105=FQ64)*(HM3:HM105="L"))+SUMPRODUCT((HH3:HH105=FQ63)*(HK3:HK105=FQ64)*(HM3:HM105="L"))</f>
        <v>#N/A</v>
      </c>
      <c r="FU64" s="3" t="e">
        <f ca="1">SUMPRODUCT((HH3:HH105=FQ64)*(HK3:HK105=FQ65)*HI3:HI105)+SUMPRODUCT((HH3:HH105=FQ64)*(HK3:HK105=FQ61)*HI3:HI105)+SUMPRODUCT((HH3:HH105=FQ64)*(HK3:HK105=FQ62)*HI3:HI105)+SUMPRODUCT((HH3:HH105=FQ64)*(HK3:HK105=FQ63)*HI3:HI105)+SUMPRODUCT((HH3:HH105=FQ65)*(HK3:HK105=FQ64)*HJ3:HJ105)+SUMPRODUCT((HH3:HH105=FQ61)*(HK3:HK105=FQ64)*HJ3:HJ105)+SUMPRODUCT((HH3:HH105=FQ62)*(HK3:HK105=FQ64)*HJ3:HJ105)+SUMPRODUCT((HH3:HH105=FQ63)*(HK3:HK105=FQ64)*HJ3:HJ105)</f>
        <v>#N/A</v>
      </c>
      <c r="FV64" s="3" t="e">
        <f ca="1">SUMPRODUCT((HH3:HH105=FQ64)*(HK3:HK105=FQ65)*HJ3:HJ105)+SUMPRODUCT((HH3:HH105=FQ64)*(HK3:HK105=FQ61)*HJ3:HJ105)+SUMPRODUCT((HH3:HH105=FQ64)*(HK3:HK105=FQ62)*HJ3:HJ105)+SUMPRODUCT((HH3:HH105=FQ64)*(HK3:HK105=FQ63)*HJ3:HJ105)+SUMPRODUCT((HH3:HH105=FQ65)*(HK3:HK105=FQ64)*HI3:HI105)+SUMPRODUCT((HH3:HH105=FQ61)*(HK3:HK105=FQ64)*HI3:HI105)+SUMPRODUCT((HH3:HH105=FQ62)*(HK3:HK105=FQ64)*HI3:HI105)+SUMPRODUCT((HH3:HH105=FQ63)*(HK3:HK105=FQ64)*HI3:HI105)</f>
        <v>#N/A</v>
      </c>
      <c r="FW64" s="3" t="e">
        <f ca="1">FU64-FV64+1000</f>
        <v>#N/A</v>
      </c>
      <c r="FX64" s="3" t="e">
        <f t="shared" ca="1" si="238"/>
        <v>#N/A</v>
      </c>
      <c r="FY64" s="3" t="e">
        <f ca="1">IF(FQ64&lt;&gt;"",VLOOKUP(FQ64,DJ4:DP64,7,FALSE),"")</f>
        <v>#N/A</v>
      </c>
      <c r="FZ64" s="3" t="e">
        <f ca="1">IF(FQ64&lt;&gt;"",VLOOKUP(FQ64,DJ4:DP64,5,FALSE),"")</f>
        <v>#N/A</v>
      </c>
      <c r="GA64" s="3" t="e">
        <f ca="1">IF(FQ64&lt;&gt;"",VLOOKUP(FQ64,DJ4:DR64,9,FALSE),"")</f>
        <v>#N/A</v>
      </c>
      <c r="GB64" s="3" t="e">
        <f t="shared" ca="1" si="239"/>
        <v>#N/A</v>
      </c>
      <c r="GC64" s="3" t="e">
        <f ca="1">IF(FQ64&lt;&gt;"",RANK(GB64,GB62:GB64),"")</f>
        <v>#N/A</v>
      </c>
      <c r="GD64" s="3" t="e">
        <f ca="1">IF(FQ64&lt;&gt;"",SUMPRODUCT((GB61:GB64=GB64)*(FW61:FW64&gt;FW64)),"")</f>
        <v>#N/A</v>
      </c>
      <c r="GE64" s="3" t="e">
        <f ca="1">IF(FQ64&lt;&gt;"",SUMPRODUCT((GB61:GB64=GB64)*(FW61:FW64=FW64)*(FU61:FU64&gt;FU64)),"")</f>
        <v>#N/A</v>
      </c>
      <c r="GF64" s="3" t="e">
        <f ca="1">IF(FQ64&lt;&gt;"",SUMPRODUCT((GB61:GB64=GB64)*(FW61:FW64=FW64)*(FU61:FU64=FU64)*(FY61:FY64&gt;FY64)),"")</f>
        <v>#N/A</v>
      </c>
      <c r="GG64" s="3" t="e">
        <f ca="1">IF(FQ64&lt;&gt;"",SUMPRODUCT((GB61:GB64=GB64)*(FW61:FW64=FW64)*(FU61:FU64=FU64)*(FY61:FY64=FY64)*(FZ61:FZ64&gt;FZ64)),"")</f>
        <v>#N/A</v>
      </c>
      <c r="GH64" s="3" t="e">
        <f ca="1">IF(FQ64&lt;&gt;"",SUMPRODUCT((GB61:GB64=GB64)*(FW61:FW64=FW64)*(FU61:FU64=FU64)*(FY61:FY64=FY64)*(FZ61:FZ64=FZ64)*(GA61:GA64&gt;GA64)),"")</f>
        <v>#N/A</v>
      </c>
      <c r="GI64" s="3" t="e">
        <f ca="1">IF(FQ64&lt;&gt;"",SUM(GC64:GH64)+2,"")</f>
        <v>#N/A</v>
      </c>
      <c r="GJ64" s="3" t="e">
        <f ca="1">IF(FQ64&lt;&gt;"",INDEX(FQ63:FQ65,MATCH(4,GI63:GI65,0),0),"")</f>
        <v>#N/A</v>
      </c>
      <c r="GK64" s="3" t="str">
        <f>IF(EA61&lt;&gt;"",EA61,"")</f>
        <v/>
      </c>
      <c r="GL64" s="3" t="e">
        <f ca="1">SUMPRODUCT((HH3:HH105=GK64)*(HK3:HK105=GK65)*(HL3:HL105="W"))+SUMPRODUCT((HH3:HH105=GK64)*(HK3:HK105=GK105)*(HL3:HL105="W"))+SUMPRODUCT((HH3:HH105=GK64)*(HK3:HK105=GK106)*(HL3:HL105="W"))+SUMPRODUCT((HH3:HH105=GK65)*(HK3:HK105=GK64)*(HM3:HM105="W"))+SUMPRODUCT((HH3:HH105=GK105)*(HK3:HK105=GK64)*(HM3:HM105="W"))+SUMPRODUCT((HH3:HH105=GK106)*(HK3:HK105=GK64)*(HM3:HM105="W"))</f>
        <v>#REF!</v>
      </c>
      <c r="GM64" s="3" t="e">
        <f ca="1">SUMPRODUCT((HH3:HH105=GK64)*(HK3:HK105=GK65)*(HL3:HL105="D"))+SUMPRODUCT((HH3:HH105=GK64)*(HK3:HK105=GK105)*(HL3:HL105="D"))+SUMPRODUCT((HH3:HH105=GK64)*(HK3:HK105=GK106)*(HL3:HL105="D"))+SUMPRODUCT((HH3:HH105=GK65)*(HK3:HK105=GK64)*(HL3:HL105="D"))+SUMPRODUCT((HH3:HH105=GK105)*(HK3:HK105=GK64)*(HL3:HL105="D"))+SUMPRODUCT((HH3:HH105=GK106)*(HK3:HK105=GK64)*(HL3:HL105="D"))</f>
        <v>#REF!</v>
      </c>
      <c r="GN64" s="3" t="e">
        <f ca="1">SUMPRODUCT((HH3:HH105=GK64)*(HK3:HK105=GK65)*(HL3:HL105="L"))+SUMPRODUCT((HH3:HH105=GK64)*(HK3:HK105=GK105)*(HL3:HL105="L"))+SUMPRODUCT((HH3:HH105=GK64)*(HK3:HK105=GK106)*(HL3:HL105="L"))+SUMPRODUCT((HH3:HH105=GK65)*(HK3:HK105=GK64)*(HM3:HM105="L"))+SUMPRODUCT((HH3:HH105=GK105)*(HK3:HK105=GK64)*(HM3:HM105="L"))+SUMPRODUCT((HH3:HH105=GK106)*(HK3:HK105=GK64)*(HM3:HM105="L"))</f>
        <v>#REF!</v>
      </c>
      <c r="GO64" s="3" t="e">
        <f ca="1">SUMPRODUCT((HH3:HH105=GK64)*(HK3:HK105=GK65)*HI3:HI105)+SUMPRODUCT((HH3:HH105=GK64)*(HK3:HK105=GK61)*HI3:HI105)+SUMPRODUCT((HH3:HH105=GK64)*(HK3:HK105=GK62)*HI3:HI105)+SUMPRODUCT((HH3:HH105=GK64)*(HK3:HK105=GK63)*HI3:HI105)+SUMPRODUCT((HH3:HH105=GK65)*(HK3:HK105=GK64)*HJ3:HJ105)+SUMPRODUCT((HH3:HH105=GK61)*(HK3:HK105=GK64)*HJ3:HJ105)+SUMPRODUCT((HH3:HH105=GK62)*(HK3:HK105=GK64)*HJ3:HJ105)+SUMPRODUCT((HH3:HH105=GK63)*(HK3:HK105=GK64)*HJ3:HJ105)</f>
        <v>#REF!</v>
      </c>
      <c r="GP64" s="3" t="e">
        <f ca="1">SUMPRODUCT((HH3:HH105=GK64)*(HK3:HK105=GK65)*HJ3:HJ105)+SUMPRODUCT((HH3:HH105=GK64)*(HK3:HK105=GK61)*HJ3:HJ105)+SUMPRODUCT((HH3:HH105=GK64)*(HK3:HK105=GK62)*HJ3:HJ105)+SUMPRODUCT((HH3:HH105=GK64)*(HK3:HK105=GK63)*HJ3:HJ105)+SUMPRODUCT((HH3:HH105=GK65)*(HK3:HK105=GK64)*HI3:HI105)+SUMPRODUCT((HH3:HH105=GK61)*(HK3:HK105=GK64)*HI3:HI105)+SUMPRODUCT((HH3:HH105=GK62)*(HK3:HK105=GK64)*HI3:HI105)+SUMPRODUCT((HH3:HH105=GK63)*(HK3:HK105=GK64)*HI3:HI105)</f>
        <v>#REF!</v>
      </c>
      <c r="GQ64" s="3" t="e">
        <f ca="1">GO64-GP64+1000</f>
        <v>#REF!</v>
      </c>
      <c r="GR64" s="3" t="str">
        <f t="shared" ref="GR64" si="242">IF(GK64&lt;&gt;"",GL64*3+GM64*1,"")</f>
        <v/>
      </c>
      <c r="GS64" s="3" t="str">
        <f>IF(GK64&lt;&gt;"",VLOOKUP(GK64,DJ4:DP64,7,FALSE),"")</f>
        <v/>
      </c>
      <c r="GT64" s="3" t="str">
        <f>IF(GK64&lt;&gt;"",VLOOKUP(GK64,DJ4:DP64,5,FALSE),"")</f>
        <v/>
      </c>
      <c r="GU64" s="3" t="str">
        <f>IF(GK64&lt;&gt;"",VLOOKUP(GK64,DJ4:DR64,9,FALSE),"")</f>
        <v/>
      </c>
      <c r="GV64" s="3" t="str">
        <f t="shared" ref="GV64" si="243">GR64</f>
        <v/>
      </c>
      <c r="GW64" s="3" t="str">
        <f>IF(GK64&lt;&gt;"",RANK(GV64,EN61:EN65),"")</f>
        <v/>
      </c>
      <c r="GX64" s="3" t="str">
        <f>IF(GK64&lt;&gt;"",SUMPRODUCT((GV61:GV65=GV64)*(GQ61:GQ65&gt;GQ64)),"")</f>
        <v/>
      </c>
      <c r="GY64" s="3" t="str">
        <f>IF(GK64&lt;&gt;"",SUMPRODUCT((GV61:GV65=GV64)*(GQ61:GQ65=GQ64)*(GO61:GO65&gt;GO64)),"")</f>
        <v/>
      </c>
      <c r="GZ64" s="3" t="str">
        <f>IF(GK64&lt;&gt;"",SUMPRODUCT((GV61:GV65=GV64)*(GQ61:GQ65=GQ64)*(GO61:GO65=GO64)*(GS61:GS65&gt;GS64)),"")</f>
        <v/>
      </c>
      <c r="HA64" s="3" t="str">
        <f>IF(GK64&lt;&gt;"",SUMPRODUCT((GV61:GV65=GV64)*(GQ61:GQ65=GQ64)*(GO61:GO65=GO64)*(GS61:GS65=GS64)*(GT61:GT65&gt;GT64)),"")</f>
        <v/>
      </c>
      <c r="HB64" s="3" t="str">
        <f>IF(GK64&lt;&gt;"",SUMPRODUCT((GV61:GV65=GV64)*(GQ61:GQ65=GQ64)*(GO61:GO65=GO64)*(GS61:GS65=GS64)*(GT61:GT65=GT64)*(GU61:GU65&gt;GU64)),"")</f>
        <v/>
      </c>
      <c r="HC64" s="3" t="str">
        <f>IF(GK64&lt;&gt;"",SUM(GW64:HB64)+3,"")</f>
        <v/>
      </c>
      <c r="HD64" s="3" t="str">
        <f>IF(GK64&lt;&gt;"",IF(HC64=4,GK64,GK65),"")</f>
        <v/>
      </c>
      <c r="HE64" s="3" t="e">
        <f ca="1">IF(HD64&lt;&gt;"",HD64,IF(GJ64&lt;&gt;"",GJ64,IF(FP64&lt;&gt;"",FP64,IF(EV64&lt;&gt;"",EV64,DV64))))</f>
        <v>#N/A</v>
      </c>
      <c r="HF64" s="3">
        <v>4</v>
      </c>
      <c r="HH64" s="7" t="str">
        <f t="shared" si="1"/>
        <v>Senegal</v>
      </c>
      <c r="HI64" s="7" t="e">
        <f ca="1">IF(OFFSET(Voorspelling!#REF!,0,HI1)&lt;&gt;"",OFFSET(Voorspelling!#REF!,0,HI1),0)</f>
        <v>#REF!</v>
      </c>
      <c r="HJ64" s="7" t="e">
        <f ca="1">IF(OFFSET(Voorspelling!#REF!,0,HI1)&lt;&gt;"",OFFSET(Voorspelling!#REF!,0,HI1),0)</f>
        <v>#REF!</v>
      </c>
      <c r="HK64" s="7" t="str">
        <f t="shared" si="2"/>
        <v>Irak</v>
      </c>
      <c r="HL64" s="7" t="e">
        <f ca="1">IF(AND(OFFSET(Voorspelling!#REF!,0,HI1)&lt;&gt;"",OFFSET(Voorspelling!#REF!,0,HI1)&lt;&gt;""),IF(HI64&gt;HJ64,"W",IF(HI64=HJ64,"D","L")),"")</f>
        <v>#REF!</v>
      </c>
      <c r="HM64" s="7" t="e">
        <f t="shared" ca="1" si="3"/>
        <v>#REF!</v>
      </c>
      <c r="LO64" s="7"/>
      <c r="LP64" s="7"/>
      <c r="LQ64" s="7"/>
      <c r="LR64" s="7"/>
      <c r="LS64" s="7"/>
      <c r="LT64" s="7"/>
      <c r="PV64" s="7"/>
      <c r="PW64" s="7"/>
      <c r="PX64" s="7"/>
      <c r="PY64" s="7"/>
      <c r="PZ64" s="7"/>
      <c r="QA64" s="7"/>
      <c r="UC64" s="7"/>
      <c r="UD64" s="7"/>
      <c r="UE64" s="7"/>
      <c r="UF64" s="7"/>
      <c r="UG64" s="7"/>
      <c r="UH64" s="7"/>
      <c r="YJ64" s="7"/>
      <c r="YK64" s="7"/>
      <c r="YL64" s="7"/>
      <c r="YM64" s="7"/>
      <c r="YN64" s="7"/>
      <c r="YO64" s="7"/>
      <c r="ACQ64" s="7"/>
      <c r="ACR64" s="7"/>
      <c r="ACS64" s="7"/>
      <c r="ACT64" s="7"/>
      <c r="ACU64" s="7"/>
      <c r="ACV64" s="7"/>
      <c r="AGX64" s="7"/>
      <c r="AGY64" s="7"/>
      <c r="AGZ64" s="7"/>
      <c r="AHA64" s="7"/>
      <c r="AHB64" s="7"/>
      <c r="AHC64" s="7"/>
      <c r="ALE64" s="7"/>
      <c r="ALF64" s="7"/>
      <c r="ALG64" s="7"/>
      <c r="ALH64" s="7"/>
      <c r="ALI64" s="7"/>
      <c r="ALJ64" s="7"/>
      <c r="APL64" s="7"/>
      <c r="APM64" s="7"/>
      <c r="APN64" s="7"/>
      <c r="APO64" s="7"/>
      <c r="APP64" s="7"/>
      <c r="APQ64" s="7"/>
      <c r="ATS64" s="7"/>
      <c r="ATT64" s="7"/>
      <c r="ATU64" s="7"/>
      <c r="ATV64" s="7"/>
      <c r="ATW64" s="7"/>
      <c r="ATX64" s="7"/>
      <c r="AXZ64" s="7"/>
      <c r="AYA64" s="7"/>
      <c r="AYB64" s="7"/>
      <c r="AYC64" s="7"/>
      <c r="AYD64" s="7"/>
      <c r="AYE64" s="7"/>
      <c r="BCG64" s="7"/>
      <c r="BCH64" s="7"/>
      <c r="BCI64" s="7"/>
      <c r="BCJ64" s="7"/>
      <c r="BCK64" s="7"/>
      <c r="BCL64" s="7"/>
      <c r="BGN64" s="7"/>
      <c r="BGO64" s="7"/>
      <c r="BGP64" s="7"/>
      <c r="BGQ64" s="7"/>
      <c r="BGR64" s="7"/>
      <c r="BGS64" s="7"/>
      <c r="BKU64" s="7"/>
      <c r="BKV64" s="7"/>
      <c r="BKW64" s="7"/>
      <c r="BKX64" s="7"/>
      <c r="BKY64" s="7"/>
      <c r="BKZ64" s="7"/>
      <c r="BPB64" s="7"/>
      <c r="BPC64" s="7"/>
      <c r="BPD64" s="7"/>
      <c r="BPE64" s="7"/>
      <c r="BPF64" s="7"/>
      <c r="BPG64" s="7"/>
      <c r="BTI64" s="7"/>
      <c r="BTJ64" s="7"/>
      <c r="BTK64" s="7"/>
      <c r="BTL64" s="7"/>
      <c r="BTM64" s="7"/>
      <c r="BTN64" s="7"/>
      <c r="BXP64" s="7"/>
      <c r="BXQ64" s="7"/>
      <c r="BXR64" s="7"/>
      <c r="BXS64" s="7"/>
      <c r="BXT64" s="7"/>
      <c r="BXU64" s="7"/>
      <c r="CBW64" s="7"/>
      <c r="CBX64" s="7"/>
      <c r="CBY64" s="7"/>
      <c r="CBZ64" s="7"/>
      <c r="CCA64" s="7"/>
      <c r="CCB64" s="7"/>
      <c r="CGD64" s="7"/>
      <c r="CGE64" s="7"/>
      <c r="CGF64" s="7"/>
      <c r="CGG64" s="7"/>
      <c r="CGH64" s="7"/>
      <c r="CGI64" s="7"/>
      <c r="CKK64" s="7"/>
      <c r="CKL64" s="7"/>
      <c r="CKM64" s="7"/>
      <c r="CKN64" s="7"/>
      <c r="CKO64" s="7"/>
      <c r="CKP64" s="7"/>
      <c r="COR64" s="7"/>
      <c r="COS64" s="7"/>
      <c r="COT64" s="7"/>
      <c r="COU64" s="7"/>
      <c r="COV64" s="7"/>
      <c r="COW64" s="7"/>
      <c r="CSY64" s="7"/>
      <c r="CSZ64" s="7"/>
      <c r="CTA64" s="7"/>
      <c r="CTB64" s="7"/>
      <c r="CTC64" s="7"/>
      <c r="CTD64" s="7"/>
      <c r="CXF64" s="7"/>
      <c r="CXG64" s="7"/>
      <c r="CXH64" s="7"/>
      <c r="CXI64" s="7"/>
      <c r="CXJ64" s="7"/>
      <c r="CXK64" s="7"/>
      <c r="DBM64" s="7"/>
      <c r="DBN64" s="7"/>
      <c r="DBO64" s="7"/>
      <c r="DBP64" s="7"/>
      <c r="DBQ64" s="7"/>
      <c r="DBR64" s="7"/>
      <c r="DFT64" s="7"/>
      <c r="DFU64" s="7"/>
      <c r="DFV64" s="7"/>
      <c r="DFW64" s="7"/>
      <c r="DFX64" s="7"/>
      <c r="DFY64" s="7"/>
      <c r="DKA64" s="7"/>
      <c r="DKB64" s="7"/>
      <c r="DKC64" s="7"/>
      <c r="DKD64" s="7"/>
      <c r="DKE64" s="7"/>
      <c r="DKF64" s="7"/>
      <c r="DOH64" s="7"/>
      <c r="DOI64" s="7"/>
      <c r="DOJ64" s="7"/>
      <c r="DOK64" s="7"/>
      <c r="DOL64" s="7"/>
      <c r="DOM64" s="7"/>
      <c r="DSO64" s="7"/>
      <c r="DSP64" s="7"/>
      <c r="DSQ64" s="7"/>
      <c r="DSR64" s="7"/>
      <c r="DSS64" s="7"/>
      <c r="DST64" s="7"/>
      <c r="DWV64" s="7"/>
      <c r="DWW64" s="7"/>
      <c r="DWX64" s="7"/>
      <c r="DWY64" s="7"/>
      <c r="DWZ64" s="7"/>
      <c r="DXA64" s="7"/>
      <c r="EBC64" s="7"/>
      <c r="EBD64" s="7"/>
      <c r="EBE64" s="7"/>
      <c r="EBF64" s="7"/>
      <c r="EBG64" s="7"/>
      <c r="EBH64" s="7"/>
      <c r="EFJ64" s="7"/>
      <c r="EFK64" s="7"/>
      <c r="EFL64" s="7"/>
      <c r="EFM64" s="7"/>
      <c r="EFN64" s="7"/>
      <c r="EFO64" s="7"/>
      <c r="EJQ64" s="7"/>
      <c r="EJR64" s="7"/>
      <c r="EJS64" s="7"/>
      <c r="EJT64" s="7"/>
      <c r="EJU64" s="7"/>
      <c r="EJV64" s="7"/>
      <c r="ENX64" s="7"/>
      <c r="ENY64" s="7"/>
      <c r="ENZ64" s="7"/>
      <c r="EOA64" s="7"/>
      <c r="EOB64" s="7"/>
      <c r="EOC64" s="7"/>
      <c r="ESE64" s="7"/>
      <c r="ESF64" s="7"/>
      <c r="ESG64" s="7"/>
      <c r="ESH64" s="7"/>
      <c r="ESI64" s="7"/>
      <c r="ESJ64" s="7"/>
      <c r="EWL64" s="7"/>
      <c r="EWM64" s="7"/>
      <c r="EWN64" s="7"/>
      <c r="EWO64" s="7"/>
      <c r="EWP64" s="7"/>
      <c r="EWQ64" s="7"/>
      <c r="FAS64" s="7"/>
      <c r="FAT64" s="7"/>
      <c r="FAU64" s="7"/>
      <c r="FAV64" s="7"/>
      <c r="FAW64" s="7"/>
      <c r="FAX64" s="7"/>
      <c r="FEZ64" s="7"/>
      <c r="FFA64" s="7"/>
      <c r="FFB64" s="7"/>
      <c r="FFC64" s="7"/>
      <c r="FFD64" s="7"/>
      <c r="FFE64" s="7"/>
      <c r="FJG64" s="7"/>
      <c r="FJH64" s="7"/>
      <c r="FJI64" s="7"/>
      <c r="FJJ64" s="7"/>
      <c r="FJK64" s="7"/>
      <c r="FJL64" s="7"/>
      <c r="FNN64" s="7"/>
      <c r="FNO64" s="7"/>
      <c r="FNP64" s="7"/>
      <c r="FNQ64" s="7"/>
      <c r="FNR64" s="7"/>
      <c r="FNS64" s="7"/>
      <c r="FRU64" s="7"/>
      <c r="FRV64" s="7"/>
      <c r="FRW64" s="7"/>
      <c r="FRX64" s="7"/>
      <c r="FRY64" s="7"/>
      <c r="FRZ64" s="7"/>
      <c r="FWB64" s="7"/>
      <c r="FWC64" s="7"/>
      <c r="FWD64" s="7"/>
      <c r="FWE64" s="7"/>
      <c r="FWF64" s="7"/>
      <c r="FWG64" s="7"/>
      <c r="GAI64" s="7"/>
      <c r="GAJ64" s="7"/>
      <c r="GAK64" s="7"/>
      <c r="GAL64" s="7"/>
      <c r="GAM64" s="7"/>
      <c r="GAN64" s="7"/>
      <c r="GEP64" s="7"/>
      <c r="GEQ64" s="7"/>
      <c r="GER64" s="7"/>
      <c r="GES64" s="7"/>
      <c r="GET64" s="7"/>
      <c r="GEU64" s="7"/>
      <c r="GIW64" s="7"/>
      <c r="GIX64" s="7"/>
      <c r="GIY64" s="7"/>
      <c r="GIZ64" s="7"/>
      <c r="GJA64" s="7"/>
      <c r="GJB64" s="7"/>
      <c r="GND64" s="7"/>
      <c r="GNE64" s="7"/>
      <c r="GNF64" s="7"/>
      <c r="GNG64" s="7"/>
      <c r="GNH64" s="7"/>
      <c r="GNI64" s="7"/>
      <c r="GRK64" s="7"/>
      <c r="GRL64" s="7"/>
      <c r="GRM64" s="7"/>
      <c r="GRN64" s="7"/>
      <c r="GRO64" s="7"/>
      <c r="GRP64" s="7"/>
      <c r="GVR64" s="7"/>
      <c r="GVS64" s="7"/>
      <c r="GVT64" s="7"/>
      <c r="GVU64" s="7"/>
      <c r="GVV64" s="7"/>
      <c r="GVW64" s="7"/>
      <c r="GZY64" s="7"/>
      <c r="GZZ64" s="7"/>
      <c r="HAA64" s="7"/>
      <c r="HAB64" s="7"/>
      <c r="HAC64" s="7"/>
      <c r="HAD64" s="7"/>
      <c r="HEF64" s="7"/>
      <c r="HEG64" s="7"/>
      <c r="HEH64" s="7"/>
      <c r="HEI64" s="7"/>
      <c r="HEJ64" s="7"/>
      <c r="HEK64" s="7"/>
      <c r="HIM64" s="7"/>
      <c r="HIN64" s="7"/>
      <c r="HIO64" s="7"/>
      <c r="HIP64" s="7"/>
      <c r="HIQ64" s="7"/>
      <c r="HIR64" s="7"/>
      <c r="HMT64" s="7"/>
      <c r="HMU64" s="7"/>
      <c r="HMV64" s="7"/>
      <c r="HMW64" s="7"/>
      <c r="HMX64" s="7"/>
      <c r="HMY64" s="7"/>
      <c r="HRA64" s="7"/>
      <c r="HRB64" s="7"/>
      <c r="HRC64" s="7"/>
      <c r="HRD64" s="7"/>
      <c r="HRE64" s="7"/>
      <c r="HRF64" s="7"/>
      <c r="HVH64" s="7"/>
      <c r="HVI64" s="7"/>
      <c r="HVJ64" s="7"/>
      <c r="HVK64" s="7"/>
      <c r="HVL64" s="7"/>
      <c r="HVM64" s="7"/>
      <c r="HZO64" s="7"/>
      <c r="HZP64" s="7"/>
      <c r="HZQ64" s="7"/>
      <c r="HZR64" s="7"/>
      <c r="HZS64" s="7"/>
      <c r="HZT64" s="7"/>
      <c r="IDV64" s="7"/>
      <c r="IDW64" s="7"/>
      <c r="IDX64" s="7"/>
      <c r="IDY64" s="7"/>
      <c r="IDZ64" s="7"/>
      <c r="IEA64" s="7"/>
      <c r="IIC64" s="7"/>
      <c r="IID64" s="7"/>
      <c r="IIE64" s="7"/>
      <c r="IIF64" s="7"/>
      <c r="IIG64" s="7"/>
      <c r="IIH64" s="7"/>
      <c r="IMJ64" s="7"/>
      <c r="IMK64" s="7"/>
      <c r="IML64" s="7"/>
      <c r="IMM64" s="7"/>
      <c r="IMN64" s="7"/>
      <c r="IMO64" s="7"/>
      <c r="IQQ64" s="7"/>
      <c r="IQR64" s="7"/>
      <c r="IQS64" s="7"/>
      <c r="IQT64" s="7"/>
      <c r="IQU64" s="7"/>
      <c r="IQV64" s="7"/>
      <c r="IUX64" s="7"/>
      <c r="IUY64" s="7"/>
      <c r="IUZ64" s="7"/>
      <c r="IVA64" s="7"/>
      <c r="IVB64" s="7"/>
      <c r="IVC64" s="7"/>
      <c r="IZE64" s="7"/>
      <c r="IZF64" s="7"/>
      <c r="IZG64" s="7"/>
      <c r="IZH64" s="7"/>
      <c r="IZI64" s="7"/>
      <c r="IZJ64" s="7"/>
      <c r="JDL64" s="7"/>
      <c r="JDM64" s="7"/>
      <c r="JDN64" s="7"/>
      <c r="JDO64" s="7"/>
      <c r="JDP64" s="7"/>
      <c r="JDQ64" s="7"/>
      <c r="JHS64" s="7"/>
      <c r="JHT64" s="7"/>
      <c r="JHU64" s="7"/>
      <c r="JHV64" s="7"/>
      <c r="JHW64" s="7"/>
      <c r="JHX64" s="7"/>
      <c r="JLZ64" s="7"/>
      <c r="JMA64" s="7"/>
      <c r="JMB64" s="7"/>
      <c r="JMC64" s="7"/>
      <c r="JMD64" s="7"/>
      <c r="JME64" s="7"/>
      <c r="JQG64" s="7"/>
      <c r="JQH64" s="7"/>
      <c r="JQI64" s="7"/>
      <c r="JQJ64" s="7"/>
      <c r="JQK64" s="7"/>
      <c r="JQL64" s="7"/>
      <c r="JUN64" s="7"/>
      <c r="JUO64" s="7"/>
      <c r="JUP64" s="7"/>
      <c r="JUQ64" s="7"/>
      <c r="JUR64" s="7"/>
      <c r="JUS64" s="7"/>
      <c r="JYU64" s="7"/>
      <c r="JYV64" s="7"/>
      <c r="JYW64" s="7"/>
      <c r="JYX64" s="7"/>
      <c r="JYY64" s="7"/>
      <c r="JYZ64" s="7"/>
      <c r="KDB64" s="7"/>
      <c r="KDC64" s="7"/>
      <c r="KDD64" s="7"/>
      <c r="KDE64" s="7"/>
      <c r="KDF64" s="7"/>
      <c r="KDG64" s="7"/>
      <c r="KHI64" s="7"/>
      <c r="KHJ64" s="7"/>
      <c r="KHK64" s="7"/>
      <c r="KHL64" s="7"/>
      <c r="KHM64" s="7"/>
      <c r="KHN64" s="7"/>
      <c r="KLP64" s="7"/>
      <c r="KLQ64" s="7"/>
      <c r="KLR64" s="7"/>
      <c r="KLS64" s="7"/>
      <c r="KLT64" s="7"/>
      <c r="KLU64" s="7"/>
      <c r="KPW64" s="7"/>
      <c r="KPX64" s="7"/>
      <c r="KPY64" s="7"/>
      <c r="KPZ64" s="7"/>
      <c r="KQA64" s="7"/>
      <c r="KQB64" s="7"/>
      <c r="KUD64" s="7"/>
      <c r="KUE64" s="7"/>
      <c r="KUF64" s="7"/>
      <c r="KUG64" s="7"/>
      <c r="KUH64" s="7"/>
      <c r="KUI64" s="7"/>
      <c r="KYK64" s="7"/>
      <c r="KYL64" s="7"/>
      <c r="KYM64" s="7"/>
      <c r="KYN64" s="7"/>
      <c r="KYO64" s="7"/>
      <c r="KYP64" s="7"/>
      <c r="LCR64" s="7"/>
      <c r="LCS64" s="7"/>
      <c r="LCT64" s="7"/>
      <c r="LCU64" s="7"/>
      <c r="LCV64" s="7"/>
      <c r="LCW64" s="7"/>
      <c r="LGY64" s="7"/>
      <c r="LGZ64" s="7"/>
      <c r="LHA64" s="7"/>
      <c r="LHB64" s="7"/>
      <c r="LHC64" s="7"/>
      <c r="LHD64" s="7"/>
      <c r="LLF64" s="7"/>
      <c r="LLG64" s="7"/>
      <c r="LLH64" s="7"/>
      <c r="LLI64" s="7"/>
      <c r="LLJ64" s="7"/>
      <c r="LLK64" s="7"/>
      <c r="LPM64" s="7"/>
      <c r="LPN64" s="7"/>
      <c r="LPO64" s="7"/>
      <c r="LPP64" s="7"/>
      <c r="LPQ64" s="7"/>
      <c r="LPR64" s="7"/>
      <c r="LTT64" s="7"/>
      <c r="LTU64" s="7"/>
      <c r="LTV64" s="7"/>
      <c r="LTW64" s="7"/>
      <c r="LTX64" s="7"/>
      <c r="LTY64" s="7"/>
      <c r="LYA64" s="7"/>
      <c r="LYB64" s="7"/>
      <c r="LYC64" s="7"/>
      <c r="LYD64" s="7"/>
      <c r="LYE64" s="7"/>
      <c r="LYF64" s="7"/>
      <c r="MCH64" s="7"/>
      <c r="MCI64" s="7"/>
      <c r="MCJ64" s="7"/>
      <c r="MCK64" s="7"/>
      <c r="MCL64" s="7"/>
      <c r="MCM64" s="7"/>
      <c r="MGO64" s="7"/>
      <c r="MGP64" s="7"/>
      <c r="MGQ64" s="7"/>
      <c r="MGR64" s="7"/>
      <c r="MGS64" s="7"/>
      <c r="MGT64" s="7"/>
      <c r="MKV64" s="7"/>
      <c r="MKW64" s="7"/>
      <c r="MKX64" s="7"/>
      <c r="MKY64" s="7"/>
      <c r="MKZ64" s="7"/>
      <c r="MLA64" s="7"/>
      <c r="MPC64" s="7"/>
      <c r="MPD64" s="7"/>
      <c r="MPE64" s="7"/>
      <c r="MPF64" s="7"/>
      <c r="MPG64" s="7"/>
      <c r="MPH64" s="7"/>
      <c r="MTJ64" s="7"/>
      <c r="MTK64" s="7"/>
      <c r="MTL64" s="7"/>
      <c r="MTM64" s="7"/>
      <c r="MTN64" s="7"/>
      <c r="MTO64" s="7"/>
      <c r="MXQ64" s="7"/>
      <c r="MXR64" s="7"/>
      <c r="MXS64" s="7"/>
      <c r="MXT64" s="7"/>
      <c r="MXU64" s="7"/>
      <c r="MXV64" s="7"/>
      <c r="NBX64" s="7"/>
      <c r="NBY64" s="7"/>
      <c r="NBZ64" s="7"/>
      <c r="NCA64" s="7"/>
      <c r="NCB64" s="7"/>
      <c r="NCC64" s="7"/>
      <c r="NGE64" s="7"/>
      <c r="NGF64" s="7"/>
      <c r="NGG64" s="7"/>
      <c r="NGH64" s="7"/>
      <c r="NGI64" s="7"/>
      <c r="NGJ64" s="7"/>
      <c r="NKL64" s="7"/>
      <c r="NKM64" s="7"/>
      <c r="NKN64" s="7"/>
      <c r="NKO64" s="7"/>
      <c r="NKP64" s="7"/>
      <c r="NKQ64" s="7"/>
      <c r="NOS64" s="7"/>
      <c r="NOT64" s="7"/>
      <c r="NOU64" s="7"/>
      <c r="NOV64" s="7"/>
      <c r="NOW64" s="7"/>
      <c r="NOX64" s="7"/>
      <c r="NSZ64" s="7"/>
      <c r="NTA64" s="7"/>
      <c r="NTB64" s="7"/>
      <c r="NTC64" s="7"/>
      <c r="NTD64" s="7"/>
      <c r="NTE64" s="7"/>
      <c r="NXG64" s="7"/>
      <c r="NXH64" s="7"/>
      <c r="NXI64" s="7"/>
      <c r="NXJ64" s="7"/>
      <c r="NXK64" s="7"/>
      <c r="NXL64" s="7"/>
      <c r="OBN64" s="7"/>
      <c r="OBO64" s="7"/>
      <c r="OBP64" s="7"/>
      <c r="OBQ64" s="7"/>
      <c r="OBR64" s="7"/>
      <c r="OBS64" s="7"/>
      <c r="OFU64" s="7"/>
      <c r="OFV64" s="7"/>
      <c r="OFW64" s="7"/>
      <c r="OFX64" s="7"/>
      <c r="OFY64" s="7"/>
      <c r="OFZ64" s="7"/>
      <c r="OKB64" s="7"/>
      <c r="OKC64" s="7"/>
      <c r="OKD64" s="7"/>
      <c r="OKE64" s="7"/>
      <c r="OKF64" s="7"/>
      <c r="OKG64" s="7"/>
      <c r="OOI64" s="7"/>
      <c r="OOJ64" s="7"/>
      <c r="OOK64" s="7"/>
      <c r="OOL64" s="7"/>
      <c r="OOM64" s="7"/>
      <c r="OON64" s="7"/>
      <c r="OSP64" s="7"/>
      <c r="OSQ64" s="7"/>
      <c r="OSR64" s="7"/>
      <c r="OSS64" s="7"/>
      <c r="OST64" s="7"/>
      <c r="OSU64" s="7"/>
      <c r="OWW64" s="7"/>
      <c r="OWX64" s="7"/>
      <c r="OWY64" s="7"/>
      <c r="OWZ64" s="7"/>
      <c r="OXA64" s="7"/>
      <c r="OXB64" s="7"/>
      <c r="PBD64" s="7"/>
      <c r="PBE64" s="7"/>
      <c r="PBF64" s="7"/>
      <c r="PBG64" s="7"/>
      <c r="PBH64" s="7"/>
      <c r="PBI64" s="7"/>
      <c r="PFK64" s="7"/>
      <c r="PFL64" s="7"/>
      <c r="PFM64" s="7"/>
      <c r="PFN64" s="7"/>
      <c r="PFO64" s="7"/>
      <c r="PFP64" s="7"/>
      <c r="PJR64" s="7"/>
      <c r="PJS64" s="7"/>
      <c r="PJT64" s="7"/>
      <c r="PJU64" s="7"/>
      <c r="PJV64" s="7"/>
      <c r="PJW64" s="7"/>
      <c r="PNY64" s="7"/>
      <c r="PNZ64" s="7"/>
      <c r="POA64" s="7"/>
      <c r="POB64" s="7"/>
      <c r="POC64" s="7"/>
      <c r="POD64" s="7"/>
      <c r="PSF64" s="7"/>
      <c r="PSG64" s="7"/>
      <c r="PSH64" s="7"/>
      <c r="PSI64" s="7"/>
      <c r="PSJ64" s="7"/>
      <c r="PSK64" s="7"/>
    </row>
    <row r="65" spans="1:998 1104:1997 2103:2996 3102:3995 4101:5105 5211:6104 6210:7103 7209:8102 8208:9212 9318:10211 10317:11210 11316:11321" x14ac:dyDescent="0.25">
      <c r="DA65" s="7" t="str">
        <f>Voorspelling!F68</f>
        <v>Egypte</v>
      </c>
      <c r="DB65" s="7">
        <f>Voorspelling!G68</f>
        <v>0</v>
      </c>
      <c r="DC65" s="7">
        <f>Voorspelling!H68</f>
        <v>0</v>
      </c>
      <c r="DD65" s="7" t="str">
        <f>Voorspelling!I68</f>
        <v>Iran</v>
      </c>
      <c r="DE65" s="7" t="str">
        <f>IF(AND(Voorspelling!G68&lt;&gt;"",Voorspelling!H68&lt;&gt;""),IF(DB65&gt;DC65,"W",IF(DB65=DC65,"D","L")),"")</f>
        <v/>
      </c>
      <c r="DF65" s="7" t="str">
        <f t="shared" si="0"/>
        <v/>
      </c>
      <c r="HH65" s="7" t="str">
        <f t="shared" si="1"/>
        <v>Egypte</v>
      </c>
      <c r="HI65" s="7" t="e">
        <f ca="1">IF(OFFSET(Voorspelling!#REF!,0,HI1)&lt;&gt;"",OFFSET(Voorspelling!#REF!,0,HI1),0)</f>
        <v>#REF!</v>
      </c>
      <c r="HJ65" s="7" t="e">
        <f ca="1">IF(OFFSET(Voorspelling!#REF!,0,HI1)&lt;&gt;"",OFFSET(Voorspelling!#REF!,0,HI1),0)</f>
        <v>#REF!</v>
      </c>
      <c r="HK65" s="7" t="str">
        <f t="shared" si="2"/>
        <v>Iran</v>
      </c>
      <c r="HL65" s="7" t="e">
        <f ca="1">IF(AND(OFFSET(Voorspelling!#REF!,0,HI1)&lt;&gt;"",OFFSET(Voorspelling!#REF!,0,HI1)&lt;&gt;""),IF(HI65&gt;HJ65,"W",IF(HI65=HJ65,"D","L")),"")</f>
        <v>#REF!</v>
      </c>
      <c r="HM65" s="7" t="e">
        <f t="shared" ca="1" si="3"/>
        <v>#REF!</v>
      </c>
      <c r="LO65" s="7"/>
      <c r="LP65" s="7"/>
      <c r="LQ65" s="7"/>
      <c r="LR65" s="7"/>
      <c r="LS65" s="7"/>
      <c r="LT65" s="7"/>
      <c r="PV65" s="7"/>
      <c r="PW65" s="7"/>
      <c r="PX65" s="7"/>
      <c r="PY65" s="7"/>
      <c r="PZ65" s="7"/>
      <c r="QA65" s="7"/>
      <c r="UC65" s="7"/>
      <c r="UD65" s="7"/>
      <c r="UE65" s="7"/>
      <c r="UF65" s="7"/>
      <c r="UG65" s="7"/>
      <c r="UH65" s="7"/>
      <c r="YJ65" s="7"/>
      <c r="YK65" s="7"/>
      <c r="YL65" s="7"/>
      <c r="YM65" s="7"/>
      <c r="YN65" s="7"/>
      <c r="YO65" s="7"/>
      <c r="ACQ65" s="7"/>
      <c r="ACR65" s="7"/>
      <c r="ACS65" s="7"/>
      <c r="ACT65" s="7"/>
      <c r="ACU65" s="7"/>
      <c r="ACV65" s="7"/>
      <c r="AGX65" s="7"/>
      <c r="AGY65" s="7"/>
      <c r="AGZ65" s="7"/>
      <c r="AHA65" s="7"/>
      <c r="AHB65" s="7"/>
      <c r="AHC65" s="7"/>
      <c r="ALE65" s="7"/>
      <c r="ALF65" s="7"/>
      <c r="ALG65" s="7"/>
      <c r="ALH65" s="7"/>
      <c r="ALI65" s="7"/>
      <c r="ALJ65" s="7"/>
      <c r="APL65" s="7"/>
      <c r="APM65" s="7"/>
      <c r="APN65" s="7"/>
      <c r="APO65" s="7"/>
      <c r="APP65" s="7"/>
      <c r="APQ65" s="7"/>
      <c r="ATS65" s="7"/>
      <c r="ATT65" s="7"/>
      <c r="ATU65" s="7"/>
      <c r="ATV65" s="7"/>
      <c r="ATW65" s="7"/>
      <c r="ATX65" s="7"/>
      <c r="AXZ65" s="7"/>
      <c r="AYA65" s="7"/>
      <c r="AYB65" s="7"/>
      <c r="AYC65" s="7"/>
      <c r="AYD65" s="7"/>
      <c r="AYE65" s="7"/>
      <c r="BCG65" s="7"/>
      <c r="BCH65" s="7"/>
      <c r="BCI65" s="7"/>
      <c r="BCJ65" s="7"/>
      <c r="BCK65" s="7"/>
      <c r="BCL65" s="7"/>
      <c r="BGN65" s="7"/>
      <c r="BGO65" s="7"/>
      <c r="BGP65" s="7"/>
      <c r="BGQ65" s="7"/>
      <c r="BGR65" s="7"/>
      <c r="BGS65" s="7"/>
      <c r="BKU65" s="7"/>
      <c r="BKV65" s="7"/>
      <c r="BKW65" s="7"/>
      <c r="BKX65" s="7"/>
      <c r="BKY65" s="7"/>
      <c r="BKZ65" s="7"/>
      <c r="BPB65" s="7"/>
      <c r="BPC65" s="7"/>
      <c r="BPD65" s="7"/>
      <c r="BPE65" s="7"/>
      <c r="BPF65" s="7"/>
      <c r="BPG65" s="7"/>
      <c r="BTI65" s="7"/>
      <c r="BTJ65" s="7"/>
      <c r="BTK65" s="7"/>
      <c r="BTL65" s="7"/>
      <c r="BTM65" s="7"/>
      <c r="BTN65" s="7"/>
      <c r="BXP65" s="7"/>
      <c r="BXQ65" s="7"/>
      <c r="BXR65" s="7"/>
      <c r="BXS65" s="7"/>
      <c r="BXT65" s="7"/>
      <c r="BXU65" s="7"/>
      <c r="CBW65" s="7"/>
      <c r="CBX65" s="7"/>
      <c r="CBY65" s="7"/>
      <c r="CBZ65" s="7"/>
      <c r="CCA65" s="7"/>
      <c r="CCB65" s="7"/>
      <c r="CGD65" s="7"/>
      <c r="CGE65" s="7"/>
      <c r="CGF65" s="7"/>
      <c r="CGG65" s="7"/>
      <c r="CGH65" s="7"/>
      <c r="CGI65" s="7"/>
      <c r="CKK65" s="7"/>
      <c r="CKL65" s="7"/>
      <c r="CKM65" s="7"/>
      <c r="CKN65" s="7"/>
      <c r="CKO65" s="7"/>
      <c r="CKP65" s="7"/>
      <c r="COR65" s="7"/>
      <c r="COS65" s="7"/>
      <c r="COT65" s="7"/>
      <c r="COU65" s="7"/>
      <c r="COV65" s="7"/>
      <c r="COW65" s="7"/>
      <c r="CSY65" s="7"/>
      <c r="CSZ65" s="7"/>
      <c r="CTA65" s="7"/>
      <c r="CTB65" s="7"/>
      <c r="CTC65" s="7"/>
      <c r="CTD65" s="7"/>
      <c r="CXF65" s="7"/>
      <c r="CXG65" s="7"/>
      <c r="CXH65" s="7"/>
      <c r="CXI65" s="7"/>
      <c r="CXJ65" s="7"/>
      <c r="CXK65" s="7"/>
      <c r="DBM65" s="7"/>
      <c r="DBN65" s="7"/>
      <c r="DBO65" s="7"/>
      <c r="DBP65" s="7"/>
      <c r="DBQ65" s="7"/>
      <c r="DBR65" s="7"/>
      <c r="DFT65" s="7"/>
      <c r="DFU65" s="7"/>
      <c r="DFV65" s="7"/>
      <c r="DFW65" s="7"/>
      <c r="DFX65" s="7"/>
      <c r="DFY65" s="7"/>
      <c r="DKA65" s="7"/>
      <c r="DKB65" s="7"/>
      <c r="DKC65" s="7"/>
      <c r="DKD65" s="7"/>
      <c r="DKE65" s="7"/>
      <c r="DKF65" s="7"/>
      <c r="DOH65" s="7"/>
      <c r="DOI65" s="7"/>
      <c r="DOJ65" s="7"/>
      <c r="DOK65" s="7"/>
      <c r="DOL65" s="7"/>
      <c r="DOM65" s="7"/>
      <c r="DSO65" s="7"/>
      <c r="DSP65" s="7"/>
      <c r="DSQ65" s="7"/>
      <c r="DSR65" s="7"/>
      <c r="DSS65" s="7"/>
      <c r="DST65" s="7"/>
      <c r="DWV65" s="7"/>
      <c r="DWW65" s="7"/>
      <c r="DWX65" s="7"/>
      <c r="DWY65" s="7"/>
      <c r="DWZ65" s="7"/>
      <c r="DXA65" s="7"/>
      <c r="EBC65" s="7"/>
      <c r="EBD65" s="7"/>
      <c r="EBE65" s="7"/>
      <c r="EBF65" s="7"/>
      <c r="EBG65" s="7"/>
      <c r="EBH65" s="7"/>
      <c r="EFJ65" s="7"/>
      <c r="EFK65" s="7"/>
      <c r="EFL65" s="7"/>
      <c r="EFM65" s="7"/>
      <c r="EFN65" s="7"/>
      <c r="EFO65" s="7"/>
      <c r="EJQ65" s="7"/>
      <c r="EJR65" s="7"/>
      <c r="EJS65" s="7"/>
      <c r="EJT65" s="7"/>
      <c r="EJU65" s="7"/>
      <c r="EJV65" s="7"/>
      <c r="ENX65" s="7"/>
      <c r="ENY65" s="7"/>
      <c r="ENZ65" s="7"/>
      <c r="EOA65" s="7"/>
      <c r="EOB65" s="7"/>
      <c r="EOC65" s="7"/>
      <c r="ESE65" s="7"/>
      <c r="ESF65" s="7"/>
      <c r="ESG65" s="7"/>
      <c r="ESH65" s="7"/>
      <c r="ESI65" s="7"/>
      <c r="ESJ65" s="7"/>
      <c r="EWL65" s="7"/>
      <c r="EWM65" s="7"/>
      <c r="EWN65" s="7"/>
      <c r="EWO65" s="7"/>
      <c r="EWP65" s="7"/>
      <c r="EWQ65" s="7"/>
      <c r="FAS65" s="7"/>
      <c r="FAT65" s="7"/>
      <c r="FAU65" s="7"/>
      <c r="FAV65" s="7"/>
      <c r="FAW65" s="7"/>
      <c r="FAX65" s="7"/>
      <c r="FEZ65" s="7"/>
      <c r="FFA65" s="7"/>
      <c r="FFB65" s="7"/>
      <c r="FFC65" s="7"/>
      <c r="FFD65" s="7"/>
      <c r="FFE65" s="7"/>
      <c r="FJG65" s="7"/>
      <c r="FJH65" s="7"/>
      <c r="FJI65" s="7"/>
      <c r="FJJ65" s="7"/>
      <c r="FJK65" s="7"/>
      <c r="FJL65" s="7"/>
      <c r="FNN65" s="7"/>
      <c r="FNO65" s="7"/>
      <c r="FNP65" s="7"/>
      <c r="FNQ65" s="7"/>
      <c r="FNR65" s="7"/>
      <c r="FNS65" s="7"/>
      <c r="FRU65" s="7"/>
      <c r="FRV65" s="7"/>
      <c r="FRW65" s="7"/>
      <c r="FRX65" s="7"/>
      <c r="FRY65" s="7"/>
      <c r="FRZ65" s="7"/>
      <c r="FWB65" s="7"/>
      <c r="FWC65" s="7"/>
      <c r="FWD65" s="7"/>
      <c r="FWE65" s="7"/>
      <c r="FWF65" s="7"/>
      <c r="FWG65" s="7"/>
      <c r="GAI65" s="7"/>
      <c r="GAJ65" s="7"/>
      <c r="GAK65" s="7"/>
      <c r="GAL65" s="7"/>
      <c r="GAM65" s="7"/>
      <c r="GAN65" s="7"/>
      <c r="GEP65" s="7"/>
      <c r="GEQ65" s="7"/>
      <c r="GER65" s="7"/>
      <c r="GES65" s="7"/>
      <c r="GET65" s="7"/>
      <c r="GEU65" s="7"/>
      <c r="GIW65" s="7"/>
      <c r="GIX65" s="7"/>
      <c r="GIY65" s="7"/>
      <c r="GIZ65" s="7"/>
      <c r="GJA65" s="7"/>
      <c r="GJB65" s="7"/>
      <c r="GND65" s="7"/>
      <c r="GNE65" s="7"/>
      <c r="GNF65" s="7"/>
      <c r="GNG65" s="7"/>
      <c r="GNH65" s="7"/>
      <c r="GNI65" s="7"/>
      <c r="GRK65" s="7"/>
      <c r="GRL65" s="7"/>
      <c r="GRM65" s="7"/>
      <c r="GRN65" s="7"/>
      <c r="GRO65" s="7"/>
      <c r="GRP65" s="7"/>
      <c r="GVR65" s="7"/>
      <c r="GVS65" s="7"/>
      <c r="GVT65" s="7"/>
      <c r="GVU65" s="7"/>
      <c r="GVV65" s="7"/>
      <c r="GVW65" s="7"/>
      <c r="GZY65" s="7"/>
      <c r="GZZ65" s="7"/>
      <c r="HAA65" s="7"/>
      <c r="HAB65" s="7"/>
      <c r="HAC65" s="7"/>
      <c r="HAD65" s="7"/>
      <c r="HEF65" s="7"/>
      <c r="HEG65" s="7"/>
      <c r="HEH65" s="7"/>
      <c r="HEI65" s="7"/>
      <c r="HEJ65" s="7"/>
      <c r="HEK65" s="7"/>
      <c r="HIM65" s="7"/>
      <c r="HIN65" s="7"/>
      <c r="HIO65" s="7"/>
      <c r="HIP65" s="7"/>
      <c r="HIQ65" s="7"/>
      <c r="HIR65" s="7"/>
      <c r="HMT65" s="7"/>
      <c r="HMU65" s="7"/>
      <c r="HMV65" s="7"/>
      <c r="HMW65" s="7"/>
      <c r="HMX65" s="7"/>
      <c r="HMY65" s="7"/>
      <c r="HRA65" s="7"/>
      <c r="HRB65" s="7"/>
      <c r="HRC65" s="7"/>
      <c r="HRD65" s="7"/>
      <c r="HRE65" s="7"/>
      <c r="HRF65" s="7"/>
      <c r="HVH65" s="7"/>
      <c r="HVI65" s="7"/>
      <c r="HVJ65" s="7"/>
      <c r="HVK65" s="7"/>
      <c r="HVL65" s="7"/>
      <c r="HVM65" s="7"/>
      <c r="HZO65" s="7"/>
      <c r="HZP65" s="7"/>
      <c r="HZQ65" s="7"/>
      <c r="HZR65" s="7"/>
      <c r="HZS65" s="7"/>
      <c r="HZT65" s="7"/>
      <c r="IDV65" s="7"/>
      <c r="IDW65" s="7"/>
      <c r="IDX65" s="7"/>
      <c r="IDY65" s="7"/>
      <c r="IDZ65" s="7"/>
      <c r="IEA65" s="7"/>
      <c r="IIC65" s="7"/>
      <c r="IID65" s="7"/>
      <c r="IIE65" s="7"/>
      <c r="IIF65" s="7"/>
      <c r="IIG65" s="7"/>
      <c r="IIH65" s="7"/>
      <c r="IMJ65" s="7"/>
      <c r="IMK65" s="7"/>
      <c r="IML65" s="7"/>
      <c r="IMM65" s="7"/>
      <c r="IMN65" s="7"/>
      <c r="IMO65" s="7"/>
      <c r="IQQ65" s="7"/>
      <c r="IQR65" s="7"/>
      <c r="IQS65" s="7"/>
      <c r="IQT65" s="7"/>
      <c r="IQU65" s="7"/>
      <c r="IQV65" s="7"/>
      <c r="IUX65" s="7"/>
      <c r="IUY65" s="7"/>
      <c r="IUZ65" s="7"/>
      <c r="IVA65" s="7"/>
      <c r="IVB65" s="7"/>
      <c r="IVC65" s="7"/>
      <c r="IZE65" s="7"/>
      <c r="IZF65" s="7"/>
      <c r="IZG65" s="7"/>
      <c r="IZH65" s="7"/>
      <c r="IZI65" s="7"/>
      <c r="IZJ65" s="7"/>
      <c r="JDL65" s="7"/>
      <c r="JDM65" s="7"/>
      <c r="JDN65" s="7"/>
      <c r="JDO65" s="7"/>
      <c r="JDP65" s="7"/>
      <c r="JDQ65" s="7"/>
      <c r="JHS65" s="7"/>
      <c r="JHT65" s="7"/>
      <c r="JHU65" s="7"/>
      <c r="JHV65" s="7"/>
      <c r="JHW65" s="7"/>
      <c r="JHX65" s="7"/>
      <c r="JLZ65" s="7"/>
      <c r="JMA65" s="7"/>
      <c r="JMB65" s="7"/>
      <c r="JMC65" s="7"/>
      <c r="JMD65" s="7"/>
      <c r="JME65" s="7"/>
      <c r="JQG65" s="7"/>
      <c r="JQH65" s="7"/>
      <c r="JQI65" s="7"/>
      <c r="JQJ65" s="7"/>
      <c r="JQK65" s="7"/>
      <c r="JQL65" s="7"/>
      <c r="JUN65" s="7"/>
      <c r="JUO65" s="7"/>
      <c r="JUP65" s="7"/>
      <c r="JUQ65" s="7"/>
      <c r="JUR65" s="7"/>
      <c r="JUS65" s="7"/>
      <c r="JYU65" s="7"/>
      <c r="JYV65" s="7"/>
      <c r="JYW65" s="7"/>
      <c r="JYX65" s="7"/>
      <c r="JYY65" s="7"/>
      <c r="JYZ65" s="7"/>
      <c r="KDB65" s="7"/>
      <c r="KDC65" s="7"/>
      <c r="KDD65" s="7"/>
      <c r="KDE65" s="7"/>
      <c r="KDF65" s="7"/>
      <c r="KDG65" s="7"/>
      <c r="KHI65" s="7"/>
      <c r="KHJ65" s="7"/>
      <c r="KHK65" s="7"/>
      <c r="KHL65" s="7"/>
      <c r="KHM65" s="7"/>
      <c r="KHN65" s="7"/>
      <c r="KLP65" s="7"/>
      <c r="KLQ65" s="7"/>
      <c r="KLR65" s="7"/>
      <c r="KLS65" s="7"/>
      <c r="KLT65" s="7"/>
      <c r="KLU65" s="7"/>
      <c r="KPW65" s="7"/>
      <c r="KPX65" s="7"/>
      <c r="KPY65" s="7"/>
      <c r="KPZ65" s="7"/>
      <c r="KQA65" s="7"/>
      <c r="KQB65" s="7"/>
      <c r="KUD65" s="7"/>
      <c r="KUE65" s="7"/>
      <c r="KUF65" s="7"/>
      <c r="KUG65" s="7"/>
      <c r="KUH65" s="7"/>
      <c r="KUI65" s="7"/>
      <c r="KYK65" s="7"/>
      <c r="KYL65" s="7"/>
      <c r="KYM65" s="7"/>
      <c r="KYN65" s="7"/>
      <c r="KYO65" s="7"/>
      <c r="KYP65" s="7"/>
      <c r="LCR65" s="7"/>
      <c r="LCS65" s="7"/>
      <c r="LCT65" s="7"/>
      <c r="LCU65" s="7"/>
      <c r="LCV65" s="7"/>
      <c r="LCW65" s="7"/>
      <c r="LGY65" s="7"/>
      <c r="LGZ65" s="7"/>
      <c r="LHA65" s="7"/>
      <c r="LHB65" s="7"/>
      <c r="LHC65" s="7"/>
      <c r="LHD65" s="7"/>
      <c r="LLF65" s="7"/>
      <c r="LLG65" s="7"/>
      <c r="LLH65" s="7"/>
      <c r="LLI65" s="7"/>
      <c r="LLJ65" s="7"/>
      <c r="LLK65" s="7"/>
      <c r="LPM65" s="7"/>
      <c r="LPN65" s="7"/>
      <c r="LPO65" s="7"/>
      <c r="LPP65" s="7"/>
      <c r="LPQ65" s="7"/>
      <c r="LPR65" s="7"/>
      <c r="LTT65" s="7"/>
      <c r="LTU65" s="7"/>
      <c r="LTV65" s="7"/>
      <c r="LTW65" s="7"/>
      <c r="LTX65" s="7"/>
      <c r="LTY65" s="7"/>
      <c r="LYA65" s="7"/>
      <c r="LYB65" s="7"/>
      <c r="LYC65" s="7"/>
      <c r="LYD65" s="7"/>
      <c r="LYE65" s="7"/>
      <c r="LYF65" s="7"/>
      <c r="MCH65" s="7"/>
      <c r="MCI65" s="7"/>
      <c r="MCJ65" s="7"/>
      <c r="MCK65" s="7"/>
      <c r="MCL65" s="7"/>
      <c r="MCM65" s="7"/>
      <c r="MGO65" s="7"/>
      <c r="MGP65" s="7"/>
      <c r="MGQ65" s="7"/>
      <c r="MGR65" s="7"/>
      <c r="MGS65" s="7"/>
      <c r="MGT65" s="7"/>
      <c r="MKV65" s="7"/>
      <c r="MKW65" s="7"/>
      <c r="MKX65" s="7"/>
      <c r="MKY65" s="7"/>
      <c r="MKZ65" s="7"/>
      <c r="MLA65" s="7"/>
      <c r="MPC65" s="7"/>
      <c r="MPD65" s="7"/>
      <c r="MPE65" s="7"/>
      <c r="MPF65" s="7"/>
      <c r="MPG65" s="7"/>
      <c r="MPH65" s="7"/>
      <c r="MTJ65" s="7"/>
      <c r="MTK65" s="7"/>
      <c r="MTL65" s="7"/>
      <c r="MTM65" s="7"/>
      <c r="MTN65" s="7"/>
      <c r="MTO65" s="7"/>
      <c r="MXQ65" s="7"/>
      <c r="MXR65" s="7"/>
      <c r="MXS65" s="7"/>
      <c r="MXT65" s="7"/>
      <c r="MXU65" s="7"/>
      <c r="MXV65" s="7"/>
      <c r="NBX65" s="7"/>
      <c r="NBY65" s="7"/>
      <c r="NBZ65" s="7"/>
      <c r="NCA65" s="7"/>
      <c r="NCB65" s="7"/>
      <c r="NCC65" s="7"/>
      <c r="NGE65" s="7"/>
      <c r="NGF65" s="7"/>
      <c r="NGG65" s="7"/>
      <c r="NGH65" s="7"/>
      <c r="NGI65" s="7"/>
      <c r="NGJ65" s="7"/>
      <c r="NKL65" s="7"/>
      <c r="NKM65" s="7"/>
      <c r="NKN65" s="7"/>
      <c r="NKO65" s="7"/>
      <c r="NKP65" s="7"/>
      <c r="NKQ65" s="7"/>
      <c r="NOS65" s="7"/>
      <c r="NOT65" s="7"/>
      <c r="NOU65" s="7"/>
      <c r="NOV65" s="7"/>
      <c r="NOW65" s="7"/>
      <c r="NOX65" s="7"/>
      <c r="NSZ65" s="7"/>
      <c r="NTA65" s="7"/>
      <c r="NTB65" s="7"/>
      <c r="NTC65" s="7"/>
      <c r="NTD65" s="7"/>
      <c r="NTE65" s="7"/>
      <c r="NXG65" s="7"/>
      <c r="NXH65" s="7"/>
      <c r="NXI65" s="7"/>
      <c r="NXJ65" s="7"/>
      <c r="NXK65" s="7"/>
      <c r="NXL65" s="7"/>
      <c r="OBN65" s="7"/>
      <c r="OBO65" s="7"/>
      <c r="OBP65" s="7"/>
      <c r="OBQ65" s="7"/>
      <c r="OBR65" s="7"/>
      <c r="OBS65" s="7"/>
      <c r="OFU65" s="7"/>
      <c r="OFV65" s="7"/>
      <c r="OFW65" s="7"/>
      <c r="OFX65" s="7"/>
      <c r="OFY65" s="7"/>
      <c r="OFZ65" s="7"/>
      <c r="OKB65" s="7"/>
      <c r="OKC65" s="7"/>
      <c r="OKD65" s="7"/>
      <c r="OKE65" s="7"/>
      <c r="OKF65" s="7"/>
      <c r="OKG65" s="7"/>
      <c r="OOI65" s="7"/>
      <c r="OOJ65" s="7"/>
      <c r="OOK65" s="7"/>
      <c r="OOL65" s="7"/>
      <c r="OOM65" s="7"/>
      <c r="OON65" s="7"/>
      <c r="OSP65" s="7"/>
      <c r="OSQ65" s="7"/>
      <c r="OSR65" s="7"/>
      <c r="OSS65" s="7"/>
      <c r="OST65" s="7"/>
      <c r="OSU65" s="7"/>
      <c r="OWW65" s="7"/>
      <c r="OWX65" s="7"/>
      <c r="OWY65" s="7"/>
      <c r="OWZ65" s="7"/>
      <c r="OXA65" s="7"/>
      <c r="OXB65" s="7"/>
      <c r="PBD65" s="7"/>
      <c r="PBE65" s="7"/>
      <c r="PBF65" s="7"/>
      <c r="PBG65" s="7"/>
      <c r="PBH65" s="7"/>
      <c r="PBI65" s="7"/>
      <c r="PFK65" s="7"/>
      <c r="PFL65" s="7"/>
      <c r="PFM65" s="7"/>
      <c r="PFN65" s="7"/>
      <c r="PFO65" s="7"/>
      <c r="PFP65" s="7"/>
      <c r="PJR65" s="7"/>
      <c r="PJS65" s="7"/>
      <c r="PJT65" s="7"/>
      <c r="PJU65" s="7"/>
      <c r="PJV65" s="7"/>
      <c r="PJW65" s="7"/>
      <c r="PNY65" s="7"/>
      <c r="PNZ65" s="7"/>
      <c r="POA65" s="7"/>
      <c r="POB65" s="7"/>
      <c r="POC65" s="7"/>
      <c r="POD65" s="7"/>
      <c r="PSF65" s="7"/>
      <c r="PSG65" s="7"/>
      <c r="PSH65" s="7"/>
      <c r="PSI65" s="7"/>
      <c r="PSJ65" s="7"/>
      <c r="PSK65" s="7"/>
    </row>
    <row r="66" spans="1:998 1104:1997 2103:2996 3102:3995 4101:5105 5211:6104 6210:7103 7209:8102 8208:9212 9318:10211 10317:11210 11316:11321" x14ac:dyDescent="0.25">
      <c r="DA66" s="7" t="str">
        <f>Voorspelling!F69</f>
        <v>Nieuw-Zeeland</v>
      </c>
      <c r="DB66" s="7">
        <f>Voorspelling!G69</f>
        <v>0</v>
      </c>
      <c r="DC66" s="7">
        <f>Voorspelling!H69</f>
        <v>0</v>
      </c>
      <c r="DD66" s="7" t="str">
        <f>Voorspelling!I69</f>
        <v>België</v>
      </c>
      <c r="DE66" s="7" t="str">
        <f>IF(AND(Voorspelling!G69&lt;&gt;"",Voorspelling!H69&lt;&gt;""),IF(DB66&gt;DC66,"W",IF(DB66=DC66,"D","L")),"")</f>
        <v/>
      </c>
      <c r="DF66" s="7" t="str">
        <f t="shared" si="0"/>
        <v/>
      </c>
      <c r="HH66" s="7" t="str">
        <f t="shared" si="1"/>
        <v>Nieuw-Zeeland</v>
      </c>
      <c r="HI66" s="7" t="e">
        <f ca="1">IF(OFFSET(Voorspelling!#REF!,0,HI1)&lt;&gt;"",OFFSET(Voorspelling!#REF!,0,HI1),0)</f>
        <v>#REF!</v>
      </c>
      <c r="HJ66" s="7" t="e">
        <f ca="1">IF(OFFSET(Voorspelling!#REF!,0,HI1)&lt;&gt;"",OFFSET(Voorspelling!#REF!,0,HI1),0)</f>
        <v>#REF!</v>
      </c>
      <c r="HK66" s="7" t="str">
        <f t="shared" si="2"/>
        <v>België</v>
      </c>
      <c r="HL66" s="7" t="e">
        <f ca="1">IF(AND(OFFSET(Voorspelling!#REF!,0,HI1)&lt;&gt;"",OFFSET(Voorspelling!#REF!,0,HI1)&lt;&gt;""),IF(HI66&gt;HJ66,"W",IF(HI66=HJ66,"D","L")),"")</f>
        <v>#REF!</v>
      </c>
      <c r="HM66" s="7" t="e">
        <f t="shared" ca="1" si="3"/>
        <v>#REF!</v>
      </c>
      <c r="LO66" s="7"/>
      <c r="LP66" s="7"/>
      <c r="LQ66" s="7"/>
      <c r="LR66" s="7"/>
      <c r="LS66" s="7"/>
      <c r="LT66" s="7"/>
      <c r="PV66" s="7"/>
      <c r="PW66" s="7"/>
      <c r="PX66" s="7"/>
      <c r="PY66" s="7"/>
      <c r="PZ66" s="7"/>
      <c r="QA66" s="7"/>
      <c r="UC66" s="7"/>
      <c r="UD66" s="7"/>
      <c r="UE66" s="7"/>
      <c r="UF66" s="7"/>
      <c r="UG66" s="7"/>
      <c r="UH66" s="7"/>
      <c r="YJ66" s="7"/>
      <c r="YK66" s="7"/>
      <c r="YL66" s="7"/>
      <c r="YM66" s="7"/>
      <c r="YN66" s="7"/>
      <c r="YO66" s="7"/>
      <c r="ACQ66" s="7"/>
      <c r="ACR66" s="7"/>
      <c r="ACS66" s="7"/>
      <c r="ACT66" s="7"/>
      <c r="ACU66" s="7"/>
      <c r="ACV66" s="7"/>
      <c r="AGX66" s="7"/>
      <c r="AGY66" s="7"/>
      <c r="AGZ66" s="7"/>
      <c r="AHA66" s="7"/>
      <c r="AHB66" s="7"/>
      <c r="AHC66" s="7"/>
      <c r="ALE66" s="7"/>
      <c r="ALF66" s="7"/>
      <c r="ALG66" s="7"/>
      <c r="ALH66" s="7"/>
      <c r="ALI66" s="7"/>
      <c r="ALJ66" s="7"/>
      <c r="APL66" s="7"/>
      <c r="APM66" s="7"/>
      <c r="APN66" s="7"/>
      <c r="APO66" s="7"/>
      <c r="APP66" s="7"/>
      <c r="APQ66" s="7"/>
      <c r="ATS66" s="7"/>
      <c r="ATT66" s="7"/>
      <c r="ATU66" s="7"/>
      <c r="ATV66" s="7"/>
      <c r="ATW66" s="7"/>
      <c r="ATX66" s="7"/>
      <c r="AXZ66" s="7"/>
      <c r="AYA66" s="7"/>
      <c r="AYB66" s="7"/>
      <c r="AYC66" s="7"/>
      <c r="AYD66" s="7"/>
      <c r="AYE66" s="7"/>
      <c r="BCG66" s="7"/>
      <c r="BCH66" s="7"/>
      <c r="BCI66" s="7"/>
      <c r="BCJ66" s="7"/>
      <c r="BCK66" s="7"/>
      <c r="BCL66" s="7"/>
      <c r="BGN66" s="7"/>
      <c r="BGO66" s="7"/>
      <c r="BGP66" s="7"/>
      <c r="BGQ66" s="7"/>
      <c r="BGR66" s="7"/>
      <c r="BGS66" s="7"/>
      <c r="BKU66" s="7"/>
      <c r="BKV66" s="7"/>
      <c r="BKW66" s="7"/>
      <c r="BKX66" s="7"/>
      <c r="BKY66" s="7"/>
      <c r="BKZ66" s="7"/>
      <c r="BPB66" s="7"/>
      <c r="BPC66" s="7"/>
      <c r="BPD66" s="7"/>
      <c r="BPE66" s="7"/>
      <c r="BPF66" s="7"/>
      <c r="BPG66" s="7"/>
      <c r="BTI66" s="7"/>
      <c r="BTJ66" s="7"/>
      <c r="BTK66" s="7"/>
      <c r="BTL66" s="7"/>
      <c r="BTM66" s="7"/>
      <c r="BTN66" s="7"/>
      <c r="BXP66" s="7"/>
      <c r="BXQ66" s="7"/>
      <c r="BXR66" s="7"/>
      <c r="BXS66" s="7"/>
      <c r="BXT66" s="7"/>
      <c r="BXU66" s="7"/>
      <c r="CBW66" s="7"/>
      <c r="CBX66" s="7"/>
      <c r="CBY66" s="7"/>
      <c r="CBZ66" s="7"/>
      <c r="CCA66" s="7"/>
      <c r="CCB66" s="7"/>
      <c r="CGD66" s="7"/>
      <c r="CGE66" s="7"/>
      <c r="CGF66" s="7"/>
      <c r="CGG66" s="7"/>
      <c r="CGH66" s="7"/>
      <c r="CGI66" s="7"/>
      <c r="CKK66" s="7"/>
      <c r="CKL66" s="7"/>
      <c r="CKM66" s="7"/>
      <c r="CKN66" s="7"/>
      <c r="CKO66" s="7"/>
      <c r="CKP66" s="7"/>
      <c r="COR66" s="7"/>
      <c r="COS66" s="7"/>
      <c r="COT66" s="7"/>
      <c r="COU66" s="7"/>
      <c r="COV66" s="7"/>
      <c r="COW66" s="7"/>
      <c r="CSY66" s="7"/>
      <c r="CSZ66" s="7"/>
      <c r="CTA66" s="7"/>
      <c r="CTB66" s="7"/>
      <c r="CTC66" s="7"/>
      <c r="CTD66" s="7"/>
      <c r="CXF66" s="7"/>
      <c r="CXG66" s="7"/>
      <c r="CXH66" s="7"/>
      <c r="CXI66" s="7"/>
      <c r="CXJ66" s="7"/>
      <c r="CXK66" s="7"/>
      <c r="DBM66" s="7"/>
      <c r="DBN66" s="7"/>
      <c r="DBO66" s="7"/>
      <c r="DBP66" s="7"/>
      <c r="DBQ66" s="7"/>
      <c r="DBR66" s="7"/>
      <c r="DFT66" s="7"/>
      <c r="DFU66" s="7"/>
      <c r="DFV66" s="7"/>
      <c r="DFW66" s="7"/>
      <c r="DFX66" s="7"/>
      <c r="DFY66" s="7"/>
      <c r="DKA66" s="7"/>
      <c r="DKB66" s="7"/>
      <c r="DKC66" s="7"/>
      <c r="DKD66" s="7"/>
      <c r="DKE66" s="7"/>
      <c r="DKF66" s="7"/>
      <c r="DOH66" s="7"/>
      <c r="DOI66" s="7"/>
      <c r="DOJ66" s="7"/>
      <c r="DOK66" s="7"/>
      <c r="DOL66" s="7"/>
      <c r="DOM66" s="7"/>
      <c r="DSO66" s="7"/>
      <c r="DSP66" s="7"/>
      <c r="DSQ66" s="7"/>
      <c r="DSR66" s="7"/>
      <c r="DSS66" s="7"/>
      <c r="DST66" s="7"/>
      <c r="DWV66" s="7"/>
      <c r="DWW66" s="7"/>
      <c r="DWX66" s="7"/>
      <c r="DWY66" s="7"/>
      <c r="DWZ66" s="7"/>
      <c r="DXA66" s="7"/>
      <c r="EBC66" s="7"/>
      <c r="EBD66" s="7"/>
      <c r="EBE66" s="7"/>
      <c r="EBF66" s="7"/>
      <c r="EBG66" s="7"/>
      <c r="EBH66" s="7"/>
      <c r="EFJ66" s="7"/>
      <c r="EFK66" s="7"/>
      <c r="EFL66" s="7"/>
      <c r="EFM66" s="7"/>
      <c r="EFN66" s="7"/>
      <c r="EFO66" s="7"/>
      <c r="EJQ66" s="7"/>
      <c r="EJR66" s="7"/>
      <c r="EJS66" s="7"/>
      <c r="EJT66" s="7"/>
      <c r="EJU66" s="7"/>
      <c r="EJV66" s="7"/>
      <c r="ENX66" s="7"/>
      <c r="ENY66" s="7"/>
      <c r="ENZ66" s="7"/>
      <c r="EOA66" s="7"/>
      <c r="EOB66" s="7"/>
      <c r="EOC66" s="7"/>
      <c r="ESE66" s="7"/>
      <c r="ESF66" s="7"/>
      <c r="ESG66" s="7"/>
      <c r="ESH66" s="7"/>
      <c r="ESI66" s="7"/>
      <c r="ESJ66" s="7"/>
      <c r="EWL66" s="7"/>
      <c r="EWM66" s="7"/>
      <c r="EWN66" s="7"/>
      <c r="EWO66" s="7"/>
      <c r="EWP66" s="7"/>
      <c r="EWQ66" s="7"/>
      <c r="FAS66" s="7"/>
      <c r="FAT66" s="7"/>
      <c r="FAU66" s="7"/>
      <c r="FAV66" s="7"/>
      <c r="FAW66" s="7"/>
      <c r="FAX66" s="7"/>
      <c r="FEZ66" s="7"/>
      <c r="FFA66" s="7"/>
      <c r="FFB66" s="7"/>
      <c r="FFC66" s="7"/>
      <c r="FFD66" s="7"/>
      <c r="FFE66" s="7"/>
      <c r="FJG66" s="7"/>
      <c r="FJH66" s="7"/>
      <c r="FJI66" s="7"/>
      <c r="FJJ66" s="7"/>
      <c r="FJK66" s="7"/>
      <c r="FJL66" s="7"/>
      <c r="FNN66" s="7"/>
      <c r="FNO66" s="7"/>
      <c r="FNP66" s="7"/>
      <c r="FNQ66" s="7"/>
      <c r="FNR66" s="7"/>
      <c r="FNS66" s="7"/>
      <c r="FRU66" s="7"/>
      <c r="FRV66" s="7"/>
      <c r="FRW66" s="7"/>
      <c r="FRX66" s="7"/>
      <c r="FRY66" s="7"/>
      <c r="FRZ66" s="7"/>
      <c r="FWB66" s="7"/>
      <c r="FWC66" s="7"/>
      <c r="FWD66" s="7"/>
      <c r="FWE66" s="7"/>
      <c r="FWF66" s="7"/>
      <c r="FWG66" s="7"/>
      <c r="GAI66" s="7"/>
      <c r="GAJ66" s="7"/>
      <c r="GAK66" s="7"/>
      <c r="GAL66" s="7"/>
      <c r="GAM66" s="7"/>
      <c r="GAN66" s="7"/>
      <c r="GEP66" s="7"/>
      <c r="GEQ66" s="7"/>
      <c r="GER66" s="7"/>
      <c r="GES66" s="7"/>
      <c r="GET66" s="7"/>
      <c r="GEU66" s="7"/>
      <c r="GIW66" s="7"/>
      <c r="GIX66" s="7"/>
      <c r="GIY66" s="7"/>
      <c r="GIZ66" s="7"/>
      <c r="GJA66" s="7"/>
      <c r="GJB66" s="7"/>
      <c r="GND66" s="7"/>
      <c r="GNE66" s="7"/>
      <c r="GNF66" s="7"/>
      <c r="GNG66" s="7"/>
      <c r="GNH66" s="7"/>
      <c r="GNI66" s="7"/>
      <c r="GRK66" s="7"/>
      <c r="GRL66" s="7"/>
      <c r="GRM66" s="7"/>
      <c r="GRN66" s="7"/>
      <c r="GRO66" s="7"/>
      <c r="GRP66" s="7"/>
      <c r="GVR66" s="7"/>
      <c r="GVS66" s="7"/>
      <c r="GVT66" s="7"/>
      <c r="GVU66" s="7"/>
      <c r="GVV66" s="7"/>
      <c r="GVW66" s="7"/>
      <c r="GZY66" s="7"/>
      <c r="GZZ66" s="7"/>
      <c r="HAA66" s="7"/>
      <c r="HAB66" s="7"/>
      <c r="HAC66" s="7"/>
      <c r="HAD66" s="7"/>
      <c r="HEF66" s="7"/>
      <c r="HEG66" s="7"/>
      <c r="HEH66" s="7"/>
      <c r="HEI66" s="7"/>
      <c r="HEJ66" s="7"/>
      <c r="HEK66" s="7"/>
      <c r="HIM66" s="7"/>
      <c r="HIN66" s="7"/>
      <c r="HIO66" s="7"/>
      <c r="HIP66" s="7"/>
      <c r="HIQ66" s="7"/>
      <c r="HIR66" s="7"/>
      <c r="HMT66" s="7"/>
      <c r="HMU66" s="7"/>
      <c r="HMV66" s="7"/>
      <c r="HMW66" s="7"/>
      <c r="HMX66" s="7"/>
      <c r="HMY66" s="7"/>
      <c r="HRA66" s="7"/>
      <c r="HRB66" s="7"/>
      <c r="HRC66" s="7"/>
      <c r="HRD66" s="7"/>
      <c r="HRE66" s="7"/>
      <c r="HRF66" s="7"/>
      <c r="HVH66" s="7"/>
      <c r="HVI66" s="7"/>
      <c r="HVJ66" s="7"/>
      <c r="HVK66" s="7"/>
      <c r="HVL66" s="7"/>
      <c r="HVM66" s="7"/>
      <c r="HZO66" s="7"/>
      <c r="HZP66" s="7"/>
      <c r="HZQ66" s="7"/>
      <c r="HZR66" s="7"/>
      <c r="HZS66" s="7"/>
      <c r="HZT66" s="7"/>
      <c r="IDV66" s="7"/>
      <c r="IDW66" s="7"/>
      <c r="IDX66" s="7"/>
      <c r="IDY66" s="7"/>
      <c r="IDZ66" s="7"/>
      <c r="IEA66" s="7"/>
      <c r="IIC66" s="7"/>
      <c r="IID66" s="7"/>
      <c r="IIE66" s="7"/>
      <c r="IIF66" s="7"/>
      <c r="IIG66" s="7"/>
      <c r="IIH66" s="7"/>
      <c r="IMJ66" s="7"/>
      <c r="IMK66" s="7"/>
      <c r="IML66" s="7"/>
      <c r="IMM66" s="7"/>
      <c r="IMN66" s="7"/>
      <c r="IMO66" s="7"/>
      <c r="IQQ66" s="7"/>
      <c r="IQR66" s="7"/>
      <c r="IQS66" s="7"/>
      <c r="IQT66" s="7"/>
      <c r="IQU66" s="7"/>
      <c r="IQV66" s="7"/>
      <c r="IUX66" s="7"/>
      <c r="IUY66" s="7"/>
      <c r="IUZ66" s="7"/>
      <c r="IVA66" s="7"/>
      <c r="IVB66" s="7"/>
      <c r="IVC66" s="7"/>
      <c r="IZE66" s="7"/>
      <c r="IZF66" s="7"/>
      <c r="IZG66" s="7"/>
      <c r="IZH66" s="7"/>
      <c r="IZI66" s="7"/>
      <c r="IZJ66" s="7"/>
      <c r="JDL66" s="7"/>
      <c r="JDM66" s="7"/>
      <c r="JDN66" s="7"/>
      <c r="JDO66" s="7"/>
      <c r="JDP66" s="7"/>
      <c r="JDQ66" s="7"/>
      <c r="JHS66" s="7"/>
      <c r="JHT66" s="7"/>
      <c r="JHU66" s="7"/>
      <c r="JHV66" s="7"/>
      <c r="JHW66" s="7"/>
      <c r="JHX66" s="7"/>
      <c r="JLZ66" s="7"/>
      <c r="JMA66" s="7"/>
      <c r="JMB66" s="7"/>
      <c r="JMC66" s="7"/>
      <c r="JMD66" s="7"/>
      <c r="JME66" s="7"/>
      <c r="JQG66" s="7"/>
      <c r="JQH66" s="7"/>
      <c r="JQI66" s="7"/>
      <c r="JQJ66" s="7"/>
      <c r="JQK66" s="7"/>
      <c r="JQL66" s="7"/>
      <c r="JUN66" s="7"/>
      <c r="JUO66" s="7"/>
      <c r="JUP66" s="7"/>
      <c r="JUQ66" s="7"/>
      <c r="JUR66" s="7"/>
      <c r="JUS66" s="7"/>
      <c r="JYU66" s="7"/>
      <c r="JYV66" s="7"/>
      <c r="JYW66" s="7"/>
      <c r="JYX66" s="7"/>
      <c r="JYY66" s="7"/>
      <c r="JYZ66" s="7"/>
      <c r="KDB66" s="7"/>
      <c r="KDC66" s="7"/>
      <c r="KDD66" s="7"/>
      <c r="KDE66" s="7"/>
      <c r="KDF66" s="7"/>
      <c r="KDG66" s="7"/>
      <c r="KHI66" s="7"/>
      <c r="KHJ66" s="7"/>
      <c r="KHK66" s="7"/>
      <c r="KHL66" s="7"/>
      <c r="KHM66" s="7"/>
      <c r="KHN66" s="7"/>
      <c r="KLP66" s="7"/>
      <c r="KLQ66" s="7"/>
      <c r="KLR66" s="7"/>
      <c r="KLS66" s="7"/>
      <c r="KLT66" s="7"/>
      <c r="KLU66" s="7"/>
      <c r="KPW66" s="7"/>
      <c r="KPX66" s="7"/>
      <c r="KPY66" s="7"/>
      <c r="KPZ66" s="7"/>
      <c r="KQA66" s="7"/>
      <c r="KQB66" s="7"/>
      <c r="KUD66" s="7"/>
      <c r="KUE66" s="7"/>
      <c r="KUF66" s="7"/>
      <c r="KUG66" s="7"/>
      <c r="KUH66" s="7"/>
      <c r="KUI66" s="7"/>
      <c r="KYK66" s="7"/>
      <c r="KYL66" s="7"/>
      <c r="KYM66" s="7"/>
      <c r="KYN66" s="7"/>
      <c r="KYO66" s="7"/>
      <c r="KYP66" s="7"/>
      <c r="LCR66" s="7"/>
      <c r="LCS66" s="7"/>
      <c r="LCT66" s="7"/>
      <c r="LCU66" s="7"/>
      <c r="LCV66" s="7"/>
      <c r="LCW66" s="7"/>
      <c r="LGY66" s="7"/>
      <c r="LGZ66" s="7"/>
      <c r="LHA66" s="7"/>
      <c r="LHB66" s="7"/>
      <c r="LHC66" s="7"/>
      <c r="LHD66" s="7"/>
      <c r="LLF66" s="7"/>
      <c r="LLG66" s="7"/>
      <c r="LLH66" s="7"/>
      <c r="LLI66" s="7"/>
      <c r="LLJ66" s="7"/>
      <c r="LLK66" s="7"/>
      <c r="LPM66" s="7"/>
      <c r="LPN66" s="7"/>
      <c r="LPO66" s="7"/>
      <c r="LPP66" s="7"/>
      <c r="LPQ66" s="7"/>
      <c r="LPR66" s="7"/>
      <c r="LTT66" s="7"/>
      <c r="LTU66" s="7"/>
      <c r="LTV66" s="7"/>
      <c r="LTW66" s="7"/>
      <c r="LTX66" s="7"/>
      <c r="LTY66" s="7"/>
      <c r="LYA66" s="7"/>
      <c r="LYB66" s="7"/>
      <c r="LYC66" s="7"/>
      <c r="LYD66" s="7"/>
      <c r="LYE66" s="7"/>
      <c r="LYF66" s="7"/>
      <c r="MCH66" s="7"/>
      <c r="MCI66" s="7"/>
      <c r="MCJ66" s="7"/>
      <c r="MCK66" s="7"/>
      <c r="MCL66" s="7"/>
      <c r="MCM66" s="7"/>
      <c r="MGO66" s="7"/>
      <c r="MGP66" s="7"/>
      <c r="MGQ66" s="7"/>
      <c r="MGR66" s="7"/>
      <c r="MGS66" s="7"/>
      <c r="MGT66" s="7"/>
      <c r="MKV66" s="7"/>
      <c r="MKW66" s="7"/>
      <c r="MKX66" s="7"/>
      <c r="MKY66" s="7"/>
      <c r="MKZ66" s="7"/>
      <c r="MLA66" s="7"/>
      <c r="MPC66" s="7"/>
      <c r="MPD66" s="7"/>
      <c r="MPE66" s="7"/>
      <c r="MPF66" s="7"/>
      <c r="MPG66" s="7"/>
      <c r="MPH66" s="7"/>
      <c r="MTJ66" s="7"/>
      <c r="MTK66" s="7"/>
      <c r="MTL66" s="7"/>
      <c r="MTM66" s="7"/>
      <c r="MTN66" s="7"/>
      <c r="MTO66" s="7"/>
      <c r="MXQ66" s="7"/>
      <c r="MXR66" s="7"/>
      <c r="MXS66" s="7"/>
      <c r="MXT66" s="7"/>
      <c r="MXU66" s="7"/>
      <c r="MXV66" s="7"/>
      <c r="NBX66" s="7"/>
      <c r="NBY66" s="7"/>
      <c r="NBZ66" s="7"/>
      <c r="NCA66" s="7"/>
      <c r="NCB66" s="7"/>
      <c r="NCC66" s="7"/>
      <c r="NGE66" s="7"/>
      <c r="NGF66" s="7"/>
      <c r="NGG66" s="7"/>
      <c r="NGH66" s="7"/>
      <c r="NGI66" s="7"/>
      <c r="NGJ66" s="7"/>
      <c r="NKL66" s="7"/>
      <c r="NKM66" s="7"/>
      <c r="NKN66" s="7"/>
      <c r="NKO66" s="7"/>
      <c r="NKP66" s="7"/>
      <c r="NKQ66" s="7"/>
      <c r="NOS66" s="7"/>
      <c r="NOT66" s="7"/>
      <c r="NOU66" s="7"/>
      <c r="NOV66" s="7"/>
      <c r="NOW66" s="7"/>
      <c r="NOX66" s="7"/>
      <c r="NSZ66" s="7"/>
      <c r="NTA66" s="7"/>
      <c r="NTB66" s="7"/>
      <c r="NTC66" s="7"/>
      <c r="NTD66" s="7"/>
      <c r="NTE66" s="7"/>
      <c r="NXG66" s="7"/>
      <c r="NXH66" s="7"/>
      <c r="NXI66" s="7"/>
      <c r="NXJ66" s="7"/>
      <c r="NXK66" s="7"/>
      <c r="NXL66" s="7"/>
      <c r="OBN66" s="7"/>
      <c r="OBO66" s="7"/>
      <c r="OBP66" s="7"/>
      <c r="OBQ66" s="7"/>
      <c r="OBR66" s="7"/>
      <c r="OBS66" s="7"/>
      <c r="OFU66" s="7"/>
      <c r="OFV66" s="7"/>
      <c r="OFW66" s="7"/>
      <c r="OFX66" s="7"/>
      <c r="OFY66" s="7"/>
      <c r="OFZ66" s="7"/>
      <c r="OKB66" s="7"/>
      <c r="OKC66" s="7"/>
      <c r="OKD66" s="7"/>
      <c r="OKE66" s="7"/>
      <c r="OKF66" s="7"/>
      <c r="OKG66" s="7"/>
      <c r="OOI66" s="7"/>
      <c r="OOJ66" s="7"/>
      <c r="OOK66" s="7"/>
      <c r="OOL66" s="7"/>
      <c r="OOM66" s="7"/>
      <c r="OON66" s="7"/>
      <c r="OSP66" s="7"/>
      <c r="OSQ66" s="7"/>
      <c r="OSR66" s="7"/>
      <c r="OSS66" s="7"/>
      <c r="OST66" s="7"/>
      <c r="OSU66" s="7"/>
      <c r="OWW66" s="7"/>
      <c r="OWX66" s="7"/>
      <c r="OWY66" s="7"/>
      <c r="OWZ66" s="7"/>
      <c r="OXA66" s="7"/>
      <c r="OXB66" s="7"/>
      <c r="PBD66" s="7"/>
      <c r="PBE66" s="7"/>
      <c r="PBF66" s="7"/>
      <c r="PBG66" s="7"/>
      <c r="PBH66" s="7"/>
      <c r="PBI66" s="7"/>
      <c r="PFK66" s="7"/>
      <c r="PFL66" s="7"/>
      <c r="PFM66" s="7"/>
      <c r="PFN66" s="7"/>
      <c r="PFO66" s="7"/>
      <c r="PFP66" s="7"/>
      <c r="PJR66" s="7"/>
      <c r="PJS66" s="7"/>
      <c r="PJT66" s="7"/>
      <c r="PJU66" s="7"/>
      <c r="PJV66" s="7"/>
      <c r="PJW66" s="7"/>
      <c r="PNY66" s="7"/>
      <c r="PNZ66" s="7"/>
      <c r="POA66" s="7"/>
      <c r="POB66" s="7"/>
      <c r="POC66" s="7"/>
      <c r="POD66" s="7"/>
      <c r="PSF66" s="7"/>
      <c r="PSG66" s="7"/>
      <c r="PSH66" s="7"/>
      <c r="PSI66" s="7"/>
      <c r="PSJ66" s="7"/>
      <c r="PSK66" s="7"/>
    </row>
    <row r="67" spans="1:998 1104:1997 2103:2996 3102:3995 4101:5105 5211:6104 6210:7103 7209:8102 8208:9212 9318:10211 10317:11210 11316:11321" x14ac:dyDescent="0.25">
      <c r="A67" s="9">
        <f>Landen!E46+100</f>
        <v>106</v>
      </c>
      <c r="B67" s="3">
        <f>VLOOKUP(C67,CX67:CY70,2,FALSE)</f>
        <v>1</v>
      </c>
      <c r="C67" s="5" t="str">
        <f>Landen!D46</f>
        <v>Portugal</v>
      </c>
      <c r="D67" s="3">
        <f>SUMPRODUCT((DA3:DA105=C67)*(DE3:DE105="W"))+SUMPRODUCT((DD3:DD105=C67)*(DF3:DF105="W"))</f>
        <v>0</v>
      </c>
      <c r="E67" s="3">
        <f>SUMPRODUCT((DA3:DA105=C67)*(DE3:DE105="D"))+SUMPRODUCT((DD3:DD105=C67)*(DF3:DF105="D"))</f>
        <v>0</v>
      </c>
      <c r="F67" s="3">
        <f>SUMPRODUCT((DA3:DA105=C67)*(DE3:DE105="L"))+SUMPRODUCT((DD3:DD105=C67)*(DF3:DF105="L"))</f>
        <v>0</v>
      </c>
      <c r="G67" s="3">
        <f>SUMIF(DA3:DA123,C67,DB3:DB123)+SUMIF(DD3:DD123,C67,DC3:DC123)</f>
        <v>0</v>
      </c>
      <c r="H67" s="3">
        <f>SUMIF(DD3:DD123,C67,DB3:DB123)+SUMIF(DA3:DA123,C67,DC3:DC123)</f>
        <v>0</v>
      </c>
      <c r="I67" s="3">
        <f t="shared" ref="I67:I70" si="244">G67-H67+1000</f>
        <v>1000</v>
      </c>
      <c r="J67" s="3">
        <f t="shared" ref="J67:J70" si="245">D67*3+E67*1</f>
        <v>0</v>
      </c>
      <c r="K67" s="3">
        <f>IF(Landen!F46&lt;&gt;"",Landen!F46,-A67)</f>
        <v>-106</v>
      </c>
      <c r="L67" s="3">
        <f>IF(COUNTIF(J67:J70,4)&lt;&gt;4,RANK(J67,J67:J70),J146)</f>
        <v>1</v>
      </c>
      <c r="N67" s="3">
        <f>SUMPRODUCT((L67:L70=L67)*(K67:K70&lt;K67))+L67</f>
        <v>4</v>
      </c>
      <c r="O67" s="5" t="str">
        <f>INDEX(C67:C70,MATCH(1,N67:N70,0),0)</f>
        <v>Oezbekistan</v>
      </c>
      <c r="P67" s="3">
        <f>INDEX(L67:L70,MATCH(O67,C67:C70,0),0)</f>
        <v>1</v>
      </c>
      <c r="Q67" s="3" t="str">
        <f>IF(P68=1,O67,"")</f>
        <v>Oezbekistan</v>
      </c>
      <c r="R67" s="3" t="str">
        <f>IF(P69=2,O68,"")</f>
        <v/>
      </c>
      <c r="S67" s="3" t="str">
        <f>IF(P70=3,O69,"")</f>
        <v/>
      </c>
      <c r="T67" s="3" t="str">
        <f>IF(P71=4,O70,"")</f>
        <v/>
      </c>
      <c r="V67" s="3" t="str">
        <f>IF(Q67&lt;&gt;"",Q67,"")</f>
        <v>Oezbekistan</v>
      </c>
      <c r="W67" s="3">
        <f>SUMPRODUCT((DA3:DA105=V67)*(DD3:DD105=V68)*(DE3:DE105="W"))+SUMPRODUCT((DA3:DA105=V67)*(DD3:DD105=V69)*(DE3:DE105="W"))+SUMPRODUCT((DA3:DA105=V67)*(DD3:DD105=V70)*(DE3:DE105="W"))+SUMPRODUCT((DA3:DA105=V67)*(DD3:DD105=V71)*(DE3:DE105="W"))+SUMPRODUCT((DA3:DA105=V68)*(DD3:DD105=V67)*(DF3:DF105="W"))+SUMPRODUCT((DA3:DA105=V69)*(DD3:DD105=V67)*(DF3:DF105="W"))+SUMPRODUCT((DA3:DA105=V70)*(DD3:DD105=V67)*(DF3:DF105="W"))+SUMPRODUCT((DA3:DA105=V71)*(DD3:DD105=V67)*(DF3:DF105="W"))</f>
        <v>0</v>
      </c>
      <c r="X67" s="3">
        <f>SUMPRODUCT((DA3:DA105=V67)*(DD3:DD105=V68)*(DE3:DE105="D"))+SUMPRODUCT((DA3:DA105=V67)*(DD3:DD105=V69)*(DE3:DE105="D"))+SUMPRODUCT((DA3:DA105=V67)*(DD3:DD105=V70)*(DE3:DE105="D"))+SUMPRODUCT((DA3:DA105=V67)*(DD3:DD105=V71)*(DE3:DE105="D"))+SUMPRODUCT((DA3:DA105=V68)*(DD3:DD105=V67)*(DE3:DE105="D"))+SUMPRODUCT((DA3:DA105=V69)*(DD3:DD105=V67)*(DE3:DE105="D"))+SUMPRODUCT((DA3:DA105=V70)*(DD3:DD105=V67)*(DE3:DE105="D"))+SUMPRODUCT((DA3:DA105=V71)*(DD3:DD105=V67)*(DE3:DE105="D"))</f>
        <v>0</v>
      </c>
      <c r="Y67" s="3">
        <f>SUMPRODUCT((DA3:DA105=V67)*(DD3:DD105=V68)*(DE3:DE105="L"))+SUMPRODUCT((DA3:DA105=V67)*(DD3:DD105=V69)*(DE3:DE105="L"))+SUMPRODUCT((DA3:DA105=V67)*(DD3:DD105=V70)*(DE3:DE105="L"))+SUMPRODUCT((DA3:DA105=V67)*(DD3:DD105=V71)*(DE3:DE105="L"))+SUMPRODUCT((DA3:DA105=V68)*(DD3:DD105=V67)*(DF3:DF105="L"))+SUMPRODUCT((DA3:DA105=V69)*(DD3:DD105=V67)*(DF3:DF105="L"))+SUMPRODUCT((DA3:DA105=V70)*(DD3:DD105=V67)*(DF3:DF105="L"))+SUMPRODUCT((DA3:DA105=V71)*(DD3:DD105=V67)*(DF3:DF105="L"))</f>
        <v>0</v>
      </c>
      <c r="Z67" s="3">
        <f>SUMPRODUCT((DA3:DA105=V67)*(DD3:DD105=V68)*DB3:DB105)+SUMPRODUCT((DA3:DA105=V67)*(DD3:DD105=V69)*DB3:DB105)+SUMPRODUCT((DA3:DA105=V67)*(DD3:DD105=V70)*DB3:DB105)+SUMPRODUCT((DA3:DA105=V67)*(DD3:DD105=V71)*DB3:DB105)+SUMPRODUCT((DA3:DA105=V68)*(DD3:DD105=V67)*DC3:DC105)+SUMPRODUCT((DA3:DA105=V69)*(DD3:DD105=V67)*DC3:DC105)+SUMPRODUCT((DA3:DA105=V70)*(DD3:DD105=V67)*DC3:DC105)+SUMPRODUCT((DA3:DA105=V71)*(DD3:DD105=V67)*DC3:DC105)</f>
        <v>0</v>
      </c>
      <c r="AA67" s="3">
        <f>SUMPRODUCT((DA3:DA105=V67)*(DD3:DD105=V68)*DC3:DC105)+SUMPRODUCT((DA3:DA105=V67)*(DD3:DD105=V69)*DC3:DC105)+SUMPRODUCT((DA3:DA105=V67)*(DD3:DD105=V70)*DC3:DC105)+SUMPRODUCT((DA3:DA105=V67)*(DD3:DD105=V71)*DC3:DC105)+SUMPRODUCT((DA3:DA105=V68)*(DD3:DD105=V67)*DB3:DB105)+SUMPRODUCT((DA3:DA105=V69)*(DD3:DD105=V67)*DB3:DB105)+SUMPRODUCT((DA3:DA105=V70)*(DD3:DD105=V67)*DB3:DB105)+SUMPRODUCT((DA3:DA105=V71)*(DD3:DD105=V67)*DB3:DB105)</f>
        <v>0</v>
      </c>
      <c r="AB67" s="3">
        <f>Z67-AA67+1000</f>
        <v>1000</v>
      </c>
      <c r="AC67" s="3">
        <f t="shared" ref="AC67:AC70" si="246">IF(V67&lt;&gt;"",W67*3+X67*1,"")</f>
        <v>0</v>
      </c>
      <c r="AD67" s="3">
        <f>IF(V67&lt;&gt;"",VLOOKUP(V67,C4:I70,7,FALSE),"")</f>
        <v>1000</v>
      </c>
      <c r="AE67" s="3">
        <f>IF(V67&lt;&gt;"",VLOOKUP(V67,C4:I70,5,FALSE),"")</f>
        <v>0</v>
      </c>
      <c r="AF67" s="3">
        <f>IF(V67&lt;&gt;"",VLOOKUP(V67,C4:K70,9,FALSE),"")</f>
        <v>-152</v>
      </c>
      <c r="AG67" s="3">
        <f t="shared" ref="AG67:AG70" si="247">AC67</f>
        <v>0</v>
      </c>
      <c r="AH67" s="3">
        <f>IF(V67&lt;&gt;"",RANK(AG67,AG67:AG70),"")</f>
        <v>1</v>
      </c>
      <c r="AI67" s="3">
        <f>IF(V67&lt;&gt;"",SUMPRODUCT((AG67:AG70=AG67)*(AB67:AB70&gt;AB67)),"")</f>
        <v>0</v>
      </c>
      <c r="AJ67" s="3">
        <f>IF(V67&lt;&gt;"",SUMPRODUCT((AG67:AG70=AG67)*(AB67:AB70=AB67)*(Z67:Z70&gt;Z67)),"")</f>
        <v>0</v>
      </c>
      <c r="AK67" s="3">
        <f>IF(V67&lt;&gt;"",SUMPRODUCT((AG67:AG70=AG67)*(AB67:AB70=AB67)*(Z67:Z70=Z67)*(AD67:AD70&gt;AD67)),"")</f>
        <v>0</v>
      </c>
      <c r="AL67" s="3">
        <f>IF(V67&lt;&gt;"",SUMPRODUCT((AG67:AG70=AG67)*(AB67:AB70=AB67)*(Z67:Z70=Z67)*(AD67:AD70=AD67)*(AE67:AE70&gt;AE67)),"")</f>
        <v>0</v>
      </c>
      <c r="AM67" s="3">
        <f>IF(V67&lt;&gt;"",SUMPRODUCT((AG67:AG70=AG67)*(AB67:AB70=AB67)*(Z67:Z70=Z67)*(AD67:AD70=AD67)*(AE67:AE70=AE67)*(AF67:AF70&gt;AF67)),"")</f>
        <v>3</v>
      </c>
      <c r="AN67" s="3">
        <f>IF(V67&lt;&gt;"",IF(AN146&lt;&gt;"",IF(U145=3,AN146,AN146+U145),SUM(AH67:AM67)),"")</f>
        <v>4</v>
      </c>
      <c r="AO67" s="3" t="str">
        <f>IF(V67&lt;&gt;"",INDEX(V67:V70,MATCH(1,AN67:AN70,0),0),"")</f>
        <v>Portugal</v>
      </c>
      <c r="CX67" s="3" t="str">
        <f>IF(AO67&lt;&gt;"",AO67,O67)</f>
        <v>Portugal</v>
      </c>
      <c r="CY67" s="3">
        <v>1</v>
      </c>
      <c r="DA67" s="7" t="str">
        <f>Voorspelling!F70</f>
        <v>Kaapverdië</v>
      </c>
      <c r="DB67" s="7">
        <f>Voorspelling!G70</f>
        <v>0</v>
      </c>
      <c r="DC67" s="7">
        <f>Voorspelling!H70</f>
        <v>0</v>
      </c>
      <c r="DD67" s="7" t="str">
        <f>Voorspelling!I70</f>
        <v>Saoedi-Arabië</v>
      </c>
      <c r="DE67" s="7" t="str">
        <f>IF(AND(Voorspelling!G70&lt;&gt;"",Voorspelling!H70&lt;&gt;""),IF(DB67&gt;DC67,"W",IF(DB67=DC67,"D","L")),"")</f>
        <v/>
      </c>
      <c r="DF67" s="7" t="str">
        <f t="shared" si="0"/>
        <v/>
      </c>
      <c r="DI67" s="3" t="e">
        <f ca="1">VLOOKUP(DJ67,HE67:HF70,2,FALSE)</f>
        <v>#N/A</v>
      </c>
      <c r="DJ67" s="5" t="str">
        <f>C67</f>
        <v>Portugal</v>
      </c>
      <c r="DK67" s="3" t="e">
        <f ca="1">SUMPRODUCT((HH3:HH105=DJ67)*(HL3:HL105="W"))+SUMPRODUCT((HK3:HK105=DJ67)*(HM3:HM105="W"))</f>
        <v>#REF!</v>
      </c>
      <c r="DL67" s="3" t="e">
        <f ca="1">SUMPRODUCT((HH3:HH105=DJ67)*(HL3:HL105="D"))+SUMPRODUCT((HK3:HK105=DJ67)*(HM3:HM105="D"))</f>
        <v>#REF!</v>
      </c>
      <c r="DM67" s="3" t="e">
        <f ca="1">SUMPRODUCT((HH3:HH105=DJ67)*(HL3:HL105="L"))+SUMPRODUCT((HK3:HK105=DJ67)*(HM3:HM105="L"))</f>
        <v>#REF!</v>
      </c>
      <c r="DN67" s="3" t="e">
        <f ca="1">SUMIF(HH3:HH123,DJ67,HI3:HI123)+SUMIF(HK3:HK123,DJ67,HJ3:HJ123)</f>
        <v>#REF!</v>
      </c>
      <c r="DO67" s="3" t="e">
        <f ca="1">SUMIF(HK3:HK123,DJ67,HI3:HI123)+SUMIF(HH3:HH123,DJ67,HJ3:HJ123)</f>
        <v>#REF!</v>
      </c>
      <c r="DP67" s="3" t="e">
        <f t="shared" ref="DP67:DP70" ca="1" si="248">DN67-DO67+1000</f>
        <v>#REF!</v>
      </c>
      <c r="DQ67" s="3" t="e">
        <f t="shared" ref="DQ67:DQ70" ca="1" si="249">DK67*3+DL67*1</f>
        <v>#REF!</v>
      </c>
      <c r="DR67" s="3">
        <f t="shared" ref="DR67:DR70" si="250">K67</f>
        <v>-106</v>
      </c>
      <c r="DS67" s="3" t="e">
        <f ca="1">IF(COUNTIF(DQ67:DQ70,4)&lt;&gt;4,RANK(DQ67,DQ67:DQ70),DQ146)</f>
        <v>#REF!</v>
      </c>
      <c r="DU67" s="3" t="e">
        <f ca="1">SUMPRODUCT((DS67:DS70=DS67)*(DR67:DR70&lt;DR67))+DS67</f>
        <v>#REF!</v>
      </c>
      <c r="DV67" s="5" t="e">
        <f ca="1">INDEX(DJ67:DJ70,MATCH(1,DU67:DU70,0),0)</f>
        <v>#N/A</v>
      </c>
      <c r="DW67" s="3" t="e">
        <f ca="1">INDEX(DS67:DS70,MATCH(DV67,DJ67:DJ70,0),0)</f>
        <v>#N/A</v>
      </c>
      <c r="DX67" s="3" t="e">
        <f ca="1">IF(DW68=1,DV67,"")</f>
        <v>#N/A</v>
      </c>
      <c r="DY67" s="3" t="e">
        <f ca="1">IF(DW69=2,DV68,"")</f>
        <v>#N/A</v>
      </c>
      <c r="DZ67" s="3" t="e">
        <f ca="1">IF(DW70=3,DV69,"")</f>
        <v>#N/A</v>
      </c>
      <c r="EA67" s="3" t="str">
        <f>IF(DW71=4,DV70,"")</f>
        <v/>
      </c>
      <c r="EC67" s="3" t="e">
        <f ca="1">IF(DX67&lt;&gt;"",DX67,"")</f>
        <v>#N/A</v>
      </c>
      <c r="ED67" s="3" t="e">
        <f ca="1">SUMPRODUCT((HH3:HH105=EC67)*(HK3:HK105=EC68)*(HL3:HL105="W"))+SUMPRODUCT((HH3:HH105=EC67)*(HK3:HK105=EC69)*(HL3:HL105="W"))+SUMPRODUCT((HH3:HH105=EC67)*(HK3:HK105=EC70)*(HL3:HL105="W"))+SUMPRODUCT((HH3:HH105=EC67)*(HK3:HK105=EC71)*(HL3:HL105="W"))+SUMPRODUCT((HH3:HH105=EC68)*(HK3:HK105=EC67)*(HM3:HM105="W"))+SUMPRODUCT((HH3:HH105=EC69)*(HK3:HK105=EC67)*(HM3:HM105="W"))+SUMPRODUCT((HH3:HH105=EC70)*(HK3:HK105=EC67)*(HM3:HM105="W"))+SUMPRODUCT((HH3:HH105=EC71)*(HK3:HK105=EC67)*(HM3:HM105="W"))</f>
        <v>#N/A</v>
      </c>
      <c r="EE67" s="3" t="e">
        <f ca="1">SUMPRODUCT((HH3:HH105=EC67)*(HK3:HK105=EC68)*(HL3:HL105="D"))+SUMPRODUCT((HH3:HH105=EC67)*(HK3:HK105=EC69)*(HL3:HL105="D"))+SUMPRODUCT((HH3:HH105=EC67)*(HK3:HK105=EC70)*(HL3:HL105="D"))+SUMPRODUCT((HH3:HH105=EC67)*(HK3:HK105=EC71)*(HL3:HL105="D"))+SUMPRODUCT((HH3:HH105=EC68)*(HK3:HK105=EC67)*(HL3:HL105="D"))+SUMPRODUCT((HH3:HH105=EC69)*(HK3:HK105=EC67)*(HL3:HL105="D"))+SUMPRODUCT((HH3:HH105=EC70)*(HK3:HK105=EC67)*(HL3:HL105="D"))+SUMPRODUCT((HH3:HH105=EC71)*(HK3:HK105=EC67)*(HL3:HL105="D"))</f>
        <v>#N/A</v>
      </c>
      <c r="EF67" s="3" t="e">
        <f ca="1">SUMPRODUCT((HH3:HH105=EC67)*(HK3:HK105=EC68)*(HL3:HL105="L"))+SUMPRODUCT((HH3:HH105=EC67)*(HK3:HK105=EC69)*(HL3:HL105="L"))+SUMPRODUCT((HH3:HH105=EC67)*(HK3:HK105=EC70)*(HL3:HL105="L"))+SUMPRODUCT((HH3:HH105=EC67)*(HK3:HK105=EC71)*(HL3:HL105="L"))+SUMPRODUCT((HH3:HH105=EC68)*(HK3:HK105=EC67)*(HM3:HM105="L"))+SUMPRODUCT((HH3:HH105=EC69)*(HK3:HK105=EC67)*(HM3:HM105="L"))+SUMPRODUCT((HH3:HH105=EC70)*(HK3:HK105=EC67)*(HM3:HM105="L"))+SUMPRODUCT((HH3:HH105=EC71)*(HK3:HK105=EC67)*(HM3:HM105="L"))</f>
        <v>#N/A</v>
      </c>
      <c r="EG67" s="3" t="e">
        <f ca="1">SUMPRODUCT((HH3:HH105=EC67)*(HK3:HK105=EC68)*HI3:HI105)+SUMPRODUCT((HH3:HH105=EC67)*(HK3:HK105=EC69)*HI3:HI105)+SUMPRODUCT((HH3:HH105=EC67)*(HK3:HK105=EC70)*HI3:HI105)+SUMPRODUCT((HH3:HH105=EC67)*(HK3:HK105=EC71)*HI3:HI105)+SUMPRODUCT((HH3:HH105=EC68)*(HK3:HK105=EC67)*HJ3:HJ105)+SUMPRODUCT((HH3:HH105=EC69)*(HK3:HK105=EC67)*HJ3:HJ105)+SUMPRODUCT((HH3:HH105=EC70)*(HK3:HK105=EC67)*HJ3:HJ105)+SUMPRODUCT((HH3:HH105=EC71)*(HK3:HK105=EC67)*HJ3:HJ105)</f>
        <v>#N/A</v>
      </c>
      <c r="EH67" s="3" t="e">
        <f ca="1">SUMPRODUCT((HH3:HH105=EC67)*(HK3:HK105=EC68)*HJ3:HJ105)+SUMPRODUCT((HH3:HH105=EC67)*(HK3:HK105=EC69)*HJ3:HJ105)+SUMPRODUCT((HH3:HH105=EC67)*(HK3:HK105=EC70)*HJ3:HJ105)+SUMPRODUCT((HH3:HH105=EC67)*(HK3:HK105=EC71)*HJ3:HJ105)+SUMPRODUCT((HH3:HH105=EC68)*(HK3:HK105=EC67)*HI3:HI105)+SUMPRODUCT((HH3:HH105=EC69)*(HK3:HK105=EC67)*HI3:HI105)+SUMPRODUCT((HH3:HH105=EC70)*(HK3:HK105=EC67)*HI3:HI105)+SUMPRODUCT((HH3:HH105=EC71)*(HK3:HK105=EC67)*HI3:HI105)</f>
        <v>#N/A</v>
      </c>
      <c r="EI67" s="3" t="e">
        <f ca="1">EG67-EH67+1000</f>
        <v>#N/A</v>
      </c>
      <c r="EJ67" s="3" t="e">
        <f t="shared" ref="EJ67:EJ70" ca="1" si="251">IF(EC67&lt;&gt;"",ED67*3+EE67*1,"")</f>
        <v>#N/A</v>
      </c>
      <c r="EK67" s="3" t="e">
        <f ca="1">IF(EC67&lt;&gt;"",VLOOKUP(EC67,DJ4:DP70,7,FALSE),"")</f>
        <v>#N/A</v>
      </c>
      <c r="EL67" s="3" t="e">
        <f ca="1">IF(EC67&lt;&gt;"",VLOOKUP(EC67,DJ4:DP70,5,FALSE),"")</f>
        <v>#N/A</v>
      </c>
      <c r="EM67" s="3" t="e">
        <f ca="1">IF(EC67&lt;&gt;"",VLOOKUP(EC67,DJ4:DR70,9,FALSE),"")</f>
        <v>#N/A</v>
      </c>
      <c r="EN67" s="3" t="e">
        <f t="shared" ref="EN67:EN70" ca="1" si="252">EJ67</f>
        <v>#N/A</v>
      </c>
      <c r="EO67" s="3" t="e">
        <f ca="1">IF(EC67&lt;&gt;"",RANK(EN67,EN67:EN70),"")</f>
        <v>#N/A</v>
      </c>
      <c r="EP67" s="3" t="e">
        <f ca="1">IF(EC67&lt;&gt;"",SUMPRODUCT((EN67:EN70=EN67)*(EI67:EI70&gt;EI67)),"")</f>
        <v>#N/A</v>
      </c>
      <c r="EQ67" s="3" t="e">
        <f ca="1">IF(EC67&lt;&gt;"",SUMPRODUCT((EN67:EN70=EN67)*(EI67:EI70=EI67)*(EG67:EG70&gt;EG67)),"")</f>
        <v>#N/A</v>
      </c>
      <c r="ER67" s="3" t="e">
        <f ca="1">IF(EC67&lt;&gt;"",SUMPRODUCT((EN67:EN70=EN67)*(EI67:EI70=EI67)*(EG67:EG70=EG67)*(EK67:EK70&gt;EK67)),"")</f>
        <v>#N/A</v>
      </c>
      <c r="ES67" s="3" t="e">
        <f ca="1">IF(EC67&lt;&gt;"",SUMPRODUCT((EN67:EN70=EN67)*(EI67:EI70=EI67)*(EG67:EG70=EG67)*(EK67:EK70=EK67)*(EL67:EL70&gt;EL67)),"")</f>
        <v>#N/A</v>
      </c>
      <c r="ET67" s="3" t="e">
        <f ca="1">IF(EC67&lt;&gt;"",SUMPRODUCT((EN67:EN70=EN67)*(EI67:EI70=EI67)*(EG67:EG70=EG67)*(EK67:EK70=EK67)*(EL67:EL70=EL67)*(EM67:EM70&gt;EM67)),"")</f>
        <v>#N/A</v>
      </c>
      <c r="EU67" s="3" t="e">
        <f ca="1">IF(EC67&lt;&gt;"",IF(EU146&lt;&gt;"",IF(EB145=3,EU146,EU146+EB145),SUM(EO67:ET67)),"")</f>
        <v>#N/A</v>
      </c>
      <c r="EV67" s="3" t="e">
        <f ca="1">IF(EC67&lt;&gt;"",INDEX(EC67:EC70,MATCH(1,EU67:EU70,0),0),"")</f>
        <v>#N/A</v>
      </c>
      <c r="HE67" s="3" t="e">
        <f ca="1">IF(EV67&lt;&gt;"",EV67,DV67)</f>
        <v>#N/A</v>
      </c>
      <c r="HF67" s="3">
        <v>1</v>
      </c>
      <c r="HH67" s="7" t="str">
        <f t="shared" si="1"/>
        <v>Kaapverdië</v>
      </c>
      <c r="HI67" s="7" t="e">
        <f ca="1">IF(OFFSET(Voorspelling!#REF!,0,HI1)&lt;&gt;"",OFFSET(Voorspelling!#REF!,0,HI1),0)</f>
        <v>#REF!</v>
      </c>
      <c r="HJ67" s="7" t="e">
        <f ca="1">IF(OFFSET(Voorspelling!#REF!,0,HI1)&lt;&gt;"",OFFSET(Voorspelling!#REF!,0,HI1),0)</f>
        <v>#REF!</v>
      </c>
      <c r="HK67" s="7" t="str">
        <f t="shared" si="2"/>
        <v>Saoedi-Arabië</v>
      </c>
      <c r="HL67" s="7" t="e">
        <f ca="1">IF(AND(OFFSET(Voorspelling!#REF!,0,HI1)&lt;&gt;"",OFFSET(Voorspelling!#REF!,0,HI1)&lt;&gt;""),IF(HI67&gt;HJ67,"W",IF(HI67=HJ67,"D","L")),"")</f>
        <v>#REF!</v>
      </c>
      <c r="HM67" s="7" t="e">
        <f t="shared" ca="1" si="3"/>
        <v>#REF!</v>
      </c>
      <c r="LO67" s="7"/>
      <c r="LP67" s="7"/>
      <c r="LQ67" s="7"/>
      <c r="LR67" s="7"/>
      <c r="LS67" s="7"/>
      <c r="LT67" s="7"/>
      <c r="PV67" s="7"/>
      <c r="PW67" s="7"/>
      <c r="PX67" s="7"/>
      <c r="PY67" s="7"/>
      <c r="PZ67" s="7"/>
      <c r="QA67" s="7"/>
      <c r="UC67" s="7"/>
      <c r="UD67" s="7"/>
      <c r="UE67" s="7"/>
      <c r="UF67" s="7"/>
      <c r="UG67" s="7"/>
      <c r="UH67" s="7"/>
      <c r="YJ67" s="7"/>
      <c r="YK67" s="7"/>
      <c r="YL67" s="7"/>
      <c r="YM67" s="7"/>
      <c r="YN67" s="7"/>
      <c r="YO67" s="7"/>
      <c r="ACQ67" s="7"/>
      <c r="ACR67" s="7"/>
      <c r="ACS67" s="7"/>
      <c r="ACT67" s="7"/>
      <c r="ACU67" s="7"/>
      <c r="ACV67" s="7"/>
      <c r="AGX67" s="7"/>
      <c r="AGY67" s="7"/>
      <c r="AGZ67" s="7"/>
      <c r="AHA67" s="7"/>
      <c r="AHB67" s="7"/>
      <c r="AHC67" s="7"/>
      <c r="ALE67" s="7"/>
      <c r="ALF67" s="7"/>
      <c r="ALG67" s="7"/>
      <c r="ALH67" s="7"/>
      <c r="ALI67" s="7"/>
      <c r="ALJ67" s="7"/>
      <c r="APL67" s="7"/>
      <c r="APM67" s="7"/>
      <c r="APN67" s="7"/>
      <c r="APO67" s="7"/>
      <c r="APP67" s="7"/>
      <c r="APQ67" s="7"/>
      <c r="ATS67" s="7"/>
      <c r="ATT67" s="7"/>
      <c r="ATU67" s="7"/>
      <c r="ATV67" s="7"/>
      <c r="ATW67" s="7"/>
      <c r="ATX67" s="7"/>
      <c r="AXZ67" s="7"/>
      <c r="AYA67" s="7"/>
      <c r="AYB67" s="7"/>
      <c r="AYC67" s="7"/>
      <c r="AYD67" s="7"/>
      <c r="AYE67" s="7"/>
      <c r="BCG67" s="7"/>
      <c r="BCH67" s="7"/>
      <c r="BCI67" s="7"/>
      <c r="BCJ67" s="7"/>
      <c r="BCK67" s="7"/>
      <c r="BCL67" s="7"/>
      <c r="BGN67" s="7"/>
      <c r="BGO67" s="7"/>
      <c r="BGP67" s="7"/>
      <c r="BGQ67" s="7"/>
      <c r="BGR67" s="7"/>
      <c r="BGS67" s="7"/>
      <c r="BKU67" s="7"/>
      <c r="BKV67" s="7"/>
      <c r="BKW67" s="7"/>
      <c r="BKX67" s="7"/>
      <c r="BKY67" s="7"/>
      <c r="BKZ67" s="7"/>
      <c r="BPB67" s="7"/>
      <c r="BPC67" s="7"/>
      <c r="BPD67" s="7"/>
      <c r="BPE67" s="7"/>
      <c r="BPF67" s="7"/>
      <c r="BPG67" s="7"/>
      <c r="BTI67" s="7"/>
      <c r="BTJ67" s="7"/>
      <c r="BTK67" s="7"/>
      <c r="BTL67" s="7"/>
      <c r="BTM67" s="7"/>
      <c r="BTN67" s="7"/>
      <c r="BXP67" s="7"/>
      <c r="BXQ67" s="7"/>
      <c r="BXR67" s="7"/>
      <c r="BXS67" s="7"/>
      <c r="BXT67" s="7"/>
      <c r="BXU67" s="7"/>
      <c r="CBW67" s="7"/>
      <c r="CBX67" s="7"/>
      <c r="CBY67" s="7"/>
      <c r="CBZ67" s="7"/>
      <c r="CCA67" s="7"/>
      <c r="CCB67" s="7"/>
      <c r="CGD67" s="7"/>
      <c r="CGE67" s="7"/>
      <c r="CGF67" s="7"/>
      <c r="CGG67" s="7"/>
      <c r="CGH67" s="7"/>
      <c r="CGI67" s="7"/>
      <c r="CKK67" s="7"/>
      <c r="CKL67" s="7"/>
      <c r="CKM67" s="7"/>
      <c r="CKN67" s="7"/>
      <c r="CKO67" s="7"/>
      <c r="CKP67" s="7"/>
      <c r="COR67" s="7"/>
      <c r="COS67" s="7"/>
      <c r="COT67" s="7"/>
      <c r="COU67" s="7"/>
      <c r="COV67" s="7"/>
      <c r="COW67" s="7"/>
      <c r="CSY67" s="7"/>
      <c r="CSZ67" s="7"/>
      <c r="CTA67" s="7"/>
      <c r="CTB67" s="7"/>
      <c r="CTC67" s="7"/>
      <c r="CTD67" s="7"/>
      <c r="CXF67" s="7"/>
      <c r="CXG67" s="7"/>
      <c r="CXH67" s="7"/>
      <c r="CXI67" s="7"/>
      <c r="CXJ67" s="7"/>
      <c r="CXK67" s="7"/>
      <c r="DBM67" s="7"/>
      <c r="DBN67" s="7"/>
      <c r="DBO67" s="7"/>
      <c r="DBP67" s="7"/>
      <c r="DBQ67" s="7"/>
      <c r="DBR67" s="7"/>
      <c r="DFT67" s="7"/>
      <c r="DFU67" s="7"/>
      <c r="DFV67" s="7"/>
      <c r="DFW67" s="7"/>
      <c r="DFX67" s="7"/>
      <c r="DFY67" s="7"/>
      <c r="DKA67" s="7"/>
      <c r="DKB67" s="7"/>
      <c r="DKC67" s="7"/>
      <c r="DKD67" s="7"/>
      <c r="DKE67" s="7"/>
      <c r="DKF67" s="7"/>
      <c r="DOH67" s="7"/>
      <c r="DOI67" s="7"/>
      <c r="DOJ67" s="7"/>
      <c r="DOK67" s="7"/>
      <c r="DOL67" s="7"/>
      <c r="DOM67" s="7"/>
      <c r="DSO67" s="7"/>
      <c r="DSP67" s="7"/>
      <c r="DSQ67" s="7"/>
      <c r="DSR67" s="7"/>
      <c r="DSS67" s="7"/>
      <c r="DST67" s="7"/>
      <c r="DWV67" s="7"/>
      <c r="DWW67" s="7"/>
      <c r="DWX67" s="7"/>
      <c r="DWY67" s="7"/>
      <c r="DWZ67" s="7"/>
      <c r="DXA67" s="7"/>
      <c r="EBC67" s="7"/>
      <c r="EBD67" s="7"/>
      <c r="EBE67" s="7"/>
      <c r="EBF67" s="7"/>
      <c r="EBG67" s="7"/>
      <c r="EBH67" s="7"/>
      <c r="EFJ67" s="7"/>
      <c r="EFK67" s="7"/>
      <c r="EFL67" s="7"/>
      <c r="EFM67" s="7"/>
      <c r="EFN67" s="7"/>
      <c r="EFO67" s="7"/>
      <c r="EJQ67" s="7"/>
      <c r="EJR67" s="7"/>
      <c r="EJS67" s="7"/>
      <c r="EJT67" s="7"/>
      <c r="EJU67" s="7"/>
      <c r="EJV67" s="7"/>
      <c r="ENX67" s="7"/>
      <c r="ENY67" s="7"/>
      <c r="ENZ67" s="7"/>
      <c r="EOA67" s="7"/>
      <c r="EOB67" s="7"/>
      <c r="EOC67" s="7"/>
      <c r="ESE67" s="7"/>
      <c r="ESF67" s="7"/>
      <c r="ESG67" s="7"/>
      <c r="ESH67" s="7"/>
      <c r="ESI67" s="7"/>
      <c r="ESJ67" s="7"/>
      <c r="EWL67" s="7"/>
      <c r="EWM67" s="7"/>
      <c r="EWN67" s="7"/>
      <c r="EWO67" s="7"/>
      <c r="EWP67" s="7"/>
      <c r="EWQ67" s="7"/>
      <c r="FAS67" s="7"/>
      <c r="FAT67" s="7"/>
      <c r="FAU67" s="7"/>
      <c r="FAV67" s="7"/>
      <c r="FAW67" s="7"/>
      <c r="FAX67" s="7"/>
      <c r="FEZ67" s="7"/>
      <c r="FFA67" s="7"/>
      <c r="FFB67" s="7"/>
      <c r="FFC67" s="7"/>
      <c r="FFD67" s="7"/>
      <c r="FFE67" s="7"/>
      <c r="FJG67" s="7"/>
      <c r="FJH67" s="7"/>
      <c r="FJI67" s="7"/>
      <c r="FJJ67" s="7"/>
      <c r="FJK67" s="7"/>
      <c r="FJL67" s="7"/>
      <c r="FNN67" s="7"/>
      <c r="FNO67" s="7"/>
      <c r="FNP67" s="7"/>
      <c r="FNQ67" s="7"/>
      <c r="FNR67" s="7"/>
      <c r="FNS67" s="7"/>
      <c r="FRU67" s="7"/>
      <c r="FRV67" s="7"/>
      <c r="FRW67" s="7"/>
      <c r="FRX67" s="7"/>
      <c r="FRY67" s="7"/>
      <c r="FRZ67" s="7"/>
      <c r="FWB67" s="7"/>
      <c r="FWC67" s="7"/>
      <c r="FWD67" s="7"/>
      <c r="FWE67" s="7"/>
      <c r="FWF67" s="7"/>
      <c r="FWG67" s="7"/>
      <c r="GAI67" s="7"/>
      <c r="GAJ67" s="7"/>
      <c r="GAK67" s="7"/>
      <c r="GAL67" s="7"/>
      <c r="GAM67" s="7"/>
      <c r="GAN67" s="7"/>
      <c r="GEP67" s="7"/>
      <c r="GEQ67" s="7"/>
      <c r="GER67" s="7"/>
      <c r="GES67" s="7"/>
      <c r="GET67" s="7"/>
      <c r="GEU67" s="7"/>
      <c r="GIW67" s="7"/>
      <c r="GIX67" s="7"/>
      <c r="GIY67" s="7"/>
      <c r="GIZ67" s="7"/>
      <c r="GJA67" s="7"/>
      <c r="GJB67" s="7"/>
      <c r="GND67" s="7"/>
      <c r="GNE67" s="7"/>
      <c r="GNF67" s="7"/>
      <c r="GNG67" s="7"/>
      <c r="GNH67" s="7"/>
      <c r="GNI67" s="7"/>
      <c r="GRK67" s="7"/>
      <c r="GRL67" s="7"/>
      <c r="GRM67" s="7"/>
      <c r="GRN67" s="7"/>
      <c r="GRO67" s="7"/>
      <c r="GRP67" s="7"/>
      <c r="GVR67" s="7"/>
      <c r="GVS67" s="7"/>
      <c r="GVT67" s="7"/>
      <c r="GVU67" s="7"/>
      <c r="GVV67" s="7"/>
      <c r="GVW67" s="7"/>
      <c r="GZY67" s="7"/>
      <c r="GZZ67" s="7"/>
      <c r="HAA67" s="7"/>
      <c r="HAB67" s="7"/>
      <c r="HAC67" s="7"/>
      <c r="HAD67" s="7"/>
      <c r="HEF67" s="7"/>
      <c r="HEG67" s="7"/>
      <c r="HEH67" s="7"/>
      <c r="HEI67" s="7"/>
      <c r="HEJ67" s="7"/>
      <c r="HEK67" s="7"/>
      <c r="HIM67" s="7"/>
      <c r="HIN67" s="7"/>
      <c r="HIO67" s="7"/>
      <c r="HIP67" s="7"/>
      <c r="HIQ67" s="7"/>
      <c r="HIR67" s="7"/>
      <c r="HMT67" s="7"/>
      <c r="HMU67" s="7"/>
      <c r="HMV67" s="7"/>
      <c r="HMW67" s="7"/>
      <c r="HMX67" s="7"/>
      <c r="HMY67" s="7"/>
      <c r="HRA67" s="7"/>
      <c r="HRB67" s="7"/>
      <c r="HRC67" s="7"/>
      <c r="HRD67" s="7"/>
      <c r="HRE67" s="7"/>
      <c r="HRF67" s="7"/>
      <c r="HVH67" s="7"/>
      <c r="HVI67" s="7"/>
      <c r="HVJ67" s="7"/>
      <c r="HVK67" s="7"/>
      <c r="HVL67" s="7"/>
      <c r="HVM67" s="7"/>
      <c r="HZO67" s="7"/>
      <c r="HZP67" s="7"/>
      <c r="HZQ67" s="7"/>
      <c r="HZR67" s="7"/>
      <c r="HZS67" s="7"/>
      <c r="HZT67" s="7"/>
      <c r="IDV67" s="7"/>
      <c r="IDW67" s="7"/>
      <c r="IDX67" s="7"/>
      <c r="IDY67" s="7"/>
      <c r="IDZ67" s="7"/>
      <c r="IEA67" s="7"/>
      <c r="IIC67" s="7"/>
      <c r="IID67" s="7"/>
      <c r="IIE67" s="7"/>
      <c r="IIF67" s="7"/>
      <c r="IIG67" s="7"/>
      <c r="IIH67" s="7"/>
      <c r="IMJ67" s="7"/>
      <c r="IMK67" s="7"/>
      <c r="IML67" s="7"/>
      <c r="IMM67" s="7"/>
      <c r="IMN67" s="7"/>
      <c r="IMO67" s="7"/>
      <c r="IQQ67" s="7"/>
      <c r="IQR67" s="7"/>
      <c r="IQS67" s="7"/>
      <c r="IQT67" s="7"/>
      <c r="IQU67" s="7"/>
      <c r="IQV67" s="7"/>
      <c r="IUX67" s="7"/>
      <c r="IUY67" s="7"/>
      <c r="IUZ67" s="7"/>
      <c r="IVA67" s="7"/>
      <c r="IVB67" s="7"/>
      <c r="IVC67" s="7"/>
      <c r="IZE67" s="7"/>
      <c r="IZF67" s="7"/>
      <c r="IZG67" s="7"/>
      <c r="IZH67" s="7"/>
      <c r="IZI67" s="7"/>
      <c r="IZJ67" s="7"/>
      <c r="JDL67" s="7"/>
      <c r="JDM67" s="7"/>
      <c r="JDN67" s="7"/>
      <c r="JDO67" s="7"/>
      <c r="JDP67" s="7"/>
      <c r="JDQ67" s="7"/>
      <c r="JHS67" s="7"/>
      <c r="JHT67" s="7"/>
      <c r="JHU67" s="7"/>
      <c r="JHV67" s="7"/>
      <c r="JHW67" s="7"/>
      <c r="JHX67" s="7"/>
      <c r="JLZ67" s="7"/>
      <c r="JMA67" s="7"/>
      <c r="JMB67" s="7"/>
      <c r="JMC67" s="7"/>
      <c r="JMD67" s="7"/>
      <c r="JME67" s="7"/>
      <c r="JQG67" s="7"/>
      <c r="JQH67" s="7"/>
      <c r="JQI67" s="7"/>
      <c r="JQJ67" s="7"/>
      <c r="JQK67" s="7"/>
      <c r="JQL67" s="7"/>
      <c r="JUN67" s="7"/>
      <c r="JUO67" s="7"/>
      <c r="JUP67" s="7"/>
      <c r="JUQ67" s="7"/>
      <c r="JUR67" s="7"/>
      <c r="JUS67" s="7"/>
      <c r="JYU67" s="7"/>
      <c r="JYV67" s="7"/>
      <c r="JYW67" s="7"/>
      <c r="JYX67" s="7"/>
      <c r="JYY67" s="7"/>
      <c r="JYZ67" s="7"/>
      <c r="KDB67" s="7"/>
      <c r="KDC67" s="7"/>
      <c r="KDD67" s="7"/>
      <c r="KDE67" s="7"/>
      <c r="KDF67" s="7"/>
      <c r="KDG67" s="7"/>
      <c r="KHI67" s="7"/>
      <c r="KHJ67" s="7"/>
      <c r="KHK67" s="7"/>
      <c r="KHL67" s="7"/>
      <c r="KHM67" s="7"/>
      <c r="KHN67" s="7"/>
      <c r="KLP67" s="7"/>
      <c r="KLQ67" s="7"/>
      <c r="KLR67" s="7"/>
      <c r="KLS67" s="7"/>
      <c r="KLT67" s="7"/>
      <c r="KLU67" s="7"/>
      <c r="KPW67" s="7"/>
      <c r="KPX67" s="7"/>
      <c r="KPY67" s="7"/>
      <c r="KPZ67" s="7"/>
      <c r="KQA67" s="7"/>
      <c r="KQB67" s="7"/>
      <c r="KUD67" s="7"/>
      <c r="KUE67" s="7"/>
      <c r="KUF67" s="7"/>
      <c r="KUG67" s="7"/>
      <c r="KUH67" s="7"/>
      <c r="KUI67" s="7"/>
      <c r="KYK67" s="7"/>
      <c r="KYL67" s="7"/>
      <c r="KYM67" s="7"/>
      <c r="KYN67" s="7"/>
      <c r="KYO67" s="7"/>
      <c r="KYP67" s="7"/>
      <c r="LCR67" s="7"/>
      <c r="LCS67" s="7"/>
      <c r="LCT67" s="7"/>
      <c r="LCU67" s="7"/>
      <c r="LCV67" s="7"/>
      <c r="LCW67" s="7"/>
      <c r="LGY67" s="7"/>
      <c r="LGZ67" s="7"/>
      <c r="LHA67" s="7"/>
      <c r="LHB67" s="7"/>
      <c r="LHC67" s="7"/>
      <c r="LHD67" s="7"/>
      <c r="LLF67" s="7"/>
      <c r="LLG67" s="7"/>
      <c r="LLH67" s="7"/>
      <c r="LLI67" s="7"/>
      <c r="LLJ67" s="7"/>
      <c r="LLK67" s="7"/>
      <c r="LPM67" s="7"/>
      <c r="LPN67" s="7"/>
      <c r="LPO67" s="7"/>
      <c r="LPP67" s="7"/>
      <c r="LPQ67" s="7"/>
      <c r="LPR67" s="7"/>
      <c r="LTT67" s="7"/>
      <c r="LTU67" s="7"/>
      <c r="LTV67" s="7"/>
      <c r="LTW67" s="7"/>
      <c r="LTX67" s="7"/>
      <c r="LTY67" s="7"/>
      <c r="LYA67" s="7"/>
      <c r="LYB67" s="7"/>
      <c r="LYC67" s="7"/>
      <c r="LYD67" s="7"/>
      <c r="LYE67" s="7"/>
      <c r="LYF67" s="7"/>
      <c r="MCH67" s="7"/>
      <c r="MCI67" s="7"/>
      <c r="MCJ67" s="7"/>
      <c r="MCK67" s="7"/>
      <c r="MCL67" s="7"/>
      <c r="MCM67" s="7"/>
      <c r="MGO67" s="7"/>
      <c r="MGP67" s="7"/>
      <c r="MGQ67" s="7"/>
      <c r="MGR67" s="7"/>
      <c r="MGS67" s="7"/>
      <c r="MGT67" s="7"/>
      <c r="MKV67" s="7"/>
      <c r="MKW67" s="7"/>
      <c r="MKX67" s="7"/>
      <c r="MKY67" s="7"/>
      <c r="MKZ67" s="7"/>
      <c r="MLA67" s="7"/>
      <c r="MPC67" s="7"/>
      <c r="MPD67" s="7"/>
      <c r="MPE67" s="7"/>
      <c r="MPF67" s="7"/>
      <c r="MPG67" s="7"/>
      <c r="MPH67" s="7"/>
      <c r="MTJ67" s="7"/>
      <c r="MTK67" s="7"/>
      <c r="MTL67" s="7"/>
      <c r="MTM67" s="7"/>
      <c r="MTN67" s="7"/>
      <c r="MTO67" s="7"/>
      <c r="MXQ67" s="7"/>
      <c r="MXR67" s="7"/>
      <c r="MXS67" s="7"/>
      <c r="MXT67" s="7"/>
      <c r="MXU67" s="7"/>
      <c r="MXV67" s="7"/>
      <c r="NBX67" s="7"/>
      <c r="NBY67" s="7"/>
      <c r="NBZ67" s="7"/>
      <c r="NCA67" s="7"/>
      <c r="NCB67" s="7"/>
      <c r="NCC67" s="7"/>
      <c r="NGE67" s="7"/>
      <c r="NGF67" s="7"/>
      <c r="NGG67" s="7"/>
      <c r="NGH67" s="7"/>
      <c r="NGI67" s="7"/>
      <c r="NGJ67" s="7"/>
      <c r="NKL67" s="7"/>
      <c r="NKM67" s="7"/>
      <c r="NKN67" s="7"/>
      <c r="NKO67" s="7"/>
      <c r="NKP67" s="7"/>
      <c r="NKQ67" s="7"/>
      <c r="NOS67" s="7"/>
      <c r="NOT67" s="7"/>
      <c r="NOU67" s="7"/>
      <c r="NOV67" s="7"/>
      <c r="NOW67" s="7"/>
      <c r="NOX67" s="7"/>
      <c r="NSZ67" s="7"/>
      <c r="NTA67" s="7"/>
      <c r="NTB67" s="7"/>
      <c r="NTC67" s="7"/>
      <c r="NTD67" s="7"/>
      <c r="NTE67" s="7"/>
      <c r="NXG67" s="7"/>
      <c r="NXH67" s="7"/>
      <c r="NXI67" s="7"/>
      <c r="NXJ67" s="7"/>
      <c r="NXK67" s="7"/>
      <c r="NXL67" s="7"/>
      <c r="OBN67" s="7"/>
      <c r="OBO67" s="7"/>
      <c r="OBP67" s="7"/>
      <c r="OBQ67" s="7"/>
      <c r="OBR67" s="7"/>
      <c r="OBS67" s="7"/>
      <c r="OFU67" s="7"/>
      <c r="OFV67" s="7"/>
      <c r="OFW67" s="7"/>
      <c r="OFX67" s="7"/>
      <c r="OFY67" s="7"/>
      <c r="OFZ67" s="7"/>
      <c r="OKB67" s="7"/>
      <c r="OKC67" s="7"/>
      <c r="OKD67" s="7"/>
      <c r="OKE67" s="7"/>
      <c r="OKF67" s="7"/>
      <c r="OKG67" s="7"/>
      <c r="OOI67" s="7"/>
      <c r="OOJ67" s="7"/>
      <c r="OOK67" s="7"/>
      <c r="OOL67" s="7"/>
      <c r="OOM67" s="7"/>
      <c r="OON67" s="7"/>
      <c r="OSP67" s="7"/>
      <c r="OSQ67" s="7"/>
      <c r="OSR67" s="7"/>
      <c r="OSS67" s="7"/>
      <c r="OST67" s="7"/>
      <c r="OSU67" s="7"/>
      <c r="OWW67" s="7"/>
      <c r="OWX67" s="7"/>
      <c r="OWY67" s="7"/>
      <c r="OWZ67" s="7"/>
      <c r="OXA67" s="7"/>
      <c r="OXB67" s="7"/>
      <c r="PBD67" s="7"/>
      <c r="PBE67" s="7"/>
      <c r="PBF67" s="7"/>
      <c r="PBG67" s="7"/>
      <c r="PBH67" s="7"/>
      <c r="PBI67" s="7"/>
      <c r="PFK67" s="7"/>
      <c r="PFL67" s="7"/>
      <c r="PFM67" s="7"/>
      <c r="PFN67" s="7"/>
      <c r="PFO67" s="7"/>
      <c r="PFP67" s="7"/>
      <c r="PJR67" s="7"/>
      <c r="PJS67" s="7"/>
      <c r="PJT67" s="7"/>
      <c r="PJU67" s="7"/>
      <c r="PJV67" s="7"/>
      <c r="PJW67" s="7"/>
      <c r="PNY67" s="7"/>
      <c r="PNZ67" s="7"/>
      <c r="POA67" s="7"/>
      <c r="POB67" s="7"/>
      <c r="POC67" s="7"/>
      <c r="POD67" s="7"/>
      <c r="PSF67" s="7"/>
      <c r="PSG67" s="7"/>
      <c r="PSH67" s="7"/>
      <c r="PSI67" s="7"/>
      <c r="PSJ67" s="7"/>
      <c r="PSK67" s="7"/>
    </row>
    <row r="68" spans="1:998 1104:1997 2103:2996 3102:3995 4101:5105 5211:6104 6210:7103 7209:8102 8208:9212 9318:10211 10317:11210 11316:11321" x14ac:dyDescent="0.25">
      <c r="A68" s="9">
        <f>Landen!E47+100</f>
        <v>148</v>
      </c>
      <c r="B68" s="3">
        <f>VLOOKUP(C68,CX67:CY70,2,FALSE)</f>
        <v>3</v>
      </c>
      <c r="C68" s="5" t="str">
        <f>Landen!D47</f>
        <v>Congo</v>
      </c>
      <c r="D68" s="3">
        <f>SUMPRODUCT((DA3:DA105=C68)*(DE3:DE105="W"))+SUMPRODUCT((DD3:DD105=C68)*(DF3:DF105="W"))</f>
        <v>0</v>
      </c>
      <c r="E68" s="3">
        <f>SUMPRODUCT((DA3:DA105=C68)*(DE3:DE105="D"))+SUMPRODUCT((DD3:DD105=C68)*(DF3:DF105="D"))</f>
        <v>0</v>
      </c>
      <c r="F68" s="3">
        <f>SUMPRODUCT((DA3:DA105=C68)*(DE3:DE105="L"))+SUMPRODUCT((DD3:DD105=C68)*(DF3:DF105="L"))</f>
        <v>0</v>
      </c>
      <c r="G68" s="3">
        <f>SUMIF(DA3:DA123,C68,DB3:DB123)+SUMIF(DD3:DD123,C68,DC3:DC123)</f>
        <v>0</v>
      </c>
      <c r="H68" s="3">
        <f>SUMIF(DD3:DD123,C68,DB3:DB123)+SUMIF(DA3:DA123,C68,DC3:DC123)</f>
        <v>0</v>
      </c>
      <c r="I68" s="3">
        <f t="shared" si="244"/>
        <v>1000</v>
      </c>
      <c r="J68" s="3">
        <f t="shared" si="245"/>
        <v>0</v>
      </c>
      <c r="K68" s="3">
        <f>IF(Landen!F47&lt;&gt;"",Landen!F47,-A68)</f>
        <v>-148</v>
      </c>
      <c r="L68" s="3">
        <f>IF(COUNTIF(J67:J70,4)&lt;&gt;4,RANK(J68,J67:J70),J147)</f>
        <v>1</v>
      </c>
      <c r="N68" s="3">
        <f>SUMPRODUCT((L67:L70=L68)*(K67:K70&lt;K68))+L68</f>
        <v>2</v>
      </c>
      <c r="O68" s="5" t="str">
        <f>INDEX(C67:C70,MATCH(2,N67:N70,0),0)</f>
        <v>Congo</v>
      </c>
      <c r="P68" s="3">
        <f>INDEX(L67:L70,MATCH(O68,C67:C70,0),0)</f>
        <v>1</v>
      </c>
      <c r="Q68" s="3" t="str">
        <f>IF(Q67&lt;&gt;"",O68,"")</f>
        <v>Congo</v>
      </c>
      <c r="R68" s="3" t="str">
        <f>IF(R67&lt;&gt;"",O69,"")</f>
        <v/>
      </c>
      <c r="S68" s="3" t="str">
        <f>IF(S67&lt;&gt;"",O70,"")</f>
        <v/>
      </c>
      <c r="T68" s="3" t="str">
        <f>IF(T67&lt;&gt;"",O71,"")</f>
        <v/>
      </c>
      <c r="V68" s="3" t="str">
        <f t="shared" ref="V68:V70" si="253">IF(Q68&lt;&gt;"",Q68,"")</f>
        <v>Congo</v>
      </c>
      <c r="W68" s="3">
        <f>SUMPRODUCT((DA3:DA105=V68)*(DD3:DD105=V69)*(DE3:DE105="W"))+SUMPRODUCT((DA3:DA105=V68)*(DD3:DD105=V70)*(DE3:DE105="W"))+SUMPRODUCT((DA3:DA105=V68)*(DD3:DD105=V71)*(DE3:DE105="W"))+SUMPRODUCT((DA3:DA105=V68)*(DD3:DD105=V67)*(DE3:DE105="W"))+SUMPRODUCT((DA3:DA105=V69)*(DD3:DD105=V68)*(DF3:DF105="W"))+SUMPRODUCT((DA3:DA105=V70)*(DD3:DD105=V68)*(DF3:DF105="W"))+SUMPRODUCT((DA3:DA105=V71)*(DD3:DD105=V68)*(DF3:DF105="W"))+SUMPRODUCT((DA3:DA105=V67)*(DD3:DD105=V68)*(DF3:DF105="W"))</f>
        <v>0</v>
      </c>
      <c r="X68" s="3">
        <f>SUMPRODUCT((DA3:DA105=V68)*(DD3:DD105=V69)*(DE3:DE105="D"))+SUMPRODUCT((DA3:DA105=V68)*(DD3:DD105=V70)*(DE3:DE105="D"))+SUMPRODUCT((DA3:DA105=V68)*(DD3:DD105=V71)*(DE3:DE105="D"))+SUMPRODUCT((DA3:DA105=V68)*(DD3:DD105=V67)*(DE3:DE105="D"))+SUMPRODUCT((DA3:DA105=V69)*(DD3:DD105=V68)*(DE3:DE105="D"))+SUMPRODUCT((DA3:DA105=V70)*(DD3:DD105=V68)*(DE3:DE105="D"))+SUMPRODUCT((DA3:DA105=V71)*(DD3:DD105=V68)*(DE3:DE105="D"))+SUMPRODUCT((DA3:DA105=V67)*(DD3:DD105=V68)*(DE3:DE105="D"))</f>
        <v>0</v>
      </c>
      <c r="Y68" s="3">
        <f>SUMPRODUCT((DA3:DA105=V68)*(DD3:DD105=V69)*(DE3:DE105="L"))+SUMPRODUCT((DA3:DA105=V68)*(DD3:DD105=V70)*(DE3:DE105="L"))+SUMPRODUCT((DA3:DA105=V68)*(DD3:DD105=V71)*(DE3:DE105="L"))+SUMPRODUCT((DA3:DA105=V68)*(DD3:DD105=V67)*(DE3:DE105="L"))+SUMPRODUCT((DA3:DA105=V69)*(DD3:DD105=V68)*(DF3:DF105="L"))+SUMPRODUCT((DA3:DA105=V70)*(DD3:DD105=V68)*(DF3:DF105="L"))+SUMPRODUCT((DA3:DA105=V71)*(DD3:DD105=V68)*(DF3:DF105="L"))+SUMPRODUCT((DA3:DA105=V67)*(DD3:DD105=V68)*(DF3:DF105="L"))</f>
        <v>0</v>
      </c>
      <c r="Z68" s="3">
        <f>SUMPRODUCT((DA3:DA105=V68)*(DD3:DD105=V69)*DB3:DB105)+SUMPRODUCT((DA3:DA105=V68)*(DD3:DD105=V70)*DB3:DB105)+SUMPRODUCT((DA3:DA105=V68)*(DD3:DD105=V71)*DB3:DB105)+SUMPRODUCT((DA3:DA105=V68)*(DD3:DD105=V67)*DB3:DB105)+SUMPRODUCT((DA3:DA105=V69)*(DD3:DD105=V68)*DC3:DC105)+SUMPRODUCT((DA3:DA105=V70)*(DD3:DD105=V68)*DC3:DC105)+SUMPRODUCT((DA3:DA105=V71)*(DD3:DD105=V68)*DC3:DC105)+SUMPRODUCT((DA3:DA105=V67)*(DD3:DD105=V68)*DC3:DC105)</f>
        <v>0</v>
      </c>
      <c r="AA68" s="3">
        <f>SUMPRODUCT((DA3:DA105=V68)*(DD3:DD105=V69)*DC3:DC105)+SUMPRODUCT((DA3:DA105=V68)*(DD3:DD105=V70)*DC3:DC105)+SUMPRODUCT((DA3:DA105=V68)*(DD3:DD105=V71)*DC3:DC105)+SUMPRODUCT((DA3:DA105=V68)*(DD3:DD105=V67)*DC3:DC105)+SUMPRODUCT((DA3:DA105=V69)*(DD3:DD105=V68)*DB3:DB105)+SUMPRODUCT((DA3:DA105=V70)*(DD3:DD105=V68)*DB3:DB105)+SUMPRODUCT((DA3:DA105=V71)*(DD3:DD105=V68)*DB3:DB105)+SUMPRODUCT((DA3:DA105=V67)*(DD3:DD105=V68)*DB3:DB105)</f>
        <v>0</v>
      </c>
      <c r="AB68" s="3">
        <f>Z68-AA68+1000</f>
        <v>1000</v>
      </c>
      <c r="AC68" s="3">
        <f t="shared" si="246"/>
        <v>0</v>
      </c>
      <c r="AD68" s="3">
        <f>IF(V68&lt;&gt;"",VLOOKUP(V68,C4:I70,7,FALSE),"")</f>
        <v>1000</v>
      </c>
      <c r="AE68" s="3">
        <f>IF(V68&lt;&gt;"",VLOOKUP(V68,C4:I70,5,FALSE),"")</f>
        <v>0</v>
      </c>
      <c r="AF68" s="3">
        <f>IF(V68&lt;&gt;"",VLOOKUP(V68,C4:K70,9,FALSE),"")</f>
        <v>-148</v>
      </c>
      <c r="AG68" s="3">
        <f t="shared" si="247"/>
        <v>0</v>
      </c>
      <c r="AH68" s="3">
        <f>IF(V68&lt;&gt;"",RANK(AG68,AG67:AG70),"")</f>
        <v>1</v>
      </c>
      <c r="AI68" s="3">
        <f>IF(V68&lt;&gt;"",SUMPRODUCT((AG67:AG70=AG68)*(AB67:AB70&gt;AB68)),"")</f>
        <v>0</v>
      </c>
      <c r="AJ68" s="3">
        <f>IF(V68&lt;&gt;"",SUMPRODUCT((AG67:AG70=AG68)*(AB67:AB70=AB68)*(Z67:Z70&gt;Z68)),"")</f>
        <v>0</v>
      </c>
      <c r="AK68" s="3">
        <f>IF(V68&lt;&gt;"",SUMPRODUCT((AG67:AG70=AG68)*(AB67:AB70=AB68)*(Z67:Z70=Z68)*(AD67:AD70&gt;AD68)),"")</f>
        <v>0</v>
      </c>
      <c r="AL68" s="3">
        <f>IF(V68&lt;&gt;"",SUMPRODUCT((AG67:AG70=AG68)*(AB67:AB70=AB68)*(Z67:Z70=Z68)*(AD67:AD70=AD68)*(AE67:AE70&gt;AE68)),"")</f>
        <v>0</v>
      </c>
      <c r="AM68" s="3">
        <f>IF(V68&lt;&gt;"",SUMPRODUCT((AG67:AG70=AG68)*(AB67:AB70=AB68)*(Z67:Z70=Z68)*(AD67:AD70=AD68)*(AE67:AE70=AE68)*(AF67:AF70&gt;AF68)),"")</f>
        <v>2</v>
      </c>
      <c r="AN68" s="3">
        <f>IF(V68&lt;&gt;"",IF(AN147&lt;&gt;"",IF(U145=3,AN147,AN147+U145),SUM(AH68:AM68)),"")</f>
        <v>3</v>
      </c>
      <c r="AO68" s="3" t="str">
        <f>IF(V68&lt;&gt;"",INDEX(V67:V70,MATCH(2,AN67:AN70,0),0),"")</f>
        <v>Colombia</v>
      </c>
      <c r="AP68" s="3" t="str">
        <f>IF(R67&lt;&gt;"",R67,"")</f>
        <v/>
      </c>
      <c r="AQ68" s="3">
        <f>SUMPRODUCT((DA3:DA105=AP68)*(DD3:DD105=AP69)*(DE3:DE105="W"))+SUMPRODUCT((DA3:DA105=AP68)*(DD3:DD105=AP70)*(DE3:DE105="W"))+SUMPRODUCT((DA3:DA105=AP68)*(DD3:DD105=AP71)*(DE3:DE105="W"))+SUMPRODUCT((DA3:DA105=AP69)*(DD3:DD105=AP68)*(DF3:DF105="W"))+SUMPRODUCT((DA3:DA105=AP70)*(DD3:DD105=AP68)*(DF3:DF105="W"))+SUMPRODUCT((DA3:DA105=AP71)*(DD3:DD105=AP68)*(DF3:DF105="W"))</f>
        <v>0</v>
      </c>
      <c r="AR68" s="3">
        <f>SUMPRODUCT((DA3:DA105=AP68)*(DD3:DD105=AP69)*(DE3:DE105="D"))+SUMPRODUCT((DA3:DA105=AP68)*(DD3:DD105=AP70)*(DE3:DE105="D"))+SUMPRODUCT((DA3:DA105=AP68)*(DD3:DD105=AP71)*(DE3:DE105="D"))+SUMPRODUCT((DA3:DA105=AP69)*(DD3:DD105=AP68)*(DE3:DE105="D"))+SUMPRODUCT((DA3:DA105=AP70)*(DD3:DD105=AP68)*(DE3:DE105="D"))+SUMPRODUCT((DA3:DA105=AP71)*(DD3:DD105=AP68)*(DE3:DE105="D"))</f>
        <v>0</v>
      </c>
      <c r="AS68" s="3">
        <f>SUMPRODUCT((DA3:DA105=AP68)*(DD3:DD105=AP69)*(DE3:DE105="L"))+SUMPRODUCT((DA3:DA105=AP68)*(DD3:DD105=AP70)*(DE3:DE105="L"))+SUMPRODUCT((DA3:DA105=AP68)*(DD3:DD105=AP71)*(DE3:DE105="L"))+SUMPRODUCT((DA3:DA105=AP69)*(DD3:DD105=AP68)*(DF3:DF105="L"))+SUMPRODUCT((DA3:DA105=AP70)*(DD3:DD105=AP68)*(DF3:DF105="L"))+SUMPRODUCT((DA3:DA105=AP71)*(DD3:DD105=AP68)*(DF3:DF105="L"))</f>
        <v>0</v>
      </c>
      <c r="AT68" s="3">
        <f>SUMPRODUCT((DA3:DA105=AP68)*(DD3:DD105=AP69)*DB3:DB105)+SUMPRODUCT((DA3:DA105=AP68)*(DD3:DD105=AP70)*DB3:DB105)+SUMPRODUCT((DA3:DA105=AP68)*(DD3:DD105=AP71)*DB3:DB105)+SUMPRODUCT((DA3:DA105=AP68)*(DD3:DD105=AP67)*DB3:DB105)+SUMPRODUCT((DA3:DA105=AP69)*(DD3:DD105=AP68)*DC3:DC105)+SUMPRODUCT((DA3:DA105=AP70)*(DD3:DD105=AP68)*DC3:DC105)+SUMPRODUCT((DA3:DA105=AP71)*(DD3:DD105=AP68)*DC3:DC105)+SUMPRODUCT((DA3:DA105=AP67)*(DD3:DD105=AP68)*DC3:DC105)</f>
        <v>0</v>
      </c>
      <c r="AU68" s="3">
        <f>SUMPRODUCT((DA3:DA105=AP68)*(DD3:DD105=AP69)*DC3:DC105)+SUMPRODUCT((DA3:DA105=AP68)*(DD3:DD105=AP70)*DC3:DC105)+SUMPRODUCT((DA3:DA105=AP68)*(DD3:DD105=AP71)*DC3:DC105)+SUMPRODUCT((DA3:DA105=AP68)*(DD3:DD105=AP67)*DC3:DC105)+SUMPRODUCT((DA3:DA105=AP69)*(DD3:DD105=AP68)*DB3:DB105)+SUMPRODUCT((DA3:DA105=AP70)*(DD3:DD105=AP68)*DB3:DB105)+SUMPRODUCT((DA3:DA105=AP71)*(DD3:DD105=AP68)*DB3:DB105)+SUMPRODUCT((DA3:DA105=AP67)*(DD3:DD105=AP68)*DB3:DB105)</f>
        <v>0</v>
      </c>
      <c r="AV68" s="3">
        <f>AT68-AU68+1000</f>
        <v>1000</v>
      </c>
      <c r="AW68" s="3" t="str">
        <f t="shared" ref="AW68:AW70" si="254">IF(AP68&lt;&gt;"",AQ68*3+AR68*1,"")</f>
        <v/>
      </c>
      <c r="AX68" s="3" t="str">
        <f>IF(AP68&lt;&gt;"",VLOOKUP(AP68,C4:I70,7,FALSE),"")</f>
        <v/>
      </c>
      <c r="AY68" s="3" t="str">
        <f>IF(AP68&lt;&gt;"",VLOOKUP(AP68,C4:I70,5,FALSE),"")</f>
        <v/>
      </c>
      <c r="AZ68" s="3" t="str">
        <f>IF(AP68&lt;&gt;"",VLOOKUP(AP68,C4:K70,9,FALSE),"")</f>
        <v/>
      </c>
      <c r="BA68" s="3" t="str">
        <f t="shared" ref="BA68:BA70" si="255">AW68</f>
        <v/>
      </c>
      <c r="BB68" s="3" t="str">
        <f>IF(AP68&lt;&gt;"",RANK(BA68,BA67:BA70),"")</f>
        <v/>
      </c>
      <c r="BC68" s="3" t="str">
        <f>IF(AP68&lt;&gt;"",SUMPRODUCT((BA67:BA70=BA68)*(AV67:AV70&gt;AV68)),"")</f>
        <v/>
      </c>
      <c r="BD68" s="3" t="str">
        <f>IF(AP68&lt;&gt;"",SUMPRODUCT((BA67:BA70=BA68)*(AV67:AV70=AV68)*(AT67:AT70&gt;AT68)),"")</f>
        <v/>
      </c>
      <c r="BE68" s="3" t="str">
        <f>IF(AP68&lt;&gt;"",SUMPRODUCT((BA67:BA70=BA68)*(AV67:AV70=AV68)*(AT67:AT70=AT68)*(AX67:AX70&gt;AX68)),"")</f>
        <v/>
      </c>
      <c r="BF68" s="3" t="str">
        <f>IF(AP68&lt;&gt;"",SUMPRODUCT((BA67:BA70=BA68)*(AV67:AV70=AV68)*(AT67:AT70=AT68)*(AX67:AX70=AX68)*(AY67:AY70&gt;AY68)),"")</f>
        <v/>
      </c>
      <c r="BG68" s="3" t="str">
        <f>IF(AP68&lt;&gt;"",SUMPRODUCT((BA67:BA70=BA68)*(AV67:AV70=AV68)*(AT67:AT70=AT68)*(AX67:AX70=AX68)*(AY67:AY70=AY68)*(AZ67:AZ70&gt;AZ68)),"")</f>
        <v/>
      </c>
      <c r="BH68" s="3" t="str">
        <f>IF(AP68&lt;&gt;"",IF(BH147&lt;&gt;"",IF(AO145=3,BH147,BH147+AO145),SUM(BB68:BG68)+1),"")</f>
        <v/>
      </c>
      <c r="BI68" s="3" t="str">
        <f>IF(AP68&lt;&gt;"",INDEX(AP68:AP71,MATCH(2,BH68:BH71,0),0),"")</f>
        <v/>
      </c>
      <c r="CX68" s="3" t="str">
        <f>IF(BI68&lt;&gt;"",BI68,IF(AO68&lt;&gt;"",AO68,O68))</f>
        <v>Colombia</v>
      </c>
      <c r="CY68" s="3">
        <v>2</v>
      </c>
      <c r="DA68" s="7" t="str">
        <f>Voorspelling!F71</f>
        <v>Uruguay</v>
      </c>
      <c r="DB68" s="7">
        <f>Voorspelling!G71</f>
        <v>0</v>
      </c>
      <c r="DC68" s="7">
        <f>Voorspelling!H71</f>
        <v>0</v>
      </c>
      <c r="DD68" s="7" t="str">
        <f>Voorspelling!I71</f>
        <v>Spanje</v>
      </c>
      <c r="DE68" s="7" t="str">
        <f>IF(AND(Voorspelling!G71&lt;&gt;"",Voorspelling!H71&lt;&gt;""),IF(DB68&gt;DC68,"W",IF(DB68=DC68,"D","L")),"")</f>
        <v/>
      </c>
      <c r="DF68" s="7" t="str">
        <f t="shared" ref="DF68:DF74" si="256">IF(DE68&lt;&gt;"",IF(DE68="W","L",IF(DE68="L","W","D")),"")</f>
        <v/>
      </c>
      <c r="DI68" s="3" t="e">
        <f ca="1">VLOOKUP(DJ68,HE67:HF70,2,FALSE)</f>
        <v>#N/A</v>
      </c>
      <c r="DJ68" s="5" t="str">
        <f t="shared" ref="DJ68:DJ70" si="257">C68</f>
        <v>Congo</v>
      </c>
      <c r="DK68" s="3" t="e">
        <f ca="1">SUMPRODUCT((HH3:HH105=DJ68)*(HL3:HL105="W"))+SUMPRODUCT((HK3:HK105=DJ68)*(HM3:HM105="W"))</f>
        <v>#REF!</v>
      </c>
      <c r="DL68" s="3" t="e">
        <f ca="1">SUMPRODUCT((HH3:HH105=DJ68)*(HL3:HL105="D"))+SUMPRODUCT((HK3:HK105=DJ68)*(HM3:HM105="D"))</f>
        <v>#REF!</v>
      </c>
      <c r="DM68" s="3" t="e">
        <f ca="1">SUMPRODUCT((HH3:HH105=DJ68)*(HL3:HL105="L"))+SUMPRODUCT((HK3:HK105=DJ68)*(HM3:HM105="L"))</f>
        <v>#REF!</v>
      </c>
      <c r="DN68" s="3" t="e">
        <f ca="1">SUMIF(HH3:HH123,DJ68,HI3:HI123)+SUMIF(HK3:HK123,DJ68,HJ3:HJ123)</f>
        <v>#REF!</v>
      </c>
      <c r="DO68" s="3" t="e">
        <f ca="1">SUMIF(HK3:HK123,DJ68,HI3:HI123)+SUMIF(HH3:HH123,DJ68,HJ3:HJ123)</f>
        <v>#REF!</v>
      </c>
      <c r="DP68" s="3" t="e">
        <f t="shared" ca="1" si="248"/>
        <v>#REF!</v>
      </c>
      <c r="DQ68" s="3" t="e">
        <f t="shared" ca="1" si="249"/>
        <v>#REF!</v>
      </c>
      <c r="DR68" s="3">
        <f t="shared" si="250"/>
        <v>-148</v>
      </c>
      <c r="DS68" s="3" t="e">
        <f ca="1">IF(COUNTIF(DQ67:DQ70,4)&lt;&gt;4,RANK(DQ68,DQ67:DQ70),DQ147)</f>
        <v>#REF!</v>
      </c>
      <c r="DU68" s="3" t="e">
        <f ca="1">SUMPRODUCT((DS67:DS70=DS68)*(DR67:DR70&lt;DR68))+DS68</f>
        <v>#REF!</v>
      </c>
      <c r="DV68" s="5" t="e">
        <f ca="1">INDEX(DJ67:DJ70,MATCH(2,DU67:DU70,0),0)</f>
        <v>#N/A</v>
      </c>
      <c r="DW68" s="3" t="e">
        <f ca="1">INDEX(DS67:DS70,MATCH(DV68,DJ67:DJ70,0),0)</f>
        <v>#N/A</v>
      </c>
      <c r="DX68" s="3" t="e">
        <f ca="1">IF(DX67&lt;&gt;"",DV68,"")</f>
        <v>#N/A</v>
      </c>
      <c r="DY68" s="3" t="e">
        <f ca="1">IF(DY67&lt;&gt;"",DV69,"")</f>
        <v>#N/A</v>
      </c>
      <c r="DZ68" s="3" t="e">
        <f ca="1">IF(DZ67&lt;&gt;"",DV70,"")</f>
        <v>#N/A</v>
      </c>
      <c r="EA68" s="3" t="str">
        <f>IF(EA67&lt;&gt;"",DV71,"")</f>
        <v/>
      </c>
      <c r="EC68" s="3" t="e">
        <f t="shared" ref="EC68:EC70" ca="1" si="258">IF(DX68&lt;&gt;"",DX68,"")</f>
        <v>#N/A</v>
      </c>
      <c r="ED68" s="3" t="e">
        <f ca="1">SUMPRODUCT((HH3:HH105=EC68)*(HK3:HK105=EC69)*(HL3:HL105="W"))+SUMPRODUCT((HH3:HH105=EC68)*(HK3:HK105=EC70)*(HL3:HL105="W"))+SUMPRODUCT((HH3:HH105=EC68)*(HK3:HK105=EC71)*(HL3:HL105="W"))+SUMPRODUCT((HH3:HH105=EC68)*(HK3:HK105=EC67)*(HL3:HL105="W"))+SUMPRODUCT((HH3:HH105=EC69)*(HK3:HK105=EC68)*(HM3:HM105="W"))+SUMPRODUCT((HH3:HH105=EC70)*(HK3:HK105=EC68)*(HM3:HM105="W"))+SUMPRODUCT((HH3:HH105=EC71)*(HK3:HK105=EC68)*(HM3:HM105="W"))+SUMPRODUCT((HH3:HH105=EC67)*(HK3:HK105=EC68)*(HM3:HM105="W"))</f>
        <v>#N/A</v>
      </c>
      <c r="EE68" s="3" t="e">
        <f ca="1">SUMPRODUCT((HH3:HH105=EC68)*(HK3:HK105=EC69)*(HL3:HL105="D"))+SUMPRODUCT((HH3:HH105=EC68)*(HK3:HK105=EC70)*(HL3:HL105="D"))+SUMPRODUCT((HH3:HH105=EC68)*(HK3:HK105=EC71)*(HL3:HL105="D"))+SUMPRODUCT((HH3:HH105=EC68)*(HK3:HK105=EC67)*(HL3:HL105="D"))+SUMPRODUCT((HH3:HH105=EC69)*(HK3:HK105=EC68)*(HL3:HL105="D"))+SUMPRODUCT((HH3:HH105=EC70)*(HK3:HK105=EC68)*(HL3:HL105="D"))+SUMPRODUCT((HH3:HH105=EC71)*(HK3:HK105=EC68)*(HL3:HL105="D"))+SUMPRODUCT((HH3:HH105=EC67)*(HK3:HK105=EC68)*(HL3:HL105="D"))</f>
        <v>#N/A</v>
      </c>
      <c r="EF68" s="3" t="e">
        <f ca="1">SUMPRODUCT((HH3:HH105=EC68)*(HK3:HK105=EC69)*(HL3:HL105="L"))+SUMPRODUCT((HH3:HH105=EC68)*(HK3:HK105=EC70)*(HL3:HL105="L"))+SUMPRODUCT((HH3:HH105=EC68)*(HK3:HK105=EC71)*(HL3:HL105="L"))+SUMPRODUCT((HH3:HH105=EC68)*(HK3:HK105=EC67)*(HL3:HL105="L"))+SUMPRODUCT((HH3:HH105=EC69)*(HK3:HK105=EC68)*(HM3:HM105="L"))+SUMPRODUCT((HH3:HH105=EC70)*(HK3:HK105=EC68)*(HM3:HM105="L"))+SUMPRODUCT((HH3:HH105=EC71)*(HK3:HK105=EC68)*(HM3:HM105="L"))+SUMPRODUCT((HH3:HH105=EC67)*(HK3:HK105=EC68)*(HM3:HM105="L"))</f>
        <v>#N/A</v>
      </c>
      <c r="EG68" s="3" t="e">
        <f ca="1">SUMPRODUCT((HH3:HH105=EC68)*(HK3:HK105=EC69)*HI3:HI105)+SUMPRODUCT((HH3:HH105=EC68)*(HK3:HK105=EC70)*HI3:HI105)+SUMPRODUCT((HH3:HH105=EC68)*(HK3:HK105=EC71)*HI3:HI105)+SUMPRODUCT((HH3:HH105=EC68)*(HK3:HK105=EC67)*HI3:HI105)+SUMPRODUCT((HH3:HH105=EC69)*(HK3:HK105=EC68)*HJ3:HJ105)+SUMPRODUCT((HH3:HH105=EC70)*(HK3:HK105=EC68)*HJ3:HJ105)+SUMPRODUCT((HH3:HH105=EC71)*(HK3:HK105=EC68)*HJ3:HJ105)+SUMPRODUCT((HH3:HH105=EC67)*(HK3:HK105=EC68)*HJ3:HJ105)</f>
        <v>#N/A</v>
      </c>
      <c r="EH68" s="3" t="e">
        <f ca="1">SUMPRODUCT((HH3:HH105=EC68)*(HK3:HK105=EC69)*HJ3:HJ105)+SUMPRODUCT((HH3:HH105=EC68)*(HK3:HK105=EC70)*HJ3:HJ105)+SUMPRODUCT((HH3:HH105=EC68)*(HK3:HK105=EC71)*HJ3:HJ105)+SUMPRODUCT((HH3:HH105=EC68)*(HK3:HK105=EC67)*HJ3:HJ105)+SUMPRODUCT((HH3:HH105=EC69)*(HK3:HK105=EC68)*HI3:HI105)+SUMPRODUCT((HH3:HH105=EC70)*(HK3:HK105=EC68)*HI3:HI105)+SUMPRODUCT((HH3:HH105=EC71)*(HK3:HK105=EC68)*HI3:HI105)+SUMPRODUCT((HH3:HH105=EC67)*(HK3:HK105=EC68)*HI3:HI105)</f>
        <v>#N/A</v>
      </c>
      <c r="EI68" s="3" t="e">
        <f ca="1">EG68-EH68+1000</f>
        <v>#N/A</v>
      </c>
      <c r="EJ68" s="3" t="e">
        <f t="shared" ca="1" si="251"/>
        <v>#N/A</v>
      </c>
      <c r="EK68" s="3" t="e">
        <f ca="1">IF(EC68&lt;&gt;"",VLOOKUP(EC68,DJ4:DP70,7,FALSE),"")</f>
        <v>#N/A</v>
      </c>
      <c r="EL68" s="3" t="e">
        <f ca="1">IF(EC68&lt;&gt;"",VLOOKUP(EC68,DJ4:DP70,5,FALSE),"")</f>
        <v>#N/A</v>
      </c>
      <c r="EM68" s="3" t="e">
        <f ca="1">IF(EC68&lt;&gt;"",VLOOKUP(EC68,DJ4:DR70,9,FALSE),"")</f>
        <v>#N/A</v>
      </c>
      <c r="EN68" s="3" t="e">
        <f t="shared" ca="1" si="252"/>
        <v>#N/A</v>
      </c>
      <c r="EO68" s="3" t="e">
        <f ca="1">IF(EC68&lt;&gt;"",RANK(EN68,EN67:EN70),"")</f>
        <v>#N/A</v>
      </c>
      <c r="EP68" s="3" t="e">
        <f ca="1">IF(EC68&lt;&gt;"",SUMPRODUCT((EN67:EN70=EN68)*(EI67:EI70&gt;EI68)),"")</f>
        <v>#N/A</v>
      </c>
      <c r="EQ68" s="3" t="e">
        <f ca="1">IF(EC68&lt;&gt;"",SUMPRODUCT((EN67:EN70=EN68)*(EI67:EI70=EI68)*(EG67:EG70&gt;EG68)),"")</f>
        <v>#N/A</v>
      </c>
      <c r="ER68" s="3" t="e">
        <f ca="1">IF(EC68&lt;&gt;"",SUMPRODUCT((EN67:EN70=EN68)*(EI67:EI70=EI68)*(EG67:EG70=EG68)*(EK67:EK70&gt;EK68)),"")</f>
        <v>#N/A</v>
      </c>
      <c r="ES68" s="3" t="e">
        <f ca="1">IF(EC68&lt;&gt;"",SUMPRODUCT((EN67:EN70=EN68)*(EI67:EI70=EI68)*(EG67:EG70=EG68)*(EK67:EK70=EK68)*(EL67:EL70&gt;EL68)),"")</f>
        <v>#N/A</v>
      </c>
      <c r="ET68" s="3" t="e">
        <f ca="1">IF(EC68&lt;&gt;"",SUMPRODUCT((EN67:EN70=EN68)*(EI67:EI70=EI68)*(EG67:EG70=EG68)*(EK67:EK70=EK68)*(EL67:EL70=EL68)*(EM67:EM70&gt;EM68)),"")</f>
        <v>#N/A</v>
      </c>
      <c r="EU68" s="3" t="e">
        <f ca="1">IF(EC68&lt;&gt;"",IF(EU147&lt;&gt;"",IF(EB145=3,EU147,EU147+EB145),SUM(EO68:ET68)),"")</f>
        <v>#N/A</v>
      </c>
      <c r="EV68" s="3" t="e">
        <f ca="1">IF(EC68&lt;&gt;"",INDEX(EC67:EC70,MATCH(2,EU67:EU70,0),0),"")</f>
        <v>#N/A</v>
      </c>
      <c r="EW68" s="3" t="e">
        <f ca="1">IF(DY67&lt;&gt;"",DY67,"")</f>
        <v>#N/A</v>
      </c>
      <c r="EX68" s="3" t="e">
        <f ca="1">SUMPRODUCT((HH3:HH105=EW68)*(HK3:HK105=EW69)*(HL3:HL105="W"))+SUMPRODUCT((HH3:HH105=EW68)*(HK3:HK105=EW70)*(HL3:HL105="W"))+SUMPRODUCT((HH3:HH105=EW68)*(HK3:HK105=EW71)*(HL3:HL105="W"))+SUMPRODUCT((HH3:HH105=EW69)*(HK3:HK105=EW68)*(HM3:HM105="W"))+SUMPRODUCT((HH3:HH105=EW70)*(HK3:HK105=EW68)*(HM3:HM105="W"))+SUMPRODUCT((HH3:HH105=EW71)*(HK3:HK105=EW68)*(HM3:HM105="W"))</f>
        <v>#N/A</v>
      </c>
      <c r="EY68" s="3" t="e">
        <f ca="1">SUMPRODUCT((HH3:HH105=EW68)*(HK3:HK105=EW69)*(HL3:HL105="D"))+SUMPRODUCT((HH3:HH105=EW68)*(HK3:HK105=EW70)*(HL3:HL105="D"))+SUMPRODUCT((HH3:HH105=EW68)*(HK3:HK105=EW71)*(HL3:HL105="D"))+SUMPRODUCT((HH3:HH105=EW69)*(HK3:HK105=EW68)*(HL3:HL105="D"))+SUMPRODUCT((HH3:HH105=EW70)*(HK3:HK105=EW68)*(HL3:HL105="D"))+SUMPRODUCT((HH3:HH105=EW71)*(HK3:HK105=EW68)*(HL3:HL105="D"))</f>
        <v>#N/A</v>
      </c>
      <c r="EZ68" s="3" t="e">
        <f ca="1">SUMPRODUCT((HH3:HH105=EW68)*(HK3:HK105=EW69)*(HL3:HL105="L"))+SUMPRODUCT((HH3:HH105=EW68)*(HK3:HK105=EW70)*(HL3:HL105="L"))+SUMPRODUCT((HH3:HH105=EW68)*(HK3:HK105=EW71)*(HL3:HL105="L"))+SUMPRODUCT((HH3:HH105=EW69)*(HK3:HK105=EW68)*(HM3:HM105="L"))+SUMPRODUCT((HH3:HH105=EW70)*(HK3:HK105=EW68)*(HM3:HM105="L"))+SUMPRODUCT((HH3:HH105=EW71)*(HK3:HK105=EW68)*(HM3:HM105="L"))</f>
        <v>#N/A</v>
      </c>
      <c r="FA68" s="3" t="e">
        <f ca="1">SUMPRODUCT((HH3:HH105=EW68)*(HK3:HK105=EW69)*HI3:HI105)+SUMPRODUCT((HH3:HH105=EW68)*(HK3:HK105=EW70)*HI3:HI105)+SUMPRODUCT((HH3:HH105=EW68)*(HK3:HK105=EW71)*HI3:HI105)+SUMPRODUCT((HH3:HH105=EW68)*(HK3:HK105=EW67)*HI3:HI105)+SUMPRODUCT((HH3:HH105=EW69)*(HK3:HK105=EW68)*HJ3:HJ105)+SUMPRODUCT((HH3:HH105=EW70)*(HK3:HK105=EW68)*HJ3:HJ105)+SUMPRODUCT((HH3:HH105=EW71)*(HK3:HK105=EW68)*HJ3:HJ105)+SUMPRODUCT((HH3:HH105=EW67)*(HK3:HK105=EW68)*HJ3:HJ105)</f>
        <v>#N/A</v>
      </c>
      <c r="FB68" s="3" t="e">
        <f ca="1">SUMPRODUCT((HH3:HH105=EW68)*(HK3:HK105=EW69)*HJ3:HJ105)+SUMPRODUCT((HH3:HH105=EW68)*(HK3:HK105=EW70)*HJ3:HJ105)+SUMPRODUCT((HH3:HH105=EW68)*(HK3:HK105=EW71)*HJ3:HJ105)+SUMPRODUCT((HH3:HH105=EW68)*(HK3:HK105=EW67)*HJ3:HJ105)+SUMPRODUCT((HH3:HH105=EW69)*(HK3:HK105=EW68)*HI3:HI105)+SUMPRODUCT((HH3:HH105=EW70)*(HK3:HK105=EW68)*HI3:HI105)+SUMPRODUCT((HH3:HH105=EW71)*(HK3:HK105=EW68)*HI3:HI105)+SUMPRODUCT((HH3:HH105=EW67)*(HK3:HK105=EW68)*HI3:HI105)</f>
        <v>#N/A</v>
      </c>
      <c r="FC68" s="3" t="e">
        <f ca="1">FA68-FB68+1000</f>
        <v>#N/A</v>
      </c>
      <c r="FD68" s="3" t="e">
        <f t="shared" ref="FD68:FD70" ca="1" si="259">IF(EW68&lt;&gt;"",EX68*3+EY68*1,"")</f>
        <v>#N/A</v>
      </c>
      <c r="FE68" s="3" t="e">
        <f ca="1">IF(EW68&lt;&gt;"",VLOOKUP(EW68,DJ4:DP70,7,FALSE),"")</f>
        <v>#N/A</v>
      </c>
      <c r="FF68" s="3" t="e">
        <f ca="1">IF(EW68&lt;&gt;"",VLOOKUP(EW68,DJ4:DP70,5,FALSE),"")</f>
        <v>#N/A</v>
      </c>
      <c r="FG68" s="3" t="e">
        <f ca="1">IF(EW68&lt;&gt;"",VLOOKUP(EW68,DJ4:DR70,9,FALSE),"")</f>
        <v>#N/A</v>
      </c>
      <c r="FH68" s="3" t="e">
        <f t="shared" ref="FH68:FH70" ca="1" si="260">FD68</f>
        <v>#N/A</v>
      </c>
      <c r="FI68" s="3" t="e">
        <f ca="1">IF(EW68&lt;&gt;"",RANK(FH68,FH67:FH70),"")</f>
        <v>#N/A</v>
      </c>
      <c r="FJ68" s="3" t="e">
        <f ca="1">IF(EW68&lt;&gt;"",SUMPRODUCT((FH67:FH70=FH68)*(FC67:FC70&gt;FC68)),"")</f>
        <v>#N/A</v>
      </c>
      <c r="FK68" s="3" t="e">
        <f ca="1">IF(EW68&lt;&gt;"",SUMPRODUCT((FH67:FH70=FH68)*(FC67:FC70=FC68)*(FA67:FA70&gt;FA68)),"")</f>
        <v>#N/A</v>
      </c>
      <c r="FL68" s="3" t="e">
        <f ca="1">IF(EW68&lt;&gt;"",SUMPRODUCT((FH67:FH70=FH68)*(FC67:FC70=FC68)*(FA67:FA70=FA68)*(FE67:FE70&gt;FE68)),"")</f>
        <v>#N/A</v>
      </c>
      <c r="FM68" s="3" t="e">
        <f ca="1">IF(EW68&lt;&gt;"",SUMPRODUCT((FH67:FH70=FH68)*(FC67:FC70=FC68)*(FA67:FA70=FA68)*(FE67:FE70=FE68)*(FF67:FF70&gt;FF68)),"")</f>
        <v>#N/A</v>
      </c>
      <c r="FN68" s="3" t="e">
        <f ca="1">IF(EW68&lt;&gt;"",SUMPRODUCT((FH67:FH70=FH68)*(FC67:FC70=FC68)*(FA67:FA70=FA68)*(FE67:FE70=FE68)*(FF67:FF70=FF68)*(FG67:FG70&gt;FG68)),"")</f>
        <v>#N/A</v>
      </c>
      <c r="FO68" s="3" t="e">
        <f ca="1">IF(EW68&lt;&gt;"",IF(FO147&lt;&gt;"",IF(EV145=3,FO147,FO147+EV145),SUM(FI68:FN68)+1),"")</f>
        <v>#N/A</v>
      </c>
      <c r="FP68" s="3" t="e">
        <f ca="1">IF(EW68&lt;&gt;"",INDEX(EW68:EW71,MATCH(2,FO68:FO71,0),0),"")</f>
        <v>#N/A</v>
      </c>
      <c r="HE68" s="3" t="e">
        <f ca="1">IF(FP68&lt;&gt;"",FP68,IF(EV68&lt;&gt;"",EV68,DV68))</f>
        <v>#N/A</v>
      </c>
      <c r="HF68" s="3">
        <v>2</v>
      </c>
      <c r="HH68" s="7" t="str">
        <f t="shared" ref="HH68:HH74" si="261">DA68</f>
        <v>Uruguay</v>
      </c>
      <c r="HI68" s="7" t="e">
        <f ca="1">IF(OFFSET(Voorspelling!#REF!,0,HI1)&lt;&gt;"",OFFSET(Voorspelling!#REF!,0,HI1),0)</f>
        <v>#REF!</v>
      </c>
      <c r="HJ68" s="7" t="e">
        <f ca="1">IF(OFFSET(Voorspelling!#REF!,0,HI1)&lt;&gt;"",OFFSET(Voorspelling!#REF!,0,HI1),0)</f>
        <v>#REF!</v>
      </c>
      <c r="HK68" s="7" t="str">
        <f t="shared" ref="HK68:HK74" si="262">DD68</f>
        <v>Spanje</v>
      </c>
      <c r="HL68" s="7" t="e">
        <f ca="1">IF(AND(OFFSET(Voorspelling!#REF!,0,HI1)&lt;&gt;"",OFFSET(Voorspelling!#REF!,0,HI1)&lt;&gt;""),IF(HI68&gt;HJ68,"W",IF(HI68=HJ68,"D","L")),"")</f>
        <v>#REF!</v>
      </c>
      <c r="HM68" s="7" t="e">
        <f t="shared" ref="HM68:HM74" ca="1" si="263">IF(HL68&lt;&gt;"",IF(HL68="W","L",IF(HL68="L","W","D")),"")</f>
        <v>#REF!</v>
      </c>
      <c r="LO68" s="7"/>
      <c r="LP68" s="7"/>
      <c r="LQ68" s="7"/>
      <c r="LR68" s="7"/>
      <c r="LS68" s="7"/>
      <c r="LT68" s="7"/>
      <c r="PV68" s="7"/>
      <c r="PW68" s="7"/>
      <c r="PX68" s="7"/>
      <c r="PY68" s="7"/>
      <c r="PZ68" s="7"/>
      <c r="QA68" s="7"/>
      <c r="UC68" s="7"/>
      <c r="UD68" s="7"/>
      <c r="UE68" s="7"/>
      <c r="UF68" s="7"/>
      <c r="UG68" s="7"/>
      <c r="UH68" s="7"/>
      <c r="YJ68" s="7"/>
      <c r="YK68" s="7"/>
      <c r="YL68" s="7"/>
      <c r="YM68" s="7"/>
      <c r="YN68" s="7"/>
      <c r="YO68" s="7"/>
      <c r="ACQ68" s="7"/>
      <c r="ACR68" s="7"/>
      <c r="ACS68" s="7"/>
      <c r="ACT68" s="7"/>
      <c r="ACU68" s="7"/>
      <c r="ACV68" s="7"/>
      <c r="AGX68" s="7"/>
      <c r="AGY68" s="7"/>
      <c r="AGZ68" s="7"/>
      <c r="AHA68" s="7"/>
      <c r="AHB68" s="7"/>
      <c r="AHC68" s="7"/>
      <c r="ALE68" s="7"/>
      <c r="ALF68" s="7"/>
      <c r="ALG68" s="7"/>
      <c r="ALH68" s="7"/>
      <c r="ALI68" s="7"/>
      <c r="ALJ68" s="7"/>
      <c r="APL68" s="7"/>
      <c r="APM68" s="7"/>
      <c r="APN68" s="7"/>
      <c r="APO68" s="7"/>
      <c r="APP68" s="7"/>
      <c r="APQ68" s="7"/>
      <c r="ATS68" s="7"/>
      <c r="ATT68" s="7"/>
      <c r="ATU68" s="7"/>
      <c r="ATV68" s="7"/>
      <c r="ATW68" s="7"/>
      <c r="ATX68" s="7"/>
      <c r="AXZ68" s="7"/>
      <c r="AYA68" s="7"/>
      <c r="AYB68" s="7"/>
      <c r="AYC68" s="7"/>
      <c r="AYD68" s="7"/>
      <c r="AYE68" s="7"/>
      <c r="BCG68" s="7"/>
      <c r="BCH68" s="7"/>
      <c r="BCI68" s="7"/>
      <c r="BCJ68" s="7"/>
      <c r="BCK68" s="7"/>
      <c r="BCL68" s="7"/>
      <c r="BGN68" s="7"/>
      <c r="BGO68" s="7"/>
      <c r="BGP68" s="7"/>
      <c r="BGQ68" s="7"/>
      <c r="BGR68" s="7"/>
      <c r="BGS68" s="7"/>
      <c r="BKU68" s="7"/>
      <c r="BKV68" s="7"/>
      <c r="BKW68" s="7"/>
      <c r="BKX68" s="7"/>
      <c r="BKY68" s="7"/>
      <c r="BKZ68" s="7"/>
      <c r="BPB68" s="7"/>
      <c r="BPC68" s="7"/>
      <c r="BPD68" s="7"/>
      <c r="BPE68" s="7"/>
      <c r="BPF68" s="7"/>
      <c r="BPG68" s="7"/>
      <c r="BTI68" s="7"/>
      <c r="BTJ68" s="7"/>
      <c r="BTK68" s="7"/>
      <c r="BTL68" s="7"/>
      <c r="BTM68" s="7"/>
      <c r="BTN68" s="7"/>
      <c r="BXP68" s="7"/>
      <c r="BXQ68" s="7"/>
      <c r="BXR68" s="7"/>
      <c r="BXS68" s="7"/>
      <c r="BXT68" s="7"/>
      <c r="BXU68" s="7"/>
      <c r="CBW68" s="7"/>
      <c r="CBX68" s="7"/>
      <c r="CBY68" s="7"/>
      <c r="CBZ68" s="7"/>
      <c r="CCA68" s="7"/>
      <c r="CCB68" s="7"/>
      <c r="CGD68" s="7"/>
      <c r="CGE68" s="7"/>
      <c r="CGF68" s="7"/>
      <c r="CGG68" s="7"/>
      <c r="CGH68" s="7"/>
      <c r="CGI68" s="7"/>
      <c r="CKK68" s="7"/>
      <c r="CKL68" s="7"/>
      <c r="CKM68" s="7"/>
      <c r="CKN68" s="7"/>
      <c r="CKO68" s="7"/>
      <c r="CKP68" s="7"/>
      <c r="COR68" s="7"/>
      <c r="COS68" s="7"/>
      <c r="COT68" s="7"/>
      <c r="COU68" s="7"/>
      <c r="COV68" s="7"/>
      <c r="COW68" s="7"/>
      <c r="CSY68" s="7"/>
      <c r="CSZ68" s="7"/>
      <c r="CTA68" s="7"/>
      <c r="CTB68" s="7"/>
      <c r="CTC68" s="7"/>
      <c r="CTD68" s="7"/>
      <c r="CXF68" s="7"/>
      <c r="CXG68" s="7"/>
      <c r="CXH68" s="7"/>
      <c r="CXI68" s="7"/>
      <c r="CXJ68" s="7"/>
      <c r="CXK68" s="7"/>
      <c r="DBM68" s="7"/>
      <c r="DBN68" s="7"/>
      <c r="DBO68" s="7"/>
      <c r="DBP68" s="7"/>
      <c r="DBQ68" s="7"/>
      <c r="DBR68" s="7"/>
      <c r="DFT68" s="7"/>
      <c r="DFU68" s="7"/>
      <c r="DFV68" s="7"/>
      <c r="DFW68" s="7"/>
      <c r="DFX68" s="7"/>
      <c r="DFY68" s="7"/>
      <c r="DKA68" s="7"/>
      <c r="DKB68" s="7"/>
      <c r="DKC68" s="7"/>
      <c r="DKD68" s="7"/>
      <c r="DKE68" s="7"/>
      <c r="DKF68" s="7"/>
      <c r="DOH68" s="7"/>
      <c r="DOI68" s="7"/>
      <c r="DOJ68" s="7"/>
      <c r="DOK68" s="7"/>
      <c r="DOL68" s="7"/>
      <c r="DOM68" s="7"/>
      <c r="DSO68" s="7"/>
      <c r="DSP68" s="7"/>
      <c r="DSQ68" s="7"/>
      <c r="DSR68" s="7"/>
      <c r="DSS68" s="7"/>
      <c r="DST68" s="7"/>
      <c r="DWV68" s="7"/>
      <c r="DWW68" s="7"/>
      <c r="DWX68" s="7"/>
      <c r="DWY68" s="7"/>
      <c r="DWZ68" s="7"/>
      <c r="DXA68" s="7"/>
      <c r="EBC68" s="7"/>
      <c r="EBD68" s="7"/>
      <c r="EBE68" s="7"/>
      <c r="EBF68" s="7"/>
      <c r="EBG68" s="7"/>
      <c r="EBH68" s="7"/>
      <c r="EFJ68" s="7"/>
      <c r="EFK68" s="7"/>
      <c r="EFL68" s="7"/>
      <c r="EFM68" s="7"/>
      <c r="EFN68" s="7"/>
      <c r="EFO68" s="7"/>
      <c r="EJQ68" s="7"/>
      <c r="EJR68" s="7"/>
      <c r="EJS68" s="7"/>
      <c r="EJT68" s="7"/>
      <c r="EJU68" s="7"/>
      <c r="EJV68" s="7"/>
      <c r="ENX68" s="7"/>
      <c r="ENY68" s="7"/>
      <c r="ENZ68" s="7"/>
      <c r="EOA68" s="7"/>
      <c r="EOB68" s="7"/>
      <c r="EOC68" s="7"/>
      <c r="ESE68" s="7"/>
      <c r="ESF68" s="7"/>
      <c r="ESG68" s="7"/>
      <c r="ESH68" s="7"/>
      <c r="ESI68" s="7"/>
      <c r="ESJ68" s="7"/>
      <c r="EWL68" s="7"/>
      <c r="EWM68" s="7"/>
      <c r="EWN68" s="7"/>
      <c r="EWO68" s="7"/>
      <c r="EWP68" s="7"/>
      <c r="EWQ68" s="7"/>
      <c r="FAS68" s="7"/>
      <c r="FAT68" s="7"/>
      <c r="FAU68" s="7"/>
      <c r="FAV68" s="7"/>
      <c r="FAW68" s="7"/>
      <c r="FAX68" s="7"/>
      <c r="FEZ68" s="7"/>
      <c r="FFA68" s="7"/>
      <c r="FFB68" s="7"/>
      <c r="FFC68" s="7"/>
      <c r="FFD68" s="7"/>
      <c r="FFE68" s="7"/>
      <c r="FJG68" s="7"/>
      <c r="FJH68" s="7"/>
      <c r="FJI68" s="7"/>
      <c r="FJJ68" s="7"/>
      <c r="FJK68" s="7"/>
      <c r="FJL68" s="7"/>
      <c r="FNN68" s="7"/>
      <c r="FNO68" s="7"/>
      <c r="FNP68" s="7"/>
      <c r="FNQ68" s="7"/>
      <c r="FNR68" s="7"/>
      <c r="FNS68" s="7"/>
      <c r="FRU68" s="7"/>
      <c r="FRV68" s="7"/>
      <c r="FRW68" s="7"/>
      <c r="FRX68" s="7"/>
      <c r="FRY68" s="7"/>
      <c r="FRZ68" s="7"/>
      <c r="FWB68" s="7"/>
      <c r="FWC68" s="7"/>
      <c r="FWD68" s="7"/>
      <c r="FWE68" s="7"/>
      <c r="FWF68" s="7"/>
      <c r="FWG68" s="7"/>
      <c r="GAI68" s="7"/>
      <c r="GAJ68" s="7"/>
      <c r="GAK68" s="7"/>
      <c r="GAL68" s="7"/>
      <c r="GAM68" s="7"/>
      <c r="GAN68" s="7"/>
      <c r="GEP68" s="7"/>
      <c r="GEQ68" s="7"/>
      <c r="GER68" s="7"/>
      <c r="GES68" s="7"/>
      <c r="GET68" s="7"/>
      <c r="GEU68" s="7"/>
      <c r="GIW68" s="7"/>
      <c r="GIX68" s="7"/>
      <c r="GIY68" s="7"/>
      <c r="GIZ68" s="7"/>
      <c r="GJA68" s="7"/>
      <c r="GJB68" s="7"/>
      <c r="GND68" s="7"/>
      <c r="GNE68" s="7"/>
      <c r="GNF68" s="7"/>
      <c r="GNG68" s="7"/>
      <c r="GNH68" s="7"/>
      <c r="GNI68" s="7"/>
      <c r="GRK68" s="7"/>
      <c r="GRL68" s="7"/>
      <c r="GRM68" s="7"/>
      <c r="GRN68" s="7"/>
      <c r="GRO68" s="7"/>
      <c r="GRP68" s="7"/>
      <c r="GVR68" s="7"/>
      <c r="GVS68" s="7"/>
      <c r="GVT68" s="7"/>
      <c r="GVU68" s="7"/>
      <c r="GVV68" s="7"/>
      <c r="GVW68" s="7"/>
      <c r="GZY68" s="7"/>
      <c r="GZZ68" s="7"/>
      <c r="HAA68" s="7"/>
      <c r="HAB68" s="7"/>
      <c r="HAC68" s="7"/>
      <c r="HAD68" s="7"/>
      <c r="HEF68" s="7"/>
      <c r="HEG68" s="7"/>
      <c r="HEH68" s="7"/>
      <c r="HEI68" s="7"/>
      <c r="HEJ68" s="7"/>
      <c r="HEK68" s="7"/>
      <c r="HIM68" s="7"/>
      <c r="HIN68" s="7"/>
      <c r="HIO68" s="7"/>
      <c r="HIP68" s="7"/>
      <c r="HIQ68" s="7"/>
      <c r="HIR68" s="7"/>
      <c r="HMT68" s="7"/>
      <c r="HMU68" s="7"/>
      <c r="HMV68" s="7"/>
      <c r="HMW68" s="7"/>
      <c r="HMX68" s="7"/>
      <c r="HMY68" s="7"/>
      <c r="HRA68" s="7"/>
      <c r="HRB68" s="7"/>
      <c r="HRC68" s="7"/>
      <c r="HRD68" s="7"/>
      <c r="HRE68" s="7"/>
      <c r="HRF68" s="7"/>
      <c r="HVH68" s="7"/>
      <c r="HVI68" s="7"/>
      <c r="HVJ68" s="7"/>
      <c r="HVK68" s="7"/>
      <c r="HVL68" s="7"/>
      <c r="HVM68" s="7"/>
      <c r="HZO68" s="7"/>
      <c r="HZP68" s="7"/>
      <c r="HZQ68" s="7"/>
      <c r="HZR68" s="7"/>
      <c r="HZS68" s="7"/>
      <c r="HZT68" s="7"/>
      <c r="IDV68" s="7"/>
      <c r="IDW68" s="7"/>
      <c r="IDX68" s="7"/>
      <c r="IDY68" s="7"/>
      <c r="IDZ68" s="7"/>
      <c r="IEA68" s="7"/>
      <c r="IIC68" s="7"/>
      <c r="IID68" s="7"/>
      <c r="IIE68" s="7"/>
      <c r="IIF68" s="7"/>
      <c r="IIG68" s="7"/>
      <c r="IIH68" s="7"/>
      <c r="IMJ68" s="7"/>
      <c r="IMK68" s="7"/>
      <c r="IML68" s="7"/>
      <c r="IMM68" s="7"/>
      <c r="IMN68" s="7"/>
      <c r="IMO68" s="7"/>
      <c r="IQQ68" s="7"/>
      <c r="IQR68" s="7"/>
      <c r="IQS68" s="7"/>
      <c r="IQT68" s="7"/>
      <c r="IQU68" s="7"/>
      <c r="IQV68" s="7"/>
      <c r="IUX68" s="7"/>
      <c r="IUY68" s="7"/>
      <c r="IUZ68" s="7"/>
      <c r="IVA68" s="7"/>
      <c r="IVB68" s="7"/>
      <c r="IVC68" s="7"/>
      <c r="IZE68" s="7"/>
      <c r="IZF68" s="7"/>
      <c r="IZG68" s="7"/>
      <c r="IZH68" s="7"/>
      <c r="IZI68" s="7"/>
      <c r="IZJ68" s="7"/>
      <c r="JDL68" s="7"/>
      <c r="JDM68" s="7"/>
      <c r="JDN68" s="7"/>
      <c r="JDO68" s="7"/>
      <c r="JDP68" s="7"/>
      <c r="JDQ68" s="7"/>
      <c r="JHS68" s="7"/>
      <c r="JHT68" s="7"/>
      <c r="JHU68" s="7"/>
      <c r="JHV68" s="7"/>
      <c r="JHW68" s="7"/>
      <c r="JHX68" s="7"/>
      <c r="JLZ68" s="7"/>
      <c r="JMA68" s="7"/>
      <c r="JMB68" s="7"/>
      <c r="JMC68" s="7"/>
      <c r="JMD68" s="7"/>
      <c r="JME68" s="7"/>
      <c r="JQG68" s="7"/>
      <c r="JQH68" s="7"/>
      <c r="JQI68" s="7"/>
      <c r="JQJ68" s="7"/>
      <c r="JQK68" s="7"/>
      <c r="JQL68" s="7"/>
      <c r="JUN68" s="7"/>
      <c r="JUO68" s="7"/>
      <c r="JUP68" s="7"/>
      <c r="JUQ68" s="7"/>
      <c r="JUR68" s="7"/>
      <c r="JUS68" s="7"/>
      <c r="JYU68" s="7"/>
      <c r="JYV68" s="7"/>
      <c r="JYW68" s="7"/>
      <c r="JYX68" s="7"/>
      <c r="JYY68" s="7"/>
      <c r="JYZ68" s="7"/>
      <c r="KDB68" s="7"/>
      <c r="KDC68" s="7"/>
      <c r="KDD68" s="7"/>
      <c r="KDE68" s="7"/>
      <c r="KDF68" s="7"/>
      <c r="KDG68" s="7"/>
      <c r="KHI68" s="7"/>
      <c r="KHJ68" s="7"/>
      <c r="KHK68" s="7"/>
      <c r="KHL68" s="7"/>
      <c r="KHM68" s="7"/>
      <c r="KHN68" s="7"/>
      <c r="KLP68" s="7"/>
      <c r="KLQ68" s="7"/>
      <c r="KLR68" s="7"/>
      <c r="KLS68" s="7"/>
      <c r="KLT68" s="7"/>
      <c r="KLU68" s="7"/>
      <c r="KPW68" s="7"/>
      <c r="KPX68" s="7"/>
      <c r="KPY68" s="7"/>
      <c r="KPZ68" s="7"/>
      <c r="KQA68" s="7"/>
      <c r="KQB68" s="7"/>
      <c r="KUD68" s="7"/>
      <c r="KUE68" s="7"/>
      <c r="KUF68" s="7"/>
      <c r="KUG68" s="7"/>
      <c r="KUH68" s="7"/>
      <c r="KUI68" s="7"/>
      <c r="KYK68" s="7"/>
      <c r="KYL68" s="7"/>
      <c r="KYM68" s="7"/>
      <c r="KYN68" s="7"/>
      <c r="KYO68" s="7"/>
      <c r="KYP68" s="7"/>
      <c r="LCR68" s="7"/>
      <c r="LCS68" s="7"/>
      <c r="LCT68" s="7"/>
      <c r="LCU68" s="7"/>
      <c r="LCV68" s="7"/>
      <c r="LCW68" s="7"/>
      <c r="LGY68" s="7"/>
      <c r="LGZ68" s="7"/>
      <c r="LHA68" s="7"/>
      <c r="LHB68" s="7"/>
      <c r="LHC68" s="7"/>
      <c r="LHD68" s="7"/>
      <c r="LLF68" s="7"/>
      <c r="LLG68" s="7"/>
      <c r="LLH68" s="7"/>
      <c r="LLI68" s="7"/>
      <c r="LLJ68" s="7"/>
      <c r="LLK68" s="7"/>
      <c r="LPM68" s="7"/>
      <c r="LPN68" s="7"/>
      <c r="LPO68" s="7"/>
      <c r="LPP68" s="7"/>
      <c r="LPQ68" s="7"/>
      <c r="LPR68" s="7"/>
      <c r="LTT68" s="7"/>
      <c r="LTU68" s="7"/>
      <c r="LTV68" s="7"/>
      <c r="LTW68" s="7"/>
      <c r="LTX68" s="7"/>
      <c r="LTY68" s="7"/>
      <c r="LYA68" s="7"/>
      <c r="LYB68" s="7"/>
      <c r="LYC68" s="7"/>
      <c r="LYD68" s="7"/>
      <c r="LYE68" s="7"/>
      <c r="LYF68" s="7"/>
      <c r="MCH68" s="7"/>
      <c r="MCI68" s="7"/>
      <c r="MCJ68" s="7"/>
      <c r="MCK68" s="7"/>
      <c r="MCL68" s="7"/>
      <c r="MCM68" s="7"/>
      <c r="MGO68" s="7"/>
      <c r="MGP68" s="7"/>
      <c r="MGQ68" s="7"/>
      <c r="MGR68" s="7"/>
      <c r="MGS68" s="7"/>
      <c r="MGT68" s="7"/>
      <c r="MKV68" s="7"/>
      <c r="MKW68" s="7"/>
      <c r="MKX68" s="7"/>
      <c r="MKY68" s="7"/>
      <c r="MKZ68" s="7"/>
      <c r="MLA68" s="7"/>
      <c r="MPC68" s="7"/>
      <c r="MPD68" s="7"/>
      <c r="MPE68" s="7"/>
      <c r="MPF68" s="7"/>
      <c r="MPG68" s="7"/>
      <c r="MPH68" s="7"/>
      <c r="MTJ68" s="7"/>
      <c r="MTK68" s="7"/>
      <c r="MTL68" s="7"/>
      <c r="MTM68" s="7"/>
      <c r="MTN68" s="7"/>
      <c r="MTO68" s="7"/>
      <c r="MXQ68" s="7"/>
      <c r="MXR68" s="7"/>
      <c r="MXS68" s="7"/>
      <c r="MXT68" s="7"/>
      <c r="MXU68" s="7"/>
      <c r="MXV68" s="7"/>
      <c r="NBX68" s="7"/>
      <c r="NBY68" s="7"/>
      <c r="NBZ68" s="7"/>
      <c r="NCA68" s="7"/>
      <c r="NCB68" s="7"/>
      <c r="NCC68" s="7"/>
      <c r="NGE68" s="7"/>
      <c r="NGF68" s="7"/>
      <c r="NGG68" s="7"/>
      <c r="NGH68" s="7"/>
      <c r="NGI68" s="7"/>
      <c r="NGJ68" s="7"/>
      <c r="NKL68" s="7"/>
      <c r="NKM68" s="7"/>
      <c r="NKN68" s="7"/>
      <c r="NKO68" s="7"/>
      <c r="NKP68" s="7"/>
      <c r="NKQ68" s="7"/>
      <c r="NOS68" s="7"/>
      <c r="NOT68" s="7"/>
      <c r="NOU68" s="7"/>
      <c r="NOV68" s="7"/>
      <c r="NOW68" s="7"/>
      <c r="NOX68" s="7"/>
      <c r="NSZ68" s="7"/>
      <c r="NTA68" s="7"/>
      <c r="NTB68" s="7"/>
      <c r="NTC68" s="7"/>
      <c r="NTD68" s="7"/>
      <c r="NTE68" s="7"/>
      <c r="NXG68" s="7"/>
      <c r="NXH68" s="7"/>
      <c r="NXI68" s="7"/>
      <c r="NXJ68" s="7"/>
      <c r="NXK68" s="7"/>
      <c r="NXL68" s="7"/>
      <c r="OBN68" s="7"/>
      <c r="OBO68" s="7"/>
      <c r="OBP68" s="7"/>
      <c r="OBQ68" s="7"/>
      <c r="OBR68" s="7"/>
      <c r="OBS68" s="7"/>
      <c r="OFU68" s="7"/>
      <c r="OFV68" s="7"/>
      <c r="OFW68" s="7"/>
      <c r="OFX68" s="7"/>
      <c r="OFY68" s="7"/>
      <c r="OFZ68" s="7"/>
      <c r="OKB68" s="7"/>
      <c r="OKC68" s="7"/>
      <c r="OKD68" s="7"/>
      <c r="OKE68" s="7"/>
      <c r="OKF68" s="7"/>
      <c r="OKG68" s="7"/>
      <c r="OOI68" s="7"/>
      <c r="OOJ68" s="7"/>
      <c r="OOK68" s="7"/>
      <c r="OOL68" s="7"/>
      <c r="OOM68" s="7"/>
      <c r="OON68" s="7"/>
      <c r="OSP68" s="7"/>
      <c r="OSQ68" s="7"/>
      <c r="OSR68" s="7"/>
      <c r="OSS68" s="7"/>
      <c r="OST68" s="7"/>
      <c r="OSU68" s="7"/>
      <c r="OWW68" s="7"/>
      <c r="OWX68" s="7"/>
      <c r="OWY68" s="7"/>
      <c r="OWZ68" s="7"/>
      <c r="OXA68" s="7"/>
      <c r="OXB68" s="7"/>
      <c r="PBD68" s="7"/>
      <c r="PBE68" s="7"/>
      <c r="PBF68" s="7"/>
      <c r="PBG68" s="7"/>
      <c r="PBH68" s="7"/>
      <c r="PBI68" s="7"/>
      <c r="PFK68" s="7"/>
      <c r="PFL68" s="7"/>
      <c r="PFM68" s="7"/>
      <c r="PFN68" s="7"/>
      <c r="PFO68" s="7"/>
      <c r="PFP68" s="7"/>
      <c r="PJR68" s="7"/>
      <c r="PJS68" s="7"/>
      <c r="PJT68" s="7"/>
      <c r="PJU68" s="7"/>
      <c r="PJV68" s="7"/>
      <c r="PJW68" s="7"/>
      <c r="PNY68" s="7"/>
      <c r="PNZ68" s="7"/>
      <c r="POA68" s="7"/>
      <c r="POB68" s="7"/>
      <c r="POC68" s="7"/>
      <c r="POD68" s="7"/>
      <c r="PSF68" s="7"/>
      <c r="PSG68" s="7"/>
      <c r="PSH68" s="7"/>
      <c r="PSI68" s="7"/>
      <c r="PSJ68" s="7"/>
      <c r="PSK68" s="7"/>
    </row>
    <row r="69" spans="1:998 1104:1997 2103:2996 3102:3995 4101:5105 5211:6104 6210:7103 7209:8102 8208:9212 9318:10211 10317:11210 11316:11321" x14ac:dyDescent="0.25">
      <c r="A69" s="9">
        <f>Landen!E48+100</f>
        <v>152</v>
      </c>
      <c r="B69" s="3">
        <f>VLOOKUP(C69,CX67:CY70,2,FALSE)</f>
        <v>4</v>
      </c>
      <c r="C69" s="5" t="str">
        <f>Landen!D48</f>
        <v>Oezbekistan</v>
      </c>
      <c r="D69" s="3">
        <f>SUMPRODUCT((DA3:DA105=C69)*(DE3:DE105="W"))+SUMPRODUCT((DD3:DD105=C69)*(DF3:DF105="W"))</f>
        <v>0</v>
      </c>
      <c r="E69" s="3">
        <f>SUMPRODUCT((DA3:DA105=C69)*(DE3:DE105="D"))+SUMPRODUCT((DD3:DD105=C69)*(DF3:DF105="D"))</f>
        <v>0</v>
      </c>
      <c r="F69" s="3">
        <f>SUMPRODUCT((DA3:DA105=C69)*(DE3:DE105="L"))+SUMPRODUCT((DD3:DD105=C69)*(DF3:DF105="L"))</f>
        <v>0</v>
      </c>
      <c r="G69" s="3">
        <f>SUMIF(DA3:DA123,C69,DB3:DB123)+SUMIF(DD3:DD123,C69,DC3:DC123)</f>
        <v>0</v>
      </c>
      <c r="H69" s="3">
        <f>SUMIF(DD3:DD123,C69,DB3:DB123)+SUMIF(DA3:DA123,C69,DC3:DC123)</f>
        <v>0</v>
      </c>
      <c r="I69" s="3">
        <f t="shared" si="244"/>
        <v>1000</v>
      </c>
      <c r="J69" s="3">
        <f t="shared" si="245"/>
        <v>0</v>
      </c>
      <c r="K69" s="3">
        <f>IF(Landen!F48&lt;&gt;"",Landen!F48,-A69)</f>
        <v>-152</v>
      </c>
      <c r="L69" s="3">
        <f>IF(COUNTIF(J67:J70,4)&lt;&gt;4,RANK(J69,J67:J70),J148)</f>
        <v>1</v>
      </c>
      <c r="N69" s="3">
        <f>SUMPRODUCT((L67:L70=L69)*(K67:K70&lt;K69))+L69</f>
        <v>1</v>
      </c>
      <c r="O69" s="5" t="str">
        <f>INDEX(C67:C70,MATCH(3,N67:N70,0),0)</f>
        <v>Colombia</v>
      </c>
      <c r="P69" s="3">
        <f>INDEX(L67:L70,MATCH(O69,C67:C70,0),0)</f>
        <v>1</v>
      </c>
      <c r="Q69" s="3" t="str">
        <f>IF(AND(Q68&lt;&gt;"",P69=1),O69,"")</f>
        <v>Colombia</v>
      </c>
      <c r="R69" s="3" t="str">
        <f>IF(AND(R68&lt;&gt;"",P70=2),O70,"")</f>
        <v/>
      </c>
      <c r="S69" s="3" t="str">
        <f>IF(AND(S68&lt;&gt;"",P71=3),O71,"")</f>
        <v/>
      </c>
      <c r="V69" s="3" t="str">
        <f t="shared" si="253"/>
        <v>Colombia</v>
      </c>
      <c r="W69" s="3">
        <f>SUMPRODUCT((DA3:DA105=V69)*(DD3:DD105=V70)*(DE3:DE105="W"))+SUMPRODUCT((DA3:DA105=V69)*(DD3:DD105=V71)*(DE3:DE105="W"))+SUMPRODUCT((DA3:DA105=V69)*(DD3:DD105=V67)*(DE3:DE105="W"))+SUMPRODUCT((DA3:DA105=V69)*(DD3:DD105=V68)*(DE3:DE105="W"))+SUMPRODUCT((DA3:DA105=V70)*(DD3:DD105=V69)*(DF3:DF105="W"))+SUMPRODUCT((DA3:DA105=V71)*(DD3:DD105=V69)*(DF3:DF105="W"))+SUMPRODUCT((DA3:DA105=V67)*(DD3:DD105=V69)*(DF3:DF105="W"))+SUMPRODUCT((DA3:DA105=V68)*(DD3:DD105=V69)*(DF3:DF105="W"))</f>
        <v>0</v>
      </c>
      <c r="X69" s="3">
        <f>SUMPRODUCT((DA3:DA105=V69)*(DD3:DD105=V70)*(DE3:DE105="D"))+SUMPRODUCT((DA3:DA105=V69)*(DD3:DD105=V71)*(DE3:DE105="D"))+SUMPRODUCT((DA3:DA105=V69)*(DD3:DD105=V67)*(DE3:DE105="D"))+SUMPRODUCT((DA3:DA105=V69)*(DD3:DD105=V68)*(DE3:DE105="D"))+SUMPRODUCT((DA3:DA105=V70)*(DD3:DD105=V69)*(DE3:DE105="D"))+SUMPRODUCT((DA3:DA105=V71)*(DD3:DD105=V69)*(DE3:DE105="D"))+SUMPRODUCT((DA3:DA105=V67)*(DD3:DD105=V69)*(DE3:DE105="D"))+SUMPRODUCT((DA3:DA105=V68)*(DD3:DD105=V69)*(DE3:DE105="D"))</f>
        <v>0</v>
      </c>
      <c r="Y69" s="3">
        <f>SUMPRODUCT((DA3:DA105=V69)*(DD3:DD105=V70)*(DE3:DE105="L"))+SUMPRODUCT((DA3:DA105=V69)*(DD3:DD105=V71)*(DE3:DE105="L"))+SUMPRODUCT((DA3:DA105=V69)*(DD3:DD105=V67)*(DE3:DE105="L"))+SUMPRODUCT((DA3:DA105=V69)*(DD3:DD105=V68)*(DE3:DE105="L"))+SUMPRODUCT((DA3:DA105=V70)*(DD3:DD105=V69)*(DF3:DF105="L"))+SUMPRODUCT((DA3:DA105=V71)*(DD3:DD105=V69)*(DF3:DF105="L"))+SUMPRODUCT((DA3:DA105=V67)*(DD3:DD105=V69)*(DF3:DF105="L"))+SUMPRODUCT((DA3:DA105=V68)*(DD3:DD105=V69)*(DF3:DF105="L"))</f>
        <v>0</v>
      </c>
      <c r="Z69" s="3">
        <f>SUMPRODUCT((DA3:DA105=V69)*(DD3:DD105=V70)*DB3:DB105)+SUMPRODUCT((DA3:DA105=V69)*(DD3:DD105=V71)*DB3:DB105)+SUMPRODUCT((DA3:DA105=V69)*(DD3:DD105=V67)*DB3:DB105)+SUMPRODUCT((DA3:DA105=V69)*(DD3:DD105=V68)*DB3:DB105)+SUMPRODUCT((DA3:DA105=V70)*(DD3:DD105=V69)*DC3:DC105)+SUMPRODUCT((DA3:DA105=V71)*(DD3:DD105=V69)*DC3:DC105)+SUMPRODUCT((DA3:DA105=V67)*(DD3:DD105=V69)*DC3:DC105)+SUMPRODUCT((DA3:DA105=V68)*(DD3:DD105=V69)*DC3:DC105)</f>
        <v>0</v>
      </c>
      <c r="AA69" s="3">
        <f>SUMPRODUCT((DA3:DA105=V69)*(DD3:DD105=V70)*DC3:DC105)+SUMPRODUCT((DA3:DA105=V69)*(DD3:DD105=V71)*DC3:DC105)+SUMPRODUCT((DA3:DA105=V69)*(DD3:DD105=V67)*DC3:DC105)+SUMPRODUCT((DA3:DA105=V69)*(DD3:DD105=V68)*DC3:DC105)+SUMPRODUCT((DA3:DA105=V70)*(DD3:DD105=V69)*DB3:DB105)+SUMPRODUCT((DA3:DA105=V71)*(DD3:DD105=V69)*DB3:DB105)+SUMPRODUCT((DA3:DA105=V67)*(DD3:DD105=V69)*DB3:DB105)+SUMPRODUCT((DA3:DA105=V68)*(DD3:DD105=V69)*DB3:DB105)</f>
        <v>0</v>
      </c>
      <c r="AB69" s="3">
        <f>Z69-AA69+1000</f>
        <v>1000</v>
      </c>
      <c r="AC69" s="3">
        <f t="shared" si="246"/>
        <v>0</v>
      </c>
      <c r="AD69" s="3">
        <f>IF(V69&lt;&gt;"",VLOOKUP(V69,C4:I70,7,FALSE),"")</f>
        <v>1000</v>
      </c>
      <c r="AE69" s="3">
        <f>IF(V69&lt;&gt;"",VLOOKUP(V69,C4:I70,5,FALSE),"")</f>
        <v>0</v>
      </c>
      <c r="AF69" s="3">
        <f>IF(V69&lt;&gt;"",VLOOKUP(V69,C4:K70,9,FALSE),"")</f>
        <v>-114</v>
      </c>
      <c r="AG69" s="3">
        <f t="shared" si="247"/>
        <v>0</v>
      </c>
      <c r="AH69" s="3">
        <f>IF(V69&lt;&gt;"",RANK(AG69,AG67:AG70),"")</f>
        <v>1</v>
      </c>
      <c r="AI69" s="3">
        <f>IF(V69&lt;&gt;"",SUMPRODUCT((AG67:AG70=AG69)*(AB67:AB70&gt;AB69)),"")</f>
        <v>0</v>
      </c>
      <c r="AJ69" s="3">
        <f>IF(V69&lt;&gt;"",SUMPRODUCT((AG67:AG70=AG69)*(AB67:AB70=AB69)*(Z67:Z70&gt;Z69)),"")</f>
        <v>0</v>
      </c>
      <c r="AK69" s="3">
        <f>IF(V69&lt;&gt;"",SUMPRODUCT((AG67:AG70=AG69)*(AB67:AB70=AB69)*(Z67:Z70=Z69)*(AD67:AD70&gt;AD69)),"")</f>
        <v>0</v>
      </c>
      <c r="AL69" s="3">
        <f>IF(V69&lt;&gt;"",SUMPRODUCT((AG67:AG70=AG69)*(AB67:AB70=AB69)*(Z67:Z70=Z69)*(AD67:AD70=AD69)*(AE67:AE70&gt;AE69)),"")</f>
        <v>0</v>
      </c>
      <c r="AM69" s="3">
        <f>IF(V69&lt;&gt;"",SUMPRODUCT((AG67:AG70=AG69)*(AB67:AB70=AB69)*(Z67:Z70=Z69)*(AD67:AD70=AD69)*(AE67:AE70=AE69)*(AF67:AF70&gt;AF69)),"")</f>
        <v>1</v>
      </c>
      <c r="AN69" s="3">
        <f>IF(V69&lt;&gt;"",IF(AN148&lt;&gt;"",IF(U145=3,AN148,AN148+U145),SUM(AH69:AM69)),"")</f>
        <v>2</v>
      </c>
      <c r="AO69" s="3" t="str">
        <f>IF(V69&lt;&gt;"",INDEX(V67:V70,MATCH(3,AN67:AN70,0),0),"")</f>
        <v>Congo</v>
      </c>
      <c r="AP69" s="3" t="str">
        <f>IF(R68&lt;&gt;"",R68,"")</f>
        <v/>
      </c>
      <c r="AQ69" s="3">
        <f>SUMPRODUCT((DA3:DA105=AP69)*(DD3:DD105=AP70)*(DE3:DE105="W"))+SUMPRODUCT((DA3:DA105=AP69)*(DD3:DD105=AP71)*(DE3:DE105="W"))+SUMPRODUCT((DA3:DA105=AP69)*(DD3:DD105=AP68)*(DE3:DE105="W"))+SUMPRODUCT((DA3:DA105=AP70)*(DD3:DD105=AP69)*(DF3:DF105="W"))+SUMPRODUCT((DA3:DA105=AP71)*(DD3:DD105=AP69)*(DF3:DF105="W"))+SUMPRODUCT((DA3:DA105=AP68)*(DD3:DD105=AP69)*(DF3:DF105="W"))</f>
        <v>0</v>
      </c>
      <c r="AR69" s="3">
        <f>SUMPRODUCT((DA3:DA105=AP69)*(DD3:DD105=AP70)*(DE3:DE105="D"))+SUMPRODUCT((DA3:DA105=AP69)*(DD3:DD105=AP71)*(DE3:DE105="D"))+SUMPRODUCT((DA3:DA105=AP69)*(DD3:DD105=AP68)*(DE3:DE105="D"))+SUMPRODUCT((DA3:DA105=AP70)*(DD3:DD105=AP69)*(DE3:DE105="D"))+SUMPRODUCT((DA3:DA105=AP71)*(DD3:DD105=AP69)*(DE3:DE105="D"))+SUMPRODUCT((DA3:DA105=AP68)*(DD3:DD105=AP69)*(DE3:DE105="D"))</f>
        <v>0</v>
      </c>
      <c r="AS69" s="3">
        <f>SUMPRODUCT((DA3:DA105=AP69)*(DD3:DD105=AP70)*(DE3:DE105="L"))+SUMPRODUCT((DA3:DA105=AP69)*(DD3:DD105=AP71)*(DE3:DE105="L"))+SUMPRODUCT((DA3:DA105=AP69)*(DD3:DD105=AP68)*(DE3:DE105="L"))+SUMPRODUCT((DA3:DA105=AP70)*(DD3:DD105=AP69)*(DF3:DF105="L"))+SUMPRODUCT((DA3:DA105=AP71)*(DD3:DD105=AP69)*(DF3:DF105="L"))+SUMPRODUCT((DA3:DA105=AP68)*(DD3:DD105=AP69)*(DF3:DF105="L"))</f>
        <v>0</v>
      </c>
      <c r="AT69" s="3">
        <f>SUMPRODUCT((DA3:DA105=AP69)*(DD3:DD105=AP70)*DB3:DB105)+SUMPRODUCT((DA3:DA105=AP69)*(DD3:DD105=AP71)*DB3:DB105)+SUMPRODUCT((DA3:DA105=AP69)*(DD3:DD105=AP67)*DB3:DB105)+SUMPRODUCT((DA3:DA105=AP69)*(DD3:DD105=AP68)*DB3:DB105)+SUMPRODUCT((DA3:DA105=AP70)*(DD3:DD105=AP69)*DC3:DC105)+SUMPRODUCT((DA3:DA105=AP71)*(DD3:DD105=AP69)*DC3:DC105)+SUMPRODUCT((DA3:DA105=AP67)*(DD3:DD105=AP69)*DC3:DC105)+SUMPRODUCT((DA3:DA105=AP68)*(DD3:DD105=AP69)*DC3:DC105)</f>
        <v>0</v>
      </c>
      <c r="AU69" s="3">
        <f>SUMPRODUCT((DA3:DA105=AP69)*(DD3:DD105=AP70)*DC3:DC105)+SUMPRODUCT((DA3:DA105=AP69)*(DD3:DD105=AP71)*DC3:DC105)+SUMPRODUCT((DA3:DA105=AP69)*(DD3:DD105=AP67)*DC3:DC105)+SUMPRODUCT((DA3:DA105=AP69)*(DD3:DD105=AP68)*DC3:DC105)+SUMPRODUCT((DA3:DA105=AP70)*(DD3:DD105=AP69)*DB3:DB105)+SUMPRODUCT((DA3:DA105=AP71)*(DD3:DD105=AP69)*DB3:DB105)+SUMPRODUCT((DA3:DA105=AP67)*(DD3:DD105=AP69)*DB3:DB105)+SUMPRODUCT((DA3:DA105=AP68)*(DD3:DD105=AP69)*DB3:DB105)</f>
        <v>0</v>
      </c>
      <c r="AV69" s="3">
        <f>AT69-AU69+1000</f>
        <v>1000</v>
      </c>
      <c r="AW69" s="3" t="str">
        <f t="shared" si="254"/>
        <v/>
      </c>
      <c r="AX69" s="3" t="str">
        <f>IF(AP69&lt;&gt;"",VLOOKUP(AP69,C4:I70,7,FALSE),"")</f>
        <v/>
      </c>
      <c r="AY69" s="3" t="str">
        <f>IF(AP69&lt;&gt;"",VLOOKUP(AP69,C4:I70,5,FALSE),"")</f>
        <v/>
      </c>
      <c r="AZ69" s="3" t="str">
        <f>IF(AP69&lt;&gt;"",VLOOKUP(AP69,C4:K70,9,FALSE),"")</f>
        <v/>
      </c>
      <c r="BA69" s="3" t="str">
        <f t="shared" si="255"/>
        <v/>
      </c>
      <c r="BB69" s="3" t="str">
        <f>IF(AP69&lt;&gt;"",RANK(BA69,BA67:BA70),"")</f>
        <v/>
      </c>
      <c r="BC69" s="3" t="str">
        <f>IF(AP69&lt;&gt;"",SUMPRODUCT((BA67:BA70=BA69)*(AV67:AV70&gt;AV69)),"")</f>
        <v/>
      </c>
      <c r="BD69" s="3" t="str">
        <f>IF(AP69&lt;&gt;"",SUMPRODUCT((BA67:BA70=BA69)*(AV67:AV70=AV69)*(AT67:AT70&gt;AT69)),"")</f>
        <v/>
      </c>
      <c r="BE69" s="3" t="str">
        <f>IF(AP69&lt;&gt;"",SUMPRODUCT((BA67:BA70=BA69)*(AV67:AV70=AV69)*(AT67:AT70=AT69)*(AX67:AX70&gt;AX69)),"")</f>
        <v/>
      </c>
      <c r="BF69" s="3" t="str">
        <f>IF(AP69&lt;&gt;"",SUMPRODUCT((BA67:BA70=BA69)*(AV67:AV70=AV69)*(AT67:AT70=AT69)*(AX67:AX70=AX69)*(AY67:AY70&gt;AY69)),"")</f>
        <v/>
      </c>
      <c r="BG69" s="3" t="str">
        <f>IF(AP69&lt;&gt;"",SUMPRODUCT((BA67:BA70=BA69)*(AV67:AV70=AV69)*(AT67:AT70=AT69)*(AX67:AX70=AX69)*(AY67:AY70=AY69)*(AZ67:AZ70&gt;AZ69)),"")</f>
        <v/>
      </c>
      <c r="BH69" s="3" t="str">
        <f>IF(AP69&lt;&gt;"",IF(BH148&lt;&gt;"",IF(AO145=3,BH148,BH148+AO145),SUM(BB69:BG69)+1),"")</f>
        <v/>
      </c>
      <c r="BI69" s="3" t="str">
        <f>IF(AP69&lt;&gt;"",INDEX(AP68:AP71,MATCH(3,BH68:BH71,0),0),"")</f>
        <v/>
      </c>
      <c r="BJ69" s="3" t="str">
        <f>IF(S67&lt;&gt;"",S67,"")</f>
        <v/>
      </c>
      <c r="BK69" s="3">
        <f>SUMPRODUCT((DA3:DA105=BJ69)*(DD3:DD105=BJ70)*(DE3:DE105="W"))+SUMPRODUCT((DA3:DA105=BJ69)*(DD3:DD105=BJ71)*(DE3:DE105="W"))+SUMPRODUCT((DA3:DA105=BJ69)*(DD3:DD105=BJ111)*(DE3:DE105="W"))+SUMPRODUCT((DA3:DA105=BJ70)*(DD3:DD105=BJ69)*(DF3:DF105="W"))+SUMPRODUCT((DA3:DA105=BJ71)*(DD3:DD105=BJ69)*(DF3:DF105="W"))+SUMPRODUCT((DA3:DA105=BJ111)*(DD3:DD105=BJ69)*(DF3:DF105="W"))</f>
        <v>0</v>
      </c>
      <c r="BL69" s="3">
        <f>SUMPRODUCT((DA3:DA105=BJ69)*(DD3:DD105=BJ70)*(DE3:DE105="D"))+SUMPRODUCT((DA3:DA105=BJ69)*(DD3:DD105=BJ71)*(DE3:DE105="D"))+SUMPRODUCT((DA3:DA105=BJ69)*(DD3:DD105=BJ111)*(DE3:DE105="D"))+SUMPRODUCT((DA3:DA105=BJ70)*(DD3:DD105=BJ69)*(DE3:DE105="D"))+SUMPRODUCT((DA3:DA105=BJ71)*(DD3:DD105=BJ69)*(DE3:DE105="D"))+SUMPRODUCT((DA3:DA105=BJ111)*(DD3:DD105=BJ69)*(DE3:DE105="D"))</f>
        <v>0</v>
      </c>
      <c r="BM69" s="3">
        <f>SUMPRODUCT((DA3:DA105=BJ69)*(DD3:DD105=BJ70)*(DE3:DE105="L"))+SUMPRODUCT((DA3:DA105=BJ69)*(DD3:DD105=BJ71)*(DE3:DE105="L"))+SUMPRODUCT((DA3:DA105=BJ69)*(DD3:DD105=BJ111)*(DE3:DE105="L"))+SUMPRODUCT((DA3:DA105=BJ70)*(DD3:DD105=BJ69)*(DF3:DF105="L"))+SUMPRODUCT((DA3:DA105=BJ71)*(DD3:DD105=BJ69)*(DF3:DF105="L"))+SUMPRODUCT((DA3:DA105=BJ111)*(DD3:DD105=BJ69)*(DF3:DF105="L"))</f>
        <v>0</v>
      </c>
      <c r="BN69" s="3">
        <f>SUMPRODUCT((DA3:DA105=BJ69)*(DD3:DD105=BJ70)*DB3:DB105)+SUMPRODUCT((DA3:DA105=BJ69)*(DD3:DD105=BJ71)*DB3:DB105)+SUMPRODUCT((DA3:DA105=BJ69)*(DD3:DD105=BJ67)*DB3:DB105)+SUMPRODUCT((DA3:DA105=BJ69)*(DD3:DD105=BJ68)*DB3:DB105)+SUMPRODUCT((DA3:DA105=BJ70)*(DD3:DD105=BJ69)*DC3:DC105)+SUMPRODUCT((DA3:DA105=BJ71)*(DD3:DD105=BJ69)*DC3:DC105)+SUMPRODUCT((DA3:DA105=BJ67)*(DD3:DD105=BJ69)*DC3:DC105)+SUMPRODUCT((DA3:DA105=BJ68)*(DD3:DD105=BJ69)*DC3:DC105)</f>
        <v>0</v>
      </c>
      <c r="BO69" s="3">
        <f>SUMPRODUCT((DA3:DA105=BJ69)*(DD3:DD105=BJ70)*DC3:DC105)+SUMPRODUCT((DA3:DA105=BJ69)*(DD3:DD105=BJ71)*DC3:DC105)+SUMPRODUCT((DA3:DA105=BJ69)*(DD3:DD105=BJ67)*DC3:DC105)+SUMPRODUCT((DA3:DA105=BJ69)*(DD3:DD105=BJ68)*DC3:DC105)+SUMPRODUCT((DA3:DA105=BJ70)*(DD3:DD105=BJ69)*DB3:DB105)+SUMPRODUCT((DA3:DA105=BJ71)*(DD3:DD105=BJ69)*DB3:DB105)+SUMPRODUCT((DA3:DA105=BJ67)*(DD3:DD105=BJ69)*DB3:DB105)+SUMPRODUCT((DA3:DA105=BJ68)*(DD3:DD105=BJ69)*DB3:DB105)</f>
        <v>0</v>
      </c>
      <c r="BP69" s="3">
        <f>BN69-BO69+1000</f>
        <v>1000</v>
      </c>
      <c r="BQ69" s="3" t="str">
        <f t="shared" ref="BQ69:BQ70" si="264">IF(BJ69&lt;&gt;"",BK69*3+BL69*1,"")</f>
        <v/>
      </c>
      <c r="BR69" s="3" t="str">
        <f>IF(BJ69&lt;&gt;"",VLOOKUP(BJ69,C4:I70,7,FALSE),"")</f>
        <v/>
      </c>
      <c r="BS69" s="3" t="str">
        <f>IF(BJ69&lt;&gt;"",VLOOKUP(BJ69,C4:I70,5,FALSE),"")</f>
        <v/>
      </c>
      <c r="BT69" s="3" t="str">
        <f>IF(BJ69&lt;&gt;"",VLOOKUP(BJ69,C4:K70,9,FALSE),"")</f>
        <v/>
      </c>
      <c r="BU69" s="3" t="str">
        <f t="shared" ref="BU69:BU70" si="265">BQ69</f>
        <v/>
      </c>
      <c r="BV69" s="3" t="str">
        <f>IF(BJ69&lt;&gt;"",RANK(BU69,BU68:BU70),"")</f>
        <v/>
      </c>
      <c r="BW69" s="3" t="str">
        <f>IF(BJ69&lt;&gt;"",SUMPRODUCT((BU67:BU70=BU69)*(BP67:BP70&gt;BP69)),"")</f>
        <v/>
      </c>
      <c r="BX69" s="3" t="str">
        <f>IF(BJ69&lt;&gt;"",SUMPRODUCT((BU67:BU70=BU69)*(BP67:BP70=BP69)*(BN67:BN70&gt;BN69)),"")</f>
        <v/>
      </c>
      <c r="BY69" s="3" t="str">
        <f>IF(BJ69&lt;&gt;"",SUMPRODUCT((BU67:BU70=BU69)*(BP67:BP70=BP69)*(BN67:BN70=BN69)*(BR67:BR70&gt;BR69)),"")</f>
        <v/>
      </c>
      <c r="BZ69" s="3" t="str">
        <f>IF(BJ69&lt;&gt;"",SUMPRODUCT((BU67:BU70=BU69)*(BP67:BP70=BP69)*(BN67:BN70=BN69)*(BR67:BR70=BR69)*(BS67:BS70&gt;BS69)),"")</f>
        <v/>
      </c>
      <c r="CA69" s="3" t="str">
        <f>IF(BJ69&lt;&gt;"",SUMPRODUCT((BU67:BU70=BU69)*(BP67:BP70=BP69)*(BN67:BN70=BN69)*(BR67:BR70=BR69)*(BS67:BS70=BS69)*(BT67:BT70&gt;BT69)),"")</f>
        <v/>
      </c>
      <c r="CB69" s="3" t="str">
        <f>IF(BJ69&lt;&gt;"",SUM(BV69:CA69)+2,"")</f>
        <v/>
      </c>
      <c r="CC69" s="3" t="str">
        <f>IF(BJ69&lt;&gt;"",INDEX(BJ69:BJ71,MATCH(3,CB69:CB71,0),0),"")</f>
        <v/>
      </c>
      <c r="CX69" s="3" t="str">
        <f>IF(CC69&lt;&gt;"",CC69,IF(BI69&lt;&gt;"",BI69,IF(AO69&lt;&gt;"",AO69,O69)))</f>
        <v>Congo</v>
      </c>
      <c r="CY69" s="3">
        <v>3</v>
      </c>
      <c r="DA69" s="7" t="str">
        <f>Voorspelling!F72</f>
        <v>Panama</v>
      </c>
      <c r="DB69" s="7">
        <f>Voorspelling!G72</f>
        <v>0</v>
      </c>
      <c r="DC69" s="7">
        <f>Voorspelling!H72</f>
        <v>0</v>
      </c>
      <c r="DD69" s="7" t="str">
        <f>Voorspelling!I72</f>
        <v>Engeland</v>
      </c>
      <c r="DE69" s="7" t="str">
        <f>IF(AND(Voorspelling!G72&lt;&gt;"",Voorspelling!H72&lt;&gt;""),IF(DB69&gt;DC69,"W",IF(DB69=DC69,"D","L")),"")</f>
        <v/>
      </c>
      <c r="DF69" s="7" t="str">
        <f t="shared" si="256"/>
        <v/>
      </c>
      <c r="DI69" s="3" t="e">
        <f ca="1">VLOOKUP(DJ69,HE67:HF70,2,FALSE)</f>
        <v>#N/A</v>
      </c>
      <c r="DJ69" s="5" t="str">
        <f t="shared" si="257"/>
        <v>Oezbekistan</v>
      </c>
      <c r="DK69" s="3" t="e">
        <f ca="1">SUMPRODUCT((HH3:HH105=DJ69)*(HL3:HL105="W"))+SUMPRODUCT((HK3:HK105=DJ69)*(HM3:HM105="W"))</f>
        <v>#REF!</v>
      </c>
      <c r="DL69" s="3" t="e">
        <f ca="1">SUMPRODUCT((HH3:HH105=DJ69)*(HL3:HL105="D"))+SUMPRODUCT((HK3:HK105=DJ69)*(HM3:HM105="D"))</f>
        <v>#REF!</v>
      </c>
      <c r="DM69" s="3" t="e">
        <f ca="1">SUMPRODUCT((HH3:HH105=DJ69)*(HL3:HL105="L"))+SUMPRODUCT((HK3:HK105=DJ69)*(HM3:HM105="L"))</f>
        <v>#REF!</v>
      </c>
      <c r="DN69" s="3" t="e">
        <f ca="1">SUMIF(HH3:HH123,DJ69,HI3:HI123)+SUMIF(HK3:HK123,DJ69,HJ3:HJ123)</f>
        <v>#REF!</v>
      </c>
      <c r="DO69" s="3" t="e">
        <f ca="1">SUMIF(HK3:HK123,DJ69,HI3:HI123)+SUMIF(HH3:HH123,DJ69,HJ3:HJ123)</f>
        <v>#REF!</v>
      </c>
      <c r="DP69" s="3" t="e">
        <f t="shared" ca="1" si="248"/>
        <v>#REF!</v>
      </c>
      <c r="DQ69" s="3" t="e">
        <f t="shared" ca="1" si="249"/>
        <v>#REF!</v>
      </c>
      <c r="DR69" s="3">
        <f t="shared" si="250"/>
        <v>-152</v>
      </c>
      <c r="DS69" s="3" t="e">
        <f ca="1">IF(COUNTIF(DQ67:DQ70,4)&lt;&gt;4,RANK(DQ69,DQ67:DQ70),DQ148)</f>
        <v>#REF!</v>
      </c>
      <c r="DU69" s="3" t="e">
        <f ca="1">SUMPRODUCT((DS67:DS70=DS69)*(DR67:DR70&lt;DR69))+DS69</f>
        <v>#REF!</v>
      </c>
      <c r="DV69" s="5" t="e">
        <f ca="1">INDEX(DJ67:DJ70,MATCH(3,DU67:DU70,0),0)</f>
        <v>#N/A</v>
      </c>
      <c r="DW69" s="3" t="e">
        <f ca="1">INDEX(DS67:DS70,MATCH(DV69,DJ67:DJ70,0),0)</f>
        <v>#N/A</v>
      </c>
      <c r="DX69" s="3" t="e">
        <f ca="1">IF(AND(DX68&lt;&gt;"",DW69=1),DV69,"")</f>
        <v>#N/A</v>
      </c>
      <c r="DY69" s="3" t="e">
        <f ca="1">IF(AND(DY68&lt;&gt;"",DW70=2),DV70,"")</f>
        <v>#N/A</v>
      </c>
      <c r="DZ69" s="3" t="e">
        <f ca="1">IF(AND(DZ68&lt;&gt;"",DW71=3),DV71,"")</f>
        <v>#N/A</v>
      </c>
      <c r="EC69" s="3" t="e">
        <f t="shared" ca="1" si="258"/>
        <v>#N/A</v>
      </c>
      <c r="ED69" s="3" t="e">
        <f ca="1">SUMPRODUCT((HH3:HH105=EC69)*(HK3:HK105=EC70)*(HL3:HL105="W"))+SUMPRODUCT((HH3:HH105=EC69)*(HK3:HK105=EC71)*(HL3:HL105="W"))+SUMPRODUCT((HH3:HH105=EC69)*(HK3:HK105=EC67)*(HL3:HL105="W"))+SUMPRODUCT((HH3:HH105=EC69)*(HK3:HK105=EC68)*(HL3:HL105="W"))+SUMPRODUCT((HH3:HH105=EC70)*(HK3:HK105=EC69)*(HM3:HM105="W"))+SUMPRODUCT((HH3:HH105=EC71)*(HK3:HK105=EC69)*(HM3:HM105="W"))+SUMPRODUCT((HH3:HH105=EC67)*(HK3:HK105=EC69)*(HM3:HM105="W"))+SUMPRODUCT((HH3:HH105=EC68)*(HK3:HK105=EC69)*(HM3:HM105="W"))</f>
        <v>#N/A</v>
      </c>
      <c r="EE69" s="3" t="e">
        <f ca="1">SUMPRODUCT((HH3:HH105=EC69)*(HK3:HK105=EC70)*(HL3:HL105="D"))+SUMPRODUCT((HH3:HH105=EC69)*(HK3:HK105=EC71)*(HL3:HL105="D"))+SUMPRODUCT((HH3:HH105=EC69)*(HK3:HK105=EC67)*(HL3:HL105="D"))+SUMPRODUCT((HH3:HH105=EC69)*(HK3:HK105=EC68)*(HL3:HL105="D"))+SUMPRODUCT((HH3:HH105=EC70)*(HK3:HK105=EC69)*(HL3:HL105="D"))+SUMPRODUCT((HH3:HH105=EC71)*(HK3:HK105=EC69)*(HL3:HL105="D"))+SUMPRODUCT((HH3:HH105=EC67)*(HK3:HK105=EC69)*(HL3:HL105="D"))+SUMPRODUCT((HH3:HH105=EC68)*(HK3:HK105=EC69)*(HL3:HL105="D"))</f>
        <v>#N/A</v>
      </c>
      <c r="EF69" s="3" t="e">
        <f ca="1">SUMPRODUCT((HH3:HH105=EC69)*(HK3:HK105=EC70)*(HL3:HL105="L"))+SUMPRODUCT((HH3:HH105=EC69)*(HK3:HK105=EC71)*(HL3:HL105="L"))+SUMPRODUCT((HH3:HH105=EC69)*(HK3:HK105=EC67)*(HL3:HL105="L"))+SUMPRODUCT((HH3:HH105=EC69)*(HK3:HK105=EC68)*(HL3:HL105="L"))+SUMPRODUCT((HH3:HH105=EC70)*(HK3:HK105=EC69)*(HM3:HM105="L"))+SUMPRODUCT((HH3:HH105=EC71)*(HK3:HK105=EC69)*(HM3:HM105="L"))+SUMPRODUCT((HH3:HH105=EC67)*(HK3:HK105=EC69)*(HM3:HM105="L"))+SUMPRODUCT((HH3:HH105=EC68)*(HK3:HK105=EC69)*(HM3:HM105="L"))</f>
        <v>#N/A</v>
      </c>
      <c r="EG69" s="3" t="e">
        <f ca="1">SUMPRODUCT((HH3:HH105=EC69)*(HK3:HK105=EC70)*HI3:HI105)+SUMPRODUCT((HH3:HH105=EC69)*(HK3:HK105=EC71)*HI3:HI105)+SUMPRODUCT((HH3:HH105=EC69)*(HK3:HK105=EC67)*HI3:HI105)+SUMPRODUCT((HH3:HH105=EC69)*(HK3:HK105=EC68)*HI3:HI105)+SUMPRODUCT((HH3:HH105=EC70)*(HK3:HK105=EC69)*HJ3:HJ105)+SUMPRODUCT((HH3:HH105=EC71)*(HK3:HK105=EC69)*HJ3:HJ105)+SUMPRODUCT((HH3:HH105=EC67)*(HK3:HK105=EC69)*HJ3:HJ105)+SUMPRODUCT((HH3:HH105=EC68)*(HK3:HK105=EC69)*HJ3:HJ105)</f>
        <v>#N/A</v>
      </c>
      <c r="EH69" s="3" t="e">
        <f ca="1">SUMPRODUCT((HH3:HH105=EC69)*(HK3:HK105=EC70)*HJ3:HJ105)+SUMPRODUCT((HH3:HH105=EC69)*(HK3:HK105=EC71)*HJ3:HJ105)+SUMPRODUCT((HH3:HH105=EC69)*(HK3:HK105=EC67)*HJ3:HJ105)+SUMPRODUCT((HH3:HH105=EC69)*(HK3:HK105=EC68)*HJ3:HJ105)+SUMPRODUCT((HH3:HH105=EC70)*(HK3:HK105=EC69)*HI3:HI105)+SUMPRODUCT((HH3:HH105=EC71)*(HK3:HK105=EC69)*HI3:HI105)+SUMPRODUCT((HH3:HH105=EC67)*(HK3:HK105=EC69)*HI3:HI105)+SUMPRODUCT((HH3:HH105=EC68)*(HK3:HK105=EC69)*HI3:HI105)</f>
        <v>#N/A</v>
      </c>
      <c r="EI69" s="3" t="e">
        <f ca="1">EG69-EH69+1000</f>
        <v>#N/A</v>
      </c>
      <c r="EJ69" s="3" t="e">
        <f t="shared" ca="1" si="251"/>
        <v>#N/A</v>
      </c>
      <c r="EK69" s="3" t="e">
        <f ca="1">IF(EC69&lt;&gt;"",VLOOKUP(EC69,DJ4:DP70,7,FALSE),"")</f>
        <v>#N/A</v>
      </c>
      <c r="EL69" s="3" t="e">
        <f ca="1">IF(EC69&lt;&gt;"",VLOOKUP(EC69,DJ4:DP70,5,FALSE),"")</f>
        <v>#N/A</v>
      </c>
      <c r="EM69" s="3" t="e">
        <f ca="1">IF(EC69&lt;&gt;"",VLOOKUP(EC69,DJ4:DR70,9,FALSE),"")</f>
        <v>#N/A</v>
      </c>
      <c r="EN69" s="3" t="e">
        <f t="shared" ca="1" si="252"/>
        <v>#N/A</v>
      </c>
      <c r="EO69" s="3" t="e">
        <f ca="1">IF(EC69&lt;&gt;"",RANK(EN69,EN67:EN70),"")</f>
        <v>#N/A</v>
      </c>
      <c r="EP69" s="3" t="e">
        <f ca="1">IF(EC69&lt;&gt;"",SUMPRODUCT((EN67:EN70=EN69)*(EI67:EI70&gt;EI69)),"")</f>
        <v>#N/A</v>
      </c>
      <c r="EQ69" s="3" t="e">
        <f ca="1">IF(EC69&lt;&gt;"",SUMPRODUCT((EN67:EN70=EN69)*(EI67:EI70=EI69)*(EG67:EG70&gt;EG69)),"")</f>
        <v>#N/A</v>
      </c>
      <c r="ER69" s="3" t="e">
        <f ca="1">IF(EC69&lt;&gt;"",SUMPRODUCT((EN67:EN70=EN69)*(EI67:EI70=EI69)*(EG67:EG70=EG69)*(EK67:EK70&gt;EK69)),"")</f>
        <v>#N/A</v>
      </c>
      <c r="ES69" s="3" t="e">
        <f ca="1">IF(EC69&lt;&gt;"",SUMPRODUCT((EN67:EN70=EN69)*(EI67:EI70=EI69)*(EG67:EG70=EG69)*(EK67:EK70=EK69)*(EL67:EL70&gt;EL69)),"")</f>
        <v>#N/A</v>
      </c>
      <c r="ET69" s="3" t="e">
        <f ca="1">IF(EC69&lt;&gt;"",SUMPRODUCT((EN67:EN70=EN69)*(EI67:EI70=EI69)*(EG67:EG70=EG69)*(EK67:EK70=EK69)*(EL67:EL70=EL69)*(EM67:EM70&gt;EM69)),"")</f>
        <v>#N/A</v>
      </c>
      <c r="EU69" s="3" t="e">
        <f ca="1">IF(EC69&lt;&gt;"",IF(EU148&lt;&gt;"",IF(EB145=3,EU148,EU148+EB145),SUM(EO69:ET69)),"")</f>
        <v>#N/A</v>
      </c>
      <c r="EV69" s="3" t="e">
        <f ca="1">IF(EC69&lt;&gt;"",INDEX(EC67:EC70,MATCH(3,EU67:EU70,0),0),"")</f>
        <v>#N/A</v>
      </c>
      <c r="EW69" s="3" t="e">
        <f ca="1">IF(DY68&lt;&gt;"",DY68,"")</f>
        <v>#N/A</v>
      </c>
      <c r="EX69" s="3" t="e">
        <f ca="1">SUMPRODUCT((HH3:HH105=EW69)*(HK3:HK105=EW70)*(HL3:HL105="W"))+SUMPRODUCT((HH3:HH105=EW69)*(HK3:HK105=EW71)*(HL3:HL105="W"))+SUMPRODUCT((HH3:HH105=EW69)*(HK3:HK105=EW68)*(HL3:HL105="W"))+SUMPRODUCT((HH3:HH105=EW70)*(HK3:HK105=EW69)*(HM3:HM105="W"))+SUMPRODUCT((HH3:HH105=EW71)*(HK3:HK105=EW69)*(HM3:HM105="W"))+SUMPRODUCT((HH3:HH105=EW68)*(HK3:HK105=EW69)*(HM3:HM105="W"))</f>
        <v>#N/A</v>
      </c>
      <c r="EY69" s="3" t="e">
        <f ca="1">SUMPRODUCT((HH3:HH105=EW69)*(HK3:HK105=EW70)*(HL3:HL105="D"))+SUMPRODUCT((HH3:HH105=EW69)*(HK3:HK105=EW71)*(HL3:HL105="D"))+SUMPRODUCT((HH3:HH105=EW69)*(HK3:HK105=EW68)*(HL3:HL105="D"))+SUMPRODUCT((HH3:HH105=EW70)*(HK3:HK105=EW69)*(HL3:HL105="D"))+SUMPRODUCT((HH3:HH105=EW71)*(HK3:HK105=EW69)*(HL3:HL105="D"))+SUMPRODUCT((HH3:HH105=EW68)*(HK3:HK105=EW69)*(HL3:HL105="D"))</f>
        <v>#N/A</v>
      </c>
      <c r="EZ69" s="3" t="e">
        <f ca="1">SUMPRODUCT((HH3:HH105=EW69)*(HK3:HK105=EW70)*(HL3:HL105="L"))+SUMPRODUCT((HH3:HH105=EW69)*(HK3:HK105=EW71)*(HL3:HL105="L"))+SUMPRODUCT((HH3:HH105=EW69)*(HK3:HK105=EW68)*(HL3:HL105="L"))+SUMPRODUCT((HH3:HH105=EW70)*(HK3:HK105=EW69)*(HM3:HM105="L"))+SUMPRODUCT((HH3:HH105=EW71)*(HK3:HK105=EW69)*(HM3:HM105="L"))+SUMPRODUCT((HH3:HH105=EW68)*(HK3:HK105=EW69)*(HM3:HM105="L"))</f>
        <v>#N/A</v>
      </c>
      <c r="FA69" s="3" t="e">
        <f ca="1">SUMPRODUCT((HH3:HH105=EW69)*(HK3:HK105=EW70)*HI3:HI105)+SUMPRODUCT((HH3:HH105=EW69)*(HK3:HK105=EW71)*HI3:HI105)+SUMPRODUCT((HH3:HH105=EW69)*(HK3:HK105=EW67)*HI3:HI105)+SUMPRODUCT((HH3:HH105=EW69)*(HK3:HK105=EW68)*HI3:HI105)+SUMPRODUCT((HH3:HH105=EW70)*(HK3:HK105=EW69)*HJ3:HJ105)+SUMPRODUCT((HH3:HH105=EW71)*(HK3:HK105=EW69)*HJ3:HJ105)+SUMPRODUCT((HH3:HH105=EW67)*(HK3:HK105=EW69)*HJ3:HJ105)+SUMPRODUCT((HH3:HH105=EW68)*(HK3:HK105=EW69)*HJ3:HJ105)</f>
        <v>#N/A</v>
      </c>
      <c r="FB69" s="3" t="e">
        <f ca="1">SUMPRODUCT((HH3:HH105=EW69)*(HK3:HK105=EW70)*HJ3:HJ105)+SUMPRODUCT((HH3:HH105=EW69)*(HK3:HK105=EW71)*HJ3:HJ105)+SUMPRODUCT((HH3:HH105=EW69)*(HK3:HK105=EW67)*HJ3:HJ105)+SUMPRODUCT((HH3:HH105=EW69)*(HK3:HK105=EW68)*HJ3:HJ105)+SUMPRODUCT((HH3:HH105=EW70)*(HK3:HK105=EW69)*HI3:HI105)+SUMPRODUCT((HH3:HH105=EW71)*(HK3:HK105=EW69)*HI3:HI105)+SUMPRODUCT((HH3:HH105=EW67)*(HK3:HK105=EW69)*HI3:HI105)+SUMPRODUCT((HH3:HH105=EW68)*(HK3:HK105=EW69)*HI3:HI105)</f>
        <v>#N/A</v>
      </c>
      <c r="FC69" s="3" t="e">
        <f ca="1">FA69-FB69+1000</f>
        <v>#N/A</v>
      </c>
      <c r="FD69" s="3" t="e">
        <f t="shared" ca="1" si="259"/>
        <v>#N/A</v>
      </c>
      <c r="FE69" s="3" t="e">
        <f ca="1">IF(EW69&lt;&gt;"",VLOOKUP(EW69,DJ4:DP70,7,FALSE),"")</f>
        <v>#N/A</v>
      </c>
      <c r="FF69" s="3" t="e">
        <f ca="1">IF(EW69&lt;&gt;"",VLOOKUP(EW69,DJ4:DP70,5,FALSE),"")</f>
        <v>#N/A</v>
      </c>
      <c r="FG69" s="3" t="e">
        <f ca="1">IF(EW69&lt;&gt;"",VLOOKUP(EW69,DJ4:DR70,9,FALSE),"")</f>
        <v>#N/A</v>
      </c>
      <c r="FH69" s="3" t="e">
        <f t="shared" ca="1" si="260"/>
        <v>#N/A</v>
      </c>
      <c r="FI69" s="3" t="e">
        <f ca="1">IF(EW69&lt;&gt;"",RANK(FH69,FH67:FH70),"")</f>
        <v>#N/A</v>
      </c>
      <c r="FJ69" s="3" t="e">
        <f ca="1">IF(EW69&lt;&gt;"",SUMPRODUCT((FH67:FH70=FH69)*(FC67:FC70&gt;FC69)),"")</f>
        <v>#N/A</v>
      </c>
      <c r="FK69" s="3" t="e">
        <f ca="1">IF(EW69&lt;&gt;"",SUMPRODUCT((FH67:FH70=FH69)*(FC67:FC70=FC69)*(FA67:FA70&gt;FA69)),"")</f>
        <v>#N/A</v>
      </c>
      <c r="FL69" s="3" t="e">
        <f ca="1">IF(EW69&lt;&gt;"",SUMPRODUCT((FH67:FH70=FH69)*(FC67:FC70=FC69)*(FA67:FA70=FA69)*(FE67:FE70&gt;FE69)),"")</f>
        <v>#N/A</v>
      </c>
      <c r="FM69" s="3" t="e">
        <f ca="1">IF(EW69&lt;&gt;"",SUMPRODUCT((FH67:FH70=FH69)*(FC67:FC70=FC69)*(FA67:FA70=FA69)*(FE67:FE70=FE69)*(FF67:FF70&gt;FF69)),"")</f>
        <v>#N/A</v>
      </c>
      <c r="FN69" s="3" t="e">
        <f ca="1">IF(EW69&lt;&gt;"",SUMPRODUCT((FH67:FH70=FH69)*(FC67:FC70=FC69)*(FA67:FA70=FA69)*(FE67:FE70=FE69)*(FF67:FF70=FF69)*(FG67:FG70&gt;FG69)),"")</f>
        <v>#N/A</v>
      </c>
      <c r="FO69" s="3" t="e">
        <f ca="1">IF(EW69&lt;&gt;"",IF(FO148&lt;&gt;"",IF(EV145=3,FO148,FO148+EV145),SUM(FI69:FN69)+1),"")</f>
        <v>#N/A</v>
      </c>
      <c r="FP69" s="3" t="e">
        <f ca="1">IF(EW69&lt;&gt;"",INDEX(EW68:EW71,MATCH(3,FO68:FO71,0),0),"")</f>
        <v>#N/A</v>
      </c>
      <c r="FQ69" s="3" t="e">
        <f ca="1">IF(DZ67&lt;&gt;"",DZ67,"")</f>
        <v>#N/A</v>
      </c>
      <c r="FR69" s="3" t="e">
        <f ca="1">SUMPRODUCT((HH3:HH105=FQ69)*(HK3:HK105=FQ70)*(HL3:HL105="W"))+SUMPRODUCT((HH3:HH105=FQ69)*(HK3:HK105=FQ71)*(HL3:HL105="W"))+SUMPRODUCT((HH3:HH105=FQ69)*(HK3:HK105=FQ111)*(HL3:HL105="W"))+SUMPRODUCT((HH3:HH105=FQ70)*(HK3:HK105=FQ69)*(HM3:HM105="W"))+SUMPRODUCT((HH3:HH105=FQ71)*(HK3:HK105=FQ69)*(HM3:HM105="W"))+SUMPRODUCT((HH3:HH105=FQ111)*(HK3:HK105=FQ69)*(HM3:HM105="W"))</f>
        <v>#N/A</v>
      </c>
      <c r="FS69" s="3" t="e">
        <f ca="1">SUMPRODUCT((HH3:HH105=FQ69)*(HK3:HK105=FQ70)*(HL3:HL105="D"))+SUMPRODUCT((HH3:HH105=FQ69)*(HK3:HK105=FQ71)*(HL3:HL105="D"))+SUMPRODUCT((HH3:HH105=FQ69)*(HK3:HK105=FQ111)*(HL3:HL105="D"))+SUMPRODUCT((HH3:HH105=FQ70)*(HK3:HK105=FQ69)*(HL3:HL105="D"))+SUMPRODUCT((HH3:HH105=FQ71)*(HK3:HK105=FQ69)*(HL3:HL105="D"))+SUMPRODUCT((HH3:HH105=FQ111)*(HK3:HK105=FQ69)*(HL3:HL105="D"))</f>
        <v>#N/A</v>
      </c>
      <c r="FT69" s="3" t="e">
        <f ca="1">SUMPRODUCT((HH3:HH105=FQ69)*(HK3:HK105=FQ70)*(HL3:HL105="L"))+SUMPRODUCT((HH3:HH105=FQ69)*(HK3:HK105=FQ71)*(HL3:HL105="L"))+SUMPRODUCT((HH3:HH105=FQ69)*(HK3:HK105=FQ111)*(HL3:HL105="L"))+SUMPRODUCT((HH3:HH105=FQ70)*(HK3:HK105=FQ69)*(HM3:HM105="L"))+SUMPRODUCT((HH3:HH105=FQ71)*(HK3:HK105=FQ69)*(HM3:HM105="L"))+SUMPRODUCT((HH3:HH105=FQ111)*(HK3:HK105=FQ69)*(HM3:HM105="L"))</f>
        <v>#N/A</v>
      </c>
      <c r="FU69" s="3" t="e">
        <f ca="1">SUMPRODUCT((HH3:HH105=FQ69)*(HK3:HK105=FQ70)*HI3:HI105)+SUMPRODUCT((HH3:HH105=FQ69)*(HK3:HK105=FQ71)*HI3:HI105)+SUMPRODUCT((HH3:HH105=FQ69)*(HK3:HK105=FQ67)*HI3:HI105)+SUMPRODUCT((HH3:HH105=FQ69)*(HK3:HK105=FQ68)*HI3:HI105)+SUMPRODUCT((HH3:HH105=FQ70)*(HK3:HK105=FQ69)*HJ3:HJ105)+SUMPRODUCT((HH3:HH105=FQ71)*(HK3:HK105=FQ69)*HJ3:HJ105)+SUMPRODUCT((HH3:HH105=FQ67)*(HK3:HK105=FQ69)*HJ3:HJ105)+SUMPRODUCT((HH3:HH105=FQ68)*(HK3:HK105=FQ69)*HJ3:HJ105)</f>
        <v>#N/A</v>
      </c>
      <c r="FV69" s="3" t="e">
        <f ca="1">SUMPRODUCT((HH3:HH105=FQ69)*(HK3:HK105=FQ70)*HJ3:HJ105)+SUMPRODUCT((HH3:HH105=FQ69)*(HK3:HK105=FQ71)*HJ3:HJ105)+SUMPRODUCT((HH3:HH105=FQ69)*(HK3:HK105=FQ67)*HJ3:HJ105)+SUMPRODUCT((HH3:HH105=FQ69)*(HK3:HK105=FQ68)*HJ3:HJ105)+SUMPRODUCT((HH3:HH105=FQ70)*(HK3:HK105=FQ69)*HI3:HI105)+SUMPRODUCT((HH3:HH105=FQ71)*(HK3:HK105=FQ69)*HI3:HI105)+SUMPRODUCT((HH3:HH105=FQ67)*(HK3:HK105=FQ69)*HI3:HI105)+SUMPRODUCT((HH3:HH105=FQ68)*(HK3:HK105=FQ69)*HI3:HI105)</f>
        <v>#N/A</v>
      </c>
      <c r="FW69" s="3" t="e">
        <f ca="1">FU69-FV69+1000</f>
        <v>#N/A</v>
      </c>
      <c r="FX69" s="3" t="e">
        <f t="shared" ref="FX69:FX70" ca="1" si="266">IF(FQ69&lt;&gt;"",FR69*3+FS69*1,"")</f>
        <v>#N/A</v>
      </c>
      <c r="FY69" s="3" t="e">
        <f ca="1">IF(FQ69&lt;&gt;"",VLOOKUP(FQ69,DJ4:DP70,7,FALSE),"")</f>
        <v>#N/A</v>
      </c>
      <c r="FZ69" s="3" t="e">
        <f ca="1">IF(FQ69&lt;&gt;"",VLOOKUP(FQ69,DJ4:DP70,5,FALSE),"")</f>
        <v>#N/A</v>
      </c>
      <c r="GA69" s="3" t="e">
        <f ca="1">IF(FQ69&lt;&gt;"",VLOOKUP(FQ69,DJ4:DR70,9,FALSE),"")</f>
        <v>#N/A</v>
      </c>
      <c r="GB69" s="3" t="e">
        <f t="shared" ref="GB69:GB70" ca="1" si="267">FX69</f>
        <v>#N/A</v>
      </c>
      <c r="GC69" s="3" t="e">
        <f ca="1">IF(FQ69&lt;&gt;"",RANK(GB69,GB68:GB70),"")</f>
        <v>#N/A</v>
      </c>
      <c r="GD69" s="3" t="e">
        <f ca="1">IF(FQ69&lt;&gt;"",SUMPRODUCT((GB67:GB70=GB69)*(FW67:FW70&gt;FW69)),"")</f>
        <v>#N/A</v>
      </c>
      <c r="GE69" s="3" t="e">
        <f ca="1">IF(FQ69&lt;&gt;"",SUMPRODUCT((GB67:GB70=GB69)*(FW67:FW70=FW69)*(FU67:FU70&gt;FU69)),"")</f>
        <v>#N/A</v>
      </c>
      <c r="GF69" s="3" t="e">
        <f ca="1">IF(FQ69&lt;&gt;"",SUMPRODUCT((GB67:GB70=GB69)*(FW67:FW70=FW69)*(FU67:FU70=FU69)*(FY67:FY70&gt;FY69)),"")</f>
        <v>#N/A</v>
      </c>
      <c r="GG69" s="3" t="e">
        <f ca="1">IF(FQ69&lt;&gt;"",SUMPRODUCT((GB67:GB70=GB69)*(FW67:FW70=FW69)*(FU67:FU70=FU69)*(FY67:FY70=FY69)*(FZ67:FZ70&gt;FZ69)),"")</f>
        <v>#N/A</v>
      </c>
      <c r="GH69" s="3" t="e">
        <f ca="1">IF(FQ69&lt;&gt;"",SUMPRODUCT((GB67:GB70=GB69)*(FW67:FW70=FW69)*(FU67:FU70=FU69)*(FY67:FY70=FY69)*(FZ67:FZ70=FZ69)*(GA67:GA70&gt;GA69)),"")</f>
        <v>#N/A</v>
      </c>
      <c r="GI69" s="3" t="e">
        <f ca="1">IF(FQ69&lt;&gt;"",SUM(GC69:GH69)+2,"")</f>
        <v>#N/A</v>
      </c>
      <c r="GJ69" s="3" t="e">
        <f ca="1">IF(FQ69&lt;&gt;"",INDEX(FQ69:FQ71,MATCH(3,GI69:GI71,0),0),"")</f>
        <v>#N/A</v>
      </c>
      <c r="HE69" s="3" t="e">
        <f ca="1">IF(GJ69&lt;&gt;"",GJ69,IF(FP69&lt;&gt;"",FP69,IF(EV69&lt;&gt;"",EV69,DV69)))</f>
        <v>#N/A</v>
      </c>
      <c r="HF69" s="3">
        <v>3</v>
      </c>
      <c r="HH69" s="7" t="str">
        <f t="shared" si="261"/>
        <v>Panama</v>
      </c>
      <c r="HI69" s="7" t="e">
        <f ca="1">IF(OFFSET(Voorspelling!#REF!,0,HI1)&lt;&gt;"",OFFSET(Voorspelling!#REF!,0,HI1),0)</f>
        <v>#REF!</v>
      </c>
      <c r="HJ69" s="7" t="e">
        <f ca="1">IF(OFFSET(Voorspelling!#REF!,0,HI1)&lt;&gt;"",OFFSET(Voorspelling!#REF!,0,HI1),0)</f>
        <v>#REF!</v>
      </c>
      <c r="HK69" s="7" t="str">
        <f t="shared" si="262"/>
        <v>Engeland</v>
      </c>
      <c r="HL69" s="7" t="e">
        <f ca="1">IF(AND(OFFSET(Voorspelling!#REF!,0,HI1)&lt;&gt;"",OFFSET(Voorspelling!#REF!,0,HI1)&lt;&gt;""),IF(HI69&gt;HJ69,"W",IF(HI69=HJ69,"D","L")),"")</f>
        <v>#REF!</v>
      </c>
      <c r="HM69" s="7" t="e">
        <f t="shared" ca="1" si="263"/>
        <v>#REF!</v>
      </c>
      <c r="LO69" s="7"/>
      <c r="LP69" s="7"/>
      <c r="LQ69" s="7"/>
      <c r="LR69" s="7"/>
      <c r="LS69" s="7"/>
      <c r="LT69" s="7"/>
      <c r="PV69" s="7"/>
      <c r="PW69" s="7"/>
      <c r="PX69" s="7"/>
      <c r="PY69" s="7"/>
      <c r="PZ69" s="7"/>
      <c r="QA69" s="7"/>
      <c r="UC69" s="7"/>
      <c r="UD69" s="7"/>
      <c r="UE69" s="7"/>
      <c r="UF69" s="7"/>
      <c r="UG69" s="7"/>
      <c r="UH69" s="7"/>
      <c r="YJ69" s="7"/>
      <c r="YK69" s="7"/>
      <c r="YL69" s="7"/>
      <c r="YM69" s="7"/>
      <c r="YN69" s="7"/>
      <c r="YO69" s="7"/>
      <c r="ACQ69" s="7"/>
      <c r="ACR69" s="7"/>
      <c r="ACS69" s="7"/>
      <c r="ACT69" s="7"/>
      <c r="ACU69" s="7"/>
      <c r="ACV69" s="7"/>
      <c r="AGX69" s="7"/>
      <c r="AGY69" s="7"/>
      <c r="AGZ69" s="7"/>
      <c r="AHA69" s="7"/>
      <c r="AHB69" s="7"/>
      <c r="AHC69" s="7"/>
      <c r="ALE69" s="7"/>
      <c r="ALF69" s="7"/>
      <c r="ALG69" s="7"/>
      <c r="ALH69" s="7"/>
      <c r="ALI69" s="7"/>
      <c r="ALJ69" s="7"/>
      <c r="APL69" s="7"/>
      <c r="APM69" s="7"/>
      <c r="APN69" s="7"/>
      <c r="APO69" s="7"/>
      <c r="APP69" s="7"/>
      <c r="APQ69" s="7"/>
      <c r="ATS69" s="7"/>
      <c r="ATT69" s="7"/>
      <c r="ATU69" s="7"/>
      <c r="ATV69" s="7"/>
      <c r="ATW69" s="7"/>
      <c r="ATX69" s="7"/>
      <c r="AXZ69" s="7"/>
      <c r="AYA69" s="7"/>
      <c r="AYB69" s="7"/>
      <c r="AYC69" s="7"/>
      <c r="AYD69" s="7"/>
      <c r="AYE69" s="7"/>
      <c r="BCG69" s="7"/>
      <c r="BCH69" s="7"/>
      <c r="BCI69" s="7"/>
      <c r="BCJ69" s="7"/>
      <c r="BCK69" s="7"/>
      <c r="BCL69" s="7"/>
      <c r="BGN69" s="7"/>
      <c r="BGO69" s="7"/>
      <c r="BGP69" s="7"/>
      <c r="BGQ69" s="7"/>
      <c r="BGR69" s="7"/>
      <c r="BGS69" s="7"/>
      <c r="BKU69" s="7"/>
      <c r="BKV69" s="7"/>
      <c r="BKW69" s="7"/>
      <c r="BKX69" s="7"/>
      <c r="BKY69" s="7"/>
      <c r="BKZ69" s="7"/>
      <c r="BPB69" s="7"/>
      <c r="BPC69" s="7"/>
      <c r="BPD69" s="7"/>
      <c r="BPE69" s="7"/>
      <c r="BPF69" s="7"/>
      <c r="BPG69" s="7"/>
      <c r="BTI69" s="7"/>
      <c r="BTJ69" s="7"/>
      <c r="BTK69" s="7"/>
      <c r="BTL69" s="7"/>
      <c r="BTM69" s="7"/>
      <c r="BTN69" s="7"/>
      <c r="BXP69" s="7"/>
      <c r="BXQ69" s="7"/>
      <c r="BXR69" s="7"/>
      <c r="BXS69" s="7"/>
      <c r="BXT69" s="7"/>
      <c r="BXU69" s="7"/>
      <c r="CBW69" s="7"/>
      <c r="CBX69" s="7"/>
      <c r="CBY69" s="7"/>
      <c r="CBZ69" s="7"/>
      <c r="CCA69" s="7"/>
      <c r="CCB69" s="7"/>
      <c r="CGD69" s="7"/>
      <c r="CGE69" s="7"/>
      <c r="CGF69" s="7"/>
      <c r="CGG69" s="7"/>
      <c r="CGH69" s="7"/>
      <c r="CGI69" s="7"/>
      <c r="CKK69" s="7"/>
      <c r="CKL69" s="7"/>
      <c r="CKM69" s="7"/>
      <c r="CKN69" s="7"/>
      <c r="CKO69" s="7"/>
      <c r="CKP69" s="7"/>
      <c r="COR69" s="7"/>
      <c r="COS69" s="7"/>
      <c r="COT69" s="7"/>
      <c r="COU69" s="7"/>
      <c r="COV69" s="7"/>
      <c r="COW69" s="7"/>
      <c r="CSY69" s="7"/>
      <c r="CSZ69" s="7"/>
      <c r="CTA69" s="7"/>
      <c r="CTB69" s="7"/>
      <c r="CTC69" s="7"/>
      <c r="CTD69" s="7"/>
      <c r="CXF69" s="7"/>
      <c r="CXG69" s="7"/>
      <c r="CXH69" s="7"/>
      <c r="CXI69" s="7"/>
      <c r="CXJ69" s="7"/>
      <c r="CXK69" s="7"/>
      <c r="DBM69" s="7"/>
      <c r="DBN69" s="7"/>
      <c r="DBO69" s="7"/>
      <c r="DBP69" s="7"/>
      <c r="DBQ69" s="7"/>
      <c r="DBR69" s="7"/>
      <c r="DFT69" s="7"/>
      <c r="DFU69" s="7"/>
      <c r="DFV69" s="7"/>
      <c r="DFW69" s="7"/>
      <c r="DFX69" s="7"/>
      <c r="DFY69" s="7"/>
      <c r="DKA69" s="7"/>
      <c r="DKB69" s="7"/>
      <c r="DKC69" s="7"/>
      <c r="DKD69" s="7"/>
      <c r="DKE69" s="7"/>
      <c r="DKF69" s="7"/>
      <c r="DOH69" s="7"/>
      <c r="DOI69" s="7"/>
      <c r="DOJ69" s="7"/>
      <c r="DOK69" s="7"/>
      <c r="DOL69" s="7"/>
      <c r="DOM69" s="7"/>
      <c r="DSO69" s="7"/>
      <c r="DSP69" s="7"/>
      <c r="DSQ69" s="7"/>
      <c r="DSR69" s="7"/>
      <c r="DSS69" s="7"/>
      <c r="DST69" s="7"/>
      <c r="DWV69" s="7"/>
      <c r="DWW69" s="7"/>
      <c r="DWX69" s="7"/>
      <c r="DWY69" s="7"/>
      <c r="DWZ69" s="7"/>
      <c r="DXA69" s="7"/>
      <c r="EBC69" s="7"/>
      <c r="EBD69" s="7"/>
      <c r="EBE69" s="7"/>
      <c r="EBF69" s="7"/>
      <c r="EBG69" s="7"/>
      <c r="EBH69" s="7"/>
      <c r="EFJ69" s="7"/>
      <c r="EFK69" s="7"/>
      <c r="EFL69" s="7"/>
      <c r="EFM69" s="7"/>
      <c r="EFN69" s="7"/>
      <c r="EFO69" s="7"/>
      <c r="EJQ69" s="7"/>
      <c r="EJR69" s="7"/>
      <c r="EJS69" s="7"/>
      <c r="EJT69" s="7"/>
      <c r="EJU69" s="7"/>
      <c r="EJV69" s="7"/>
      <c r="ENX69" s="7"/>
      <c r="ENY69" s="7"/>
      <c r="ENZ69" s="7"/>
      <c r="EOA69" s="7"/>
      <c r="EOB69" s="7"/>
      <c r="EOC69" s="7"/>
      <c r="ESE69" s="7"/>
      <c r="ESF69" s="7"/>
      <c r="ESG69" s="7"/>
      <c r="ESH69" s="7"/>
      <c r="ESI69" s="7"/>
      <c r="ESJ69" s="7"/>
      <c r="EWL69" s="7"/>
      <c r="EWM69" s="7"/>
      <c r="EWN69" s="7"/>
      <c r="EWO69" s="7"/>
      <c r="EWP69" s="7"/>
      <c r="EWQ69" s="7"/>
      <c r="FAS69" s="7"/>
      <c r="FAT69" s="7"/>
      <c r="FAU69" s="7"/>
      <c r="FAV69" s="7"/>
      <c r="FAW69" s="7"/>
      <c r="FAX69" s="7"/>
      <c r="FEZ69" s="7"/>
      <c r="FFA69" s="7"/>
      <c r="FFB69" s="7"/>
      <c r="FFC69" s="7"/>
      <c r="FFD69" s="7"/>
      <c r="FFE69" s="7"/>
      <c r="FJG69" s="7"/>
      <c r="FJH69" s="7"/>
      <c r="FJI69" s="7"/>
      <c r="FJJ69" s="7"/>
      <c r="FJK69" s="7"/>
      <c r="FJL69" s="7"/>
      <c r="FNN69" s="7"/>
      <c r="FNO69" s="7"/>
      <c r="FNP69" s="7"/>
      <c r="FNQ69" s="7"/>
      <c r="FNR69" s="7"/>
      <c r="FNS69" s="7"/>
      <c r="FRU69" s="7"/>
      <c r="FRV69" s="7"/>
      <c r="FRW69" s="7"/>
      <c r="FRX69" s="7"/>
      <c r="FRY69" s="7"/>
      <c r="FRZ69" s="7"/>
      <c r="FWB69" s="7"/>
      <c r="FWC69" s="7"/>
      <c r="FWD69" s="7"/>
      <c r="FWE69" s="7"/>
      <c r="FWF69" s="7"/>
      <c r="FWG69" s="7"/>
      <c r="GAI69" s="7"/>
      <c r="GAJ69" s="7"/>
      <c r="GAK69" s="7"/>
      <c r="GAL69" s="7"/>
      <c r="GAM69" s="7"/>
      <c r="GAN69" s="7"/>
      <c r="GEP69" s="7"/>
      <c r="GEQ69" s="7"/>
      <c r="GER69" s="7"/>
      <c r="GES69" s="7"/>
      <c r="GET69" s="7"/>
      <c r="GEU69" s="7"/>
      <c r="GIW69" s="7"/>
      <c r="GIX69" s="7"/>
      <c r="GIY69" s="7"/>
      <c r="GIZ69" s="7"/>
      <c r="GJA69" s="7"/>
      <c r="GJB69" s="7"/>
      <c r="GND69" s="7"/>
      <c r="GNE69" s="7"/>
      <c r="GNF69" s="7"/>
      <c r="GNG69" s="7"/>
      <c r="GNH69" s="7"/>
      <c r="GNI69" s="7"/>
      <c r="GRK69" s="7"/>
      <c r="GRL69" s="7"/>
      <c r="GRM69" s="7"/>
      <c r="GRN69" s="7"/>
      <c r="GRO69" s="7"/>
      <c r="GRP69" s="7"/>
      <c r="GVR69" s="7"/>
      <c r="GVS69" s="7"/>
      <c r="GVT69" s="7"/>
      <c r="GVU69" s="7"/>
      <c r="GVV69" s="7"/>
      <c r="GVW69" s="7"/>
      <c r="GZY69" s="7"/>
      <c r="GZZ69" s="7"/>
      <c r="HAA69" s="7"/>
      <c r="HAB69" s="7"/>
      <c r="HAC69" s="7"/>
      <c r="HAD69" s="7"/>
      <c r="HEF69" s="7"/>
      <c r="HEG69" s="7"/>
      <c r="HEH69" s="7"/>
      <c r="HEI69" s="7"/>
      <c r="HEJ69" s="7"/>
      <c r="HEK69" s="7"/>
      <c r="HIM69" s="7"/>
      <c r="HIN69" s="7"/>
      <c r="HIO69" s="7"/>
      <c r="HIP69" s="7"/>
      <c r="HIQ69" s="7"/>
      <c r="HIR69" s="7"/>
      <c r="HMT69" s="7"/>
      <c r="HMU69" s="7"/>
      <c r="HMV69" s="7"/>
      <c r="HMW69" s="7"/>
      <c r="HMX69" s="7"/>
      <c r="HMY69" s="7"/>
      <c r="HRA69" s="7"/>
      <c r="HRB69" s="7"/>
      <c r="HRC69" s="7"/>
      <c r="HRD69" s="7"/>
      <c r="HRE69" s="7"/>
      <c r="HRF69" s="7"/>
      <c r="HVH69" s="7"/>
      <c r="HVI69" s="7"/>
      <c r="HVJ69" s="7"/>
      <c r="HVK69" s="7"/>
      <c r="HVL69" s="7"/>
      <c r="HVM69" s="7"/>
      <c r="HZO69" s="7"/>
      <c r="HZP69" s="7"/>
      <c r="HZQ69" s="7"/>
      <c r="HZR69" s="7"/>
      <c r="HZS69" s="7"/>
      <c r="HZT69" s="7"/>
      <c r="IDV69" s="7"/>
      <c r="IDW69" s="7"/>
      <c r="IDX69" s="7"/>
      <c r="IDY69" s="7"/>
      <c r="IDZ69" s="7"/>
      <c r="IEA69" s="7"/>
      <c r="IIC69" s="7"/>
      <c r="IID69" s="7"/>
      <c r="IIE69" s="7"/>
      <c r="IIF69" s="7"/>
      <c r="IIG69" s="7"/>
      <c r="IIH69" s="7"/>
      <c r="IMJ69" s="7"/>
      <c r="IMK69" s="7"/>
      <c r="IML69" s="7"/>
      <c r="IMM69" s="7"/>
      <c r="IMN69" s="7"/>
      <c r="IMO69" s="7"/>
      <c r="IQQ69" s="7"/>
      <c r="IQR69" s="7"/>
      <c r="IQS69" s="7"/>
      <c r="IQT69" s="7"/>
      <c r="IQU69" s="7"/>
      <c r="IQV69" s="7"/>
      <c r="IUX69" s="7"/>
      <c r="IUY69" s="7"/>
      <c r="IUZ69" s="7"/>
      <c r="IVA69" s="7"/>
      <c r="IVB69" s="7"/>
      <c r="IVC69" s="7"/>
      <c r="IZE69" s="7"/>
      <c r="IZF69" s="7"/>
      <c r="IZG69" s="7"/>
      <c r="IZH69" s="7"/>
      <c r="IZI69" s="7"/>
      <c r="IZJ69" s="7"/>
      <c r="JDL69" s="7"/>
      <c r="JDM69" s="7"/>
      <c r="JDN69" s="7"/>
      <c r="JDO69" s="7"/>
      <c r="JDP69" s="7"/>
      <c r="JDQ69" s="7"/>
      <c r="JHS69" s="7"/>
      <c r="JHT69" s="7"/>
      <c r="JHU69" s="7"/>
      <c r="JHV69" s="7"/>
      <c r="JHW69" s="7"/>
      <c r="JHX69" s="7"/>
      <c r="JLZ69" s="7"/>
      <c r="JMA69" s="7"/>
      <c r="JMB69" s="7"/>
      <c r="JMC69" s="7"/>
      <c r="JMD69" s="7"/>
      <c r="JME69" s="7"/>
      <c r="JQG69" s="7"/>
      <c r="JQH69" s="7"/>
      <c r="JQI69" s="7"/>
      <c r="JQJ69" s="7"/>
      <c r="JQK69" s="7"/>
      <c r="JQL69" s="7"/>
      <c r="JUN69" s="7"/>
      <c r="JUO69" s="7"/>
      <c r="JUP69" s="7"/>
      <c r="JUQ69" s="7"/>
      <c r="JUR69" s="7"/>
      <c r="JUS69" s="7"/>
      <c r="JYU69" s="7"/>
      <c r="JYV69" s="7"/>
      <c r="JYW69" s="7"/>
      <c r="JYX69" s="7"/>
      <c r="JYY69" s="7"/>
      <c r="JYZ69" s="7"/>
      <c r="KDB69" s="7"/>
      <c r="KDC69" s="7"/>
      <c r="KDD69" s="7"/>
      <c r="KDE69" s="7"/>
      <c r="KDF69" s="7"/>
      <c r="KDG69" s="7"/>
      <c r="KHI69" s="7"/>
      <c r="KHJ69" s="7"/>
      <c r="KHK69" s="7"/>
      <c r="KHL69" s="7"/>
      <c r="KHM69" s="7"/>
      <c r="KHN69" s="7"/>
      <c r="KLP69" s="7"/>
      <c r="KLQ69" s="7"/>
      <c r="KLR69" s="7"/>
      <c r="KLS69" s="7"/>
      <c r="KLT69" s="7"/>
      <c r="KLU69" s="7"/>
      <c r="KPW69" s="7"/>
      <c r="KPX69" s="7"/>
      <c r="KPY69" s="7"/>
      <c r="KPZ69" s="7"/>
      <c r="KQA69" s="7"/>
      <c r="KQB69" s="7"/>
      <c r="KUD69" s="7"/>
      <c r="KUE69" s="7"/>
      <c r="KUF69" s="7"/>
      <c r="KUG69" s="7"/>
      <c r="KUH69" s="7"/>
      <c r="KUI69" s="7"/>
      <c r="KYK69" s="7"/>
      <c r="KYL69" s="7"/>
      <c r="KYM69" s="7"/>
      <c r="KYN69" s="7"/>
      <c r="KYO69" s="7"/>
      <c r="KYP69" s="7"/>
      <c r="LCR69" s="7"/>
      <c r="LCS69" s="7"/>
      <c r="LCT69" s="7"/>
      <c r="LCU69" s="7"/>
      <c r="LCV69" s="7"/>
      <c r="LCW69" s="7"/>
      <c r="LGY69" s="7"/>
      <c r="LGZ69" s="7"/>
      <c r="LHA69" s="7"/>
      <c r="LHB69" s="7"/>
      <c r="LHC69" s="7"/>
      <c r="LHD69" s="7"/>
      <c r="LLF69" s="7"/>
      <c r="LLG69" s="7"/>
      <c r="LLH69" s="7"/>
      <c r="LLI69" s="7"/>
      <c r="LLJ69" s="7"/>
      <c r="LLK69" s="7"/>
      <c r="LPM69" s="7"/>
      <c r="LPN69" s="7"/>
      <c r="LPO69" s="7"/>
      <c r="LPP69" s="7"/>
      <c r="LPQ69" s="7"/>
      <c r="LPR69" s="7"/>
      <c r="LTT69" s="7"/>
      <c r="LTU69" s="7"/>
      <c r="LTV69" s="7"/>
      <c r="LTW69" s="7"/>
      <c r="LTX69" s="7"/>
      <c r="LTY69" s="7"/>
      <c r="LYA69" s="7"/>
      <c r="LYB69" s="7"/>
      <c r="LYC69" s="7"/>
      <c r="LYD69" s="7"/>
      <c r="LYE69" s="7"/>
      <c r="LYF69" s="7"/>
      <c r="MCH69" s="7"/>
      <c r="MCI69" s="7"/>
      <c r="MCJ69" s="7"/>
      <c r="MCK69" s="7"/>
      <c r="MCL69" s="7"/>
      <c r="MCM69" s="7"/>
      <c r="MGO69" s="7"/>
      <c r="MGP69" s="7"/>
      <c r="MGQ69" s="7"/>
      <c r="MGR69" s="7"/>
      <c r="MGS69" s="7"/>
      <c r="MGT69" s="7"/>
      <c r="MKV69" s="7"/>
      <c r="MKW69" s="7"/>
      <c r="MKX69" s="7"/>
      <c r="MKY69" s="7"/>
      <c r="MKZ69" s="7"/>
      <c r="MLA69" s="7"/>
      <c r="MPC69" s="7"/>
      <c r="MPD69" s="7"/>
      <c r="MPE69" s="7"/>
      <c r="MPF69" s="7"/>
      <c r="MPG69" s="7"/>
      <c r="MPH69" s="7"/>
      <c r="MTJ69" s="7"/>
      <c r="MTK69" s="7"/>
      <c r="MTL69" s="7"/>
      <c r="MTM69" s="7"/>
      <c r="MTN69" s="7"/>
      <c r="MTO69" s="7"/>
      <c r="MXQ69" s="7"/>
      <c r="MXR69" s="7"/>
      <c r="MXS69" s="7"/>
      <c r="MXT69" s="7"/>
      <c r="MXU69" s="7"/>
      <c r="MXV69" s="7"/>
      <c r="NBX69" s="7"/>
      <c r="NBY69" s="7"/>
      <c r="NBZ69" s="7"/>
      <c r="NCA69" s="7"/>
      <c r="NCB69" s="7"/>
      <c r="NCC69" s="7"/>
      <c r="NGE69" s="7"/>
      <c r="NGF69" s="7"/>
      <c r="NGG69" s="7"/>
      <c r="NGH69" s="7"/>
      <c r="NGI69" s="7"/>
      <c r="NGJ69" s="7"/>
      <c r="NKL69" s="7"/>
      <c r="NKM69" s="7"/>
      <c r="NKN69" s="7"/>
      <c r="NKO69" s="7"/>
      <c r="NKP69" s="7"/>
      <c r="NKQ69" s="7"/>
      <c r="NOS69" s="7"/>
      <c r="NOT69" s="7"/>
      <c r="NOU69" s="7"/>
      <c r="NOV69" s="7"/>
      <c r="NOW69" s="7"/>
      <c r="NOX69" s="7"/>
      <c r="NSZ69" s="7"/>
      <c r="NTA69" s="7"/>
      <c r="NTB69" s="7"/>
      <c r="NTC69" s="7"/>
      <c r="NTD69" s="7"/>
      <c r="NTE69" s="7"/>
      <c r="NXG69" s="7"/>
      <c r="NXH69" s="7"/>
      <c r="NXI69" s="7"/>
      <c r="NXJ69" s="7"/>
      <c r="NXK69" s="7"/>
      <c r="NXL69" s="7"/>
      <c r="OBN69" s="7"/>
      <c r="OBO69" s="7"/>
      <c r="OBP69" s="7"/>
      <c r="OBQ69" s="7"/>
      <c r="OBR69" s="7"/>
      <c r="OBS69" s="7"/>
      <c r="OFU69" s="7"/>
      <c r="OFV69" s="7"/>
      <c r="OFW69" s="7"/>
      <c r="OFX69" s="7"/>
      <c r="OFY69" s="7"/>
      <c r="OFZ69" s="7"/>
      <c r="OKB69" s="7"/>
      <c r="OKC69" s="7"/>
      <c r="OKD69" s="7"/>
      <c r="OKE69" s="7"/>
      <c r="OKF69" s="7"/>
      <c r="OKG69" s="7"/>
      <c r="OOI69" s="7"/>
      <c r="OOJ69" s="7"/>
      <c r="OOK69" s="7"/>
      <c r="OOL69" s="7"/>
      <c r="OOM69" s="7"/>
      <c r="OON69" s="7"/>
      <c r="OSP69" s="7"/>
      <c r="OSQ69" s="7"/>
      <c r="OSR69" s="7"/>
      <c r="OSS69" s="7"/>
      <c r="OST69" s="7"/>
      <c r="OSU69" s="7"/>
      <c r="OWW69" s="7"/>
      <c r="OWX69" s="7"/>
      <c r="OWY69" s="7"/>
      <c r="OWZ69" s="7"/>
      <c r="OXA69" s="7"/>
      <c r="OXB69" s="7"/>
      <c r="PBD69" s="7"/>
      <c r="PBE69" s="7"/>
      <c r="PBF69" s="7"/>
      <c r="PBG69" s="7"/>
      <c r="PBH69" s="7"/>
      <c r="PBI69" s="7"/>
      <c r="PFK69" s="7"/>
      <c r="PFL69" s="7"/>
      <c r="PFM69" s="7"/>
      <c r="PFN69" s="7"/>
      <c r="PFO69" s="7"/>
      <c r="PFP69" s="7"/>
      <c r="PJR69" s="7"/>
      <c r="PJS69" s="7"/>
      <c r="PJT69" s="7"/>
      <c r="PJU69" s="7"/>
      <c r="PJV69" s="7"/>
      <c r="PJW69" s="7"/>
      <c r="PNY69" s="7"/>
      <c r="PNZ69" s="7"/>
      <c r="POA69" s="7"/>
      <c r="POB69" s="7"/>
      <c r="POC69" s="7"/>
      <c r="POD69" s="7"/>
      <c r="PSF69" s="7"/>
      <c r="PSG69" s="7"/>
      <c r="PSH69" s="7"/>
      <c r="PSI69" s="7"/>
      <c r="PSJ69" s="7"/>
      <c r="PSK69" s="7"/>
    </row>
    <row r="70" spans="1:998 1104:1997 2103:2996 3102:3995 4101:5105 5211:6104 6210:7103 7209:8102 8208:9212 9318:10211 10317:11210 11316:11321" x14ac:dyDescent="0.25">
      <c r="A70" s="9">
        <f>Landen!E49+100</f>
        <v>114</v>
      </c>
      <c r="B70" s="3">
        <f>VLOOKUP(C70,CX67:CY70,2,FALSE)</f>
        <v>2</v>
      </c>
      <c r="C70" s="5" t="str">
        <f>Landen!D49</f>
        <v>Colombia</v>
      </c>
      <c r="D70" s="3">
        <f>SUMPRODUCT((DA3:DA105=C70)*(DE3:DE105="W"))+SUMPRODUCT((DD3:DD105=C70)*(DF3:DF105="W"))</f>
        <v>0</v>
      </c>
      <c r="E70" s="3">
        <f>SUMPRODUCT((DA3:DA105=C70)*(DE3:DE105="D"))+SUMPRODUCT((DD3:DD105=C70)*(DF3:DF105="D"))</f>
        <v>0</v>
      </c>
      <c r="F70" s="3">
        <f>SUMPRODUCT((DA3:DA105=C70)*(DE3:DE105="L"))+SUMPRODUCT((DD3:DD105=C70)*(DF3:DF105="L"))</f>
        <v>0</v>
      </c>
      <c r="G70" s="3">
        <f>SUMIF(DA3:DA123,C70,DB3:DB123)+SUMIF(DD3:DD123,C70,DC3:DC123)</f>
        <v>0</v>
      </c>
      <c r="H70" s="3">
        <f>SUMIF(DD3:DD123,C70,DB3:DB123)+SUMIF(DA3:DA123,C70,DC3:DC123)</f>
        <v>0</v>
      </c>
      <c r="I70" s="3">
        <f t="shared" si="244"/>
        <v>1000</v>
      </c>
      <c r="J70" s="3">
        <f t="shared" si="245"/>
        <v>0</v>
      </c>
      <c r="K70" s="3">
        <f>IF(Landen!F49&lt;&gt;"",Landen!F49,-A70)</f>
        <v>-114</v>
      </c>
      <c r="L70" s="3">
        <f>IF(COUNTIF(J67:J70,4)&lt;&gt;4,RANK(J70,J67:J70),J149)</f>
        <v>1</v>
      </c>
      <c r="N70" s="3">
        <f>SUMPRODUCT((L67:L70=L70)*(K67:K70&lt;K70))+L70</f>
        <v>3</v>
      </c>
      <c r="O70" s="5" t="str">
        <f>INDEX(C67:C70,MATCH(4,N67:N70,0),0)</f>
        <v>Portugal</v>
      </c>
      <c r="P70" s="3">
        <f>INDEX(L67:L70,MATCH(O70,C67:C70,0),0)</f>
        <v>1</v>
      </c>
      <c r="Q70" s="3" t="str">
        <f>IF(AND(Q69&lt;&gt;"",P70=1),O70,"")</f>
        <v>Portugal</v>
      </c>
      <c r="R70" s="3" t="str">
        <f>IF(AND(R69&lt;&gt;"",P71=2),O71,"")</f>
        <v/>
      </c>
      <c r="V70" s="3" t="str">
        <f t="shared" si="253"/>
        <v>Portugal</v>
      </c>
      <c r="W70" s="3">
        <f>SUMPRODUCT((DA3:DA105=V70)*(DD3:DD105=V71)*(DE3:DE105="W"))+SUMPRODUCT((DA3:DA105=V70)*(DD3:DD105=V67)*(DE3:DE105="W"))+SUMPRODUCT((DA3:DA105=V70)*(DD3:DD105=V68)*(DE3:DE105="W"))+SUMPRODUCT((DA3:DA105=V70)*(DD3:DD105=V69)*(DE3:DE105="W"))+SUMPRODUCT((DA3:DA105=V71)*(DD3:DD105=V70)*(DF3:DF105="W"))+SUMPRODUCT((DA3:DA105=V67)*(DD3:DD105=V70)*(DF3:DF105="W"))+SUMPRODUCT((DA3:DA105=V68)*(DD3:DD105=V70)*(DF3:DF105="W"))+SUMPRODUCT((DA3:DA105=V69)*(DD3:DD105=V70)*(DF3:DF105="W"))</f>
        <v>0</v>
      </c>
      <c r="X70" s="3">
        <f>SUMPRODUCT((DA3:DA105=V70)*(DD3:DD105=V71)*(DE3:DE105="D"))+SUMPRODUCT((DA3:DA105=V70)*(DD3:DD105=V67)*(DE3:DE105="D"))+SUMPRODUCT((DA3:DA105=V70)*(DD3:DD105=V68)*(DE3:DE105="D"))+SUMPRODUCT((DA3:DA105=V70)*(DD3:DD105=V69)*(DE3:DE105="D"))+SUMPRODUCT((DA3:DA105=V71)*(DD3:DD105=V70)*(DE3:DE105="D"))+SUMPRODUCT((DA3:DA105=V67)*(DD3:DD105=V70)*(DE3:DE105="D"))+SUMPRODUCT((DA3:DA105=V68)*(DD3:DD105=V70)*(DE3:DE105="D"))+SUMPRODUCT((DA3:DA105=V69)*(DD3:DD105=V70)*(DE3:DE105="D"))</f>
        <v>0</v>
      </c>
      <c r="Y70" s="3">
        <f>SUMPRODUCT((DA3:DA105=V70)*(DD3:DD105=V71)*(DE3:DE105="L"))+SUMPRODUCT((DA3:DA105=V70)*(DD3:DD105=V67)*(DE3:DE105="L"))+SUMPRODUCT((DA3:DA105=V70)*(DD3:DD105=V68)*(DE3:DE105="L"))+SUMPRODUCT((DA3:DA105=V70)*(DD3:DD105=V69)*(DE3:DE105="L"))+SUMPRODUCT((DA3:DA105=V71)*(DD3:DD105=V70)*(DF3:DF105="L"))+SUMPRODUCT((DA3:DA105=V67)*(DD3:DD105=V70)*(DF3:DF105="L"))+SUMPRODUCT((DA3:DA105=V68)*(DD3:DD105=V70)*(DF3:DF105="L"))+SUMPRODUCT((DA3:DA105=V69)*(DD3:DD105=V70)*(DF3:DF105="L"))</f>
        <v>0</v>
      </c>
      <c r="Z70" s="3">
        <f>SUMPRODUCT((DA3:DA105=V70)*(DD3:DD105=V71)*DB3:DB105)+SUMPRODUCT((DA3:DA105=V70)*(DD3:DD105=V67)*DB3:DB105)+SUMPRODUCT((DA3:DA105=V70)*(DD3:DD105=V68)*DB3:DB105)+SUMPRODUCT((DA3:DA105=V70)*(DD3:DD105=V69)*DB3:DB105)+SUMPRODUCT((DA3:DA105=V71)*(DD3:DD105=V70)*DC3:DC105)+SUMPRODUCT((DA3:DA105=V67)*(DD3:DD105=V70)*DC3:DC105)+SUMPRODUCT((DA3:DA105=V68)*(DD3:DD105=V70)*DC3:DC105)+SUMPRODUCT((DA3:DA105=V69)*(DD3:DD105=V70)*DC3:DC105)</f>
        <v>0</v>
      </c>
      <c r="AA70" s="3">
        <f>SUMPRODUCT((DA3:DA105=V70)*(DD3:DD105=V71)*DC3:DC105)+SUMPRODUCT((DA3:DA105=V70)*(DD3:DD105=V67)*DC3:DC105)+SUMPRODUCT((DA3:DA105=V70)*(DD3:DD105=V68)*DC3:DC105)+SUMPRODUCT((DA3:DA105=V70)*(DD3:DD105=V69)*DC3:DC105)+SUMPRODUCT((DA3:DA105=V71)*(DD3:DD105=V70)*DB3:DB105)+SUMPRODUCT((DA3:DA105=V67)*(DD3:DD105=V70)*DB3:DB105)+SUMPRODUCT((DA3:DA105=V68)*(DD3:DD105=V70)*DB3:DB105)+SUMPRODUCT((DA3:DA105=V69)*(DD3:DD105=V70)*DB3:DB105)</f>
        <v>0</v>
      </c>
      <c r="AB70" s="3">
        <f>Z70-AA70+1000</f>
        <v>1000</v>
      </c>
      <c r="AC70" s="3">
        <f t="shared" si="246"/>
        <v>0</v>
      </c>
      <c r="AD70" s="3">
        <f>IF(V70&lt;&gt;"",VLOOKUP(V70,C4:I70,7,FALSE),"")</f>
        <v>1000</v>
      </c>
      <c r="AE70" s="3">
        <f>IF(V70&lt;&gt;"",VLOOKUP(V70,C4:I70,5,FALSE),"")</f>
        <v>0</v>
      </c>
      <c r="AF70" s="3">
        <f>IF(V70&lt;&gt;"",VLOOKUP(V70,C4:K70,9,FALSE),"")</f>
        <v>-106</v>
      </c>
      <c r="AG70" s="3">
        <f t="shared" si="247"/>
        <v>0</v>
      </c>
      <c r="AH70" s="3">
        <f>IF(V70&lt;&gt;"",RANK(AG70,AG67:AG70),"")</f>
        <v>1</v>
      </c>
      <c r="AI70" s="3">
        <f>IF(V70&lt;&gt;"",SUMPRODUCT((AG67:AG70=AG70)*(AB67:AB70&gt;AB70)),"")</f>
        <v>0</v>
      </c>
      <c r="AJ70" s="3">
        <f>IF(V70&lt;&gt;"",SUMPRODUCT((AG67:AG70=AG70)*(AB67:AB70=AB70)*(Z67:Z70&gt;Z70)),"")</f>
        <v>0</v>
      </c>
      <c r="AK70" s="3">
        <f>IF(V70&lt;&gt;"",SUMPRODUCT((AG67:AG70=AG70)*(AB67:AB70=AB70)*(Z67:Z70=Z70)*(AD67:AD70&gt;AD70)),"")</f>
        <v>0</v>
      </c>
      <c r="AL70" s="3">
        <f>IF(V70&lt;&gt;"",SUMPRODUCT((AG67:AG70=AG70)*(AB67:AB70=AB70)*(Z67:Z70=Z70)*(AD67:AD70=AD70)*(AE67:AE70&gt;AE70)),"")</f>
        <v>0</v>
      </c>
      <c r="AM70" s="3">
        <f>IF(V70&lt;&gt;"",SUMPRODUCT((AG67:AG70=AG70)*(AB67:AB70=AB70)*(Z67:Z70=Z70)*(AD67:AD70=AD70)*(AE67:AE70=AE70)*(AF67:AF70&gt;AF70)),"")</f>
        <v>0</v>
      </c>
      <c r="AN70" s="3">
        <f>IF(V70&lt;&gt;"",IF(AN149&lt;&gt;"",IF(U145=3,AN149,AN149+U145),SUM(AH70:AM70)),"")</f>
        <v>1</v>
      </c>
      <c r="AO70" s="3" t="str">
        <f>IF(V70&lt;&gt;"",INDEX(V67:V70,MATCH(4,AN67:AN70,0),0),"")</f>
        <v>Oezbekistan</v>
      </c>
      <c r="AP70" s="3" t="str">
        <f>IF(R69&lt;&gt;"",R69,"")</f>
        <v/>
      </c>
      <c r="AQ70" s="3" t="str">
        <f>IF(AP70&lt;&gt;"",SUMPRODUCT((DA3:DA105=AP70)*(DD3:DD105=AP71)*(DE3:DE105="W"))+SUMPRODUCT((DA3:DA105=AP70)*(DD3:DD105=AP68)*(DE3:DE105="W"))+SUMPRODUCT((DA3:DA105=AP70)*(DD3:DD105=AP69)*(DE3:DE105="W"))+SUMPRODUCT((DA3:DA105=AP71)*(DD3:DD105=AP70)*(DF3:DF105="W"))+SUMPRODUCT((DA3:DA105=AP68)*(DD3:DD105=AP70)*(DF3:DF105="W"))+SUMPRODUCT((DA3:DA105=AP69)*(DD3:DD105=AP70)*(DF3:DF105="W")),"")</f>
        <v/>
      </c>
      <c r="AR70" s="3" t="str">
        <f>IF(AP70&lt;&gt;"",SUMPRODUCT((DA3:DA105=AP70)*(DD3:DD105=AP71)*(DE3:DE105="D"))+SUMPRODUCT((DA3:DA105=AP70)*(DD3:DD105=AP68)*(DE3:DE105="D"))+SUMPRODUCT((DA3:DA105=AP70)*(DD3:DD105=AP69)*(DE3:DE105="D"))+SUMPRODUCT((DA3:DA105=AP71)*(DD3:DD105=AP70)*(DE3:DE105="D"))+SUMPRODUCT((DA3:DA105=AP68)*(DD3:DD105=AP70)*(DE3:DE105="D"))+SUMPRODUCT((DA3:DA105=AP69)*(DD3:DD105=AP70)*(DE3:DE105="D")),"")</f>
        <v/>
      </c>
      <c r="AS70" s="3" t="str">
        <f>IF(AP70&lt;&gt;"",SUMPRODUCT((DA3:DA105=AP70)*(DD3:DD105=AP71)*(DE3:DE105="L"))+SUMPRODUCT((DA3:DA105=AP70)*(DD3:DD105=AP68)*(DE3:DE105="L"))+SUMPRODUCT((DA3:DA105=AP70)*(DD3:DD105=AP69)*(DE3:DE105="L"))+SUMPRODUCT((DA3:DA105=AP71)*(DD3:DD105=AP70)*(DF3:DF105="L"))+SUMPRODUCT((DA3:DA105=AP68)*(DD3:DD105=AP70)*(DF3:DF105="L"))+SUMPRODUCT((DA3:DA105=AP69)*(DD3:DD105=AP70)*(DF3:DF105="L")),"")</f>
        <v/>
      </c>
      <c r="AT70" s="3">
        <f>SUMPRODUCT((DA3:DA105=AP70)*(DD3:DD105=AP71)*DB3:DB105)+SUMPRODUCT((DA3:DA105=AP70)*(DD3:DD105=AP67)*DB3:DB105)+SUMPRODUCT((DA3:DA105=AP70)*(DD3:DD105=AP68)*DB3:DB105)+SUMPRODUCT((DA3:DA105=AP70)*(DD3:DD105=AP69)*DB3:DB105)+SUMPRODUCT((DA3:DA105=AP71)*(DD3:DD105=AP70)*DC3:DC105)+SUMPRODUCT((DA3:DA105=AP67)*(DD3:DD105=AP70)*DC3:DC105)+SUMPRODUCT((DA3:DA105=AP68)*(DD3:DD105=AP70)*DC3:DC105)+SUMPRODUCT((DA3:DA105=AP69)*(DD3:DD105=AP70)*DC3:DC105)</f>
        <v>0</v>
      </c>
      <c r="AU70" s="3">
        <f>SUMPRODUCT((DA3:DA105=AP70)*(DD3:DD105=AP71)*DC3:DC105)+SUMPRODUCT((DA3:DA105=AP70)*(DD3:DD105=AP67)*DC3:DC105)+SUMPRODUCT((DA3:DA105=AP70)*(DD3:DD105=AP68)*DC3:DC105)+SUMPRODUCT((DA3:DA105=AP70)*(DD3:DD105=AP69)*DC3:DC105)+SUMPRODUCT((DA3:DA105=AP71)*(DD3:DD105=AP70)*DB3:DB105)+SUMPRODUCT((DA3:DA105=AP67)*(DD3:DD105=AP70)*DB3:DB105)+SUMPRODUCT((DA3:DA105=AP68)*(DD3:DD105=AP70)*DB3:DB105)+SUMPRODUCT((DA3:DA105=AP69)*(DD3:DD105=AP70)*DB3:DB105)</f>
        <v>0</v>
      </c>
      <c r="AV70" s="3">
        <f>AT70-AU70+1000</f>
        <v>1000</v>
      </c>
      <c r="AW70" s="3" t="str">
        <f t="shared" si="254"/>
        <v/>
      </c>
      <c r="AX70" s="3" t="str">
        <f>IF(AP70&lt;&gt;"",VLOOKUP(AP70,C4:I70,7,FALSE),"")</f>
        <v/>
      </c>
      <c r="AY70" s="3" t="str">
        <f>IF(AP70&lt;&gt;"",VLOOKUP(AP70,C4:I70,5,FALSE),"")</f>
        <v/>
      </c>
      <c r="AZ70" s="3" t="str">
        <f>IF(AP70&lt;&gt;"",VLOOKUP(AP70,C4:K70,9,FALSE),"")</f>
        <v/>
      </c>
      <c r="BA70" s="3" t="str">
        <f t="shared" si="255"/>
        <v/>
      </c>
      <c r="BB70" s="3" t="str">
        <f>IF(AP70&lt;&gt;"",RANK(BA70,BA67:BA70),"")</f>
        <v/>
      </c>
      <c r="BC70" s="3" t="str">
        <f>IF(AP70&lt;&gt;"",SUMPRODUCT((BA67:BA70=BA70)*(AV67:AV70&gt;AV70)),"")</f>
        <v/>
      </c>
      <c r="BD70" s="3" t="str">
        <f>IF(AP70&lt;&gt;"",SUMPRODUCT((BA67:BA70=BA70)*(AV67:AV70=AV70)*(AT67:AT70&gt;AT70)),"")</f>
        <v/>
      </c>
      <c r="BE70" s="3" t="str">
        <f>IF(AP70&lt;&gt;"",SUMPRODUCT((BA67:BA70=BA70)*(AV67:AV70=AV70)*(AT67:AT70=AT70)*(AX67:AX70&gt;AX70)),"")</f>
        <v/>
      </c>
      <c r="BF70" s="3" t="str">
        <f>IF(AP70&lt;&gt;"",SUMPRODUCT((BA67:BA70=BA70)*(AV67:AV70=AV70)*(AT67:AT70=AT70)*(AX67:AX70=AX70)*(AY67:AY70&gt;AY70)),"")</f>
        <v/>
      </c>
      <c r="BG70" s="3" t="str">
        <f>IF(AP70&lt;&gt;"",SUMPRODUCT((BA67:BA70=BA70)*(AV67:AV70=AV70)*(AT67:AT70=AT70)*(AX67:AX70=AX70)*(AY67:AY70=AY70)*(AZ67:AZ70&gt;AZ70)),"")</f>
        <v/>
      </c>
      <c r="BH70" s="3" t="str">
        <f>IF(AP70&lt;&gt;"",IF(BH149&lt;&gt;"",IF(AO145=3,BH149,BH149+AO145),SUM(BB70:BG70)+1),"")</f>
        <v/>
      </c>
      <c r="BI70" s="3" t="str">
        <f>IF(AP70&lt;&gt;"",INDEX(AP68:AP71,MATCH(4,BH68:BH71,0),0),"")</f>
        <v/>
      </c>
      <c r="BJ70" s="3" t="str">
        <f>IF(S68&lt;&gt;"",S68,"")</f>
        <v/>
      </c>
      <c r="BK70" s="3">
        <f>SUMPRODUCT((DA3:DA105=BJ70)*(DD3:DD105=BJ71)*(DE3:DE105="W"))+SUMPRODUCT((DA3:DA105=BJ70)*(DD3:DD105=BJ111)*(DE3:DE105="W"))+SUMPRODUCT((DA3:DA105=BJ70)*(DD3:DD105=BJ69)*(DE3:DE105="W"))+SUMPRODUCT((DA3:DA105=BJ71)*(DD3:DD105=BJ70)*(DF3:DF105="W"))+SUMPRODUCT((DA3:DA105=BJ111)*(DD3:DD105=BJ70)*(DF3:DF105="W"))+SUMPRODUCT((DA3:DA105=BJ69)*(DD3:DD105=BJ70)*(DF3:DF105="W"))</f>
        <v>0</v>
      </c>
      <c r="BL70" s="3">
        <f>SUMPRODUCT((DA3:DA105=BJ70)*(DD3:DD105=BJ71)*(DE3:DE105="D"))+SUMPRODUCT((DA3:DA105=BJ70)*(DD3:DD105=BJ111)*(DE3:DE105="D"))+SUMPRODUCT((DA3:DA105=BJ70)*(DD3:DD105=BJ69)*(DE3:DE105="D"))+SUMPRODUCT((DA3:DA105=BJ71)*(DD3:DD105=BJ70)*(DE3:DE105="D"))+SUMPRODUCT((DA3:DA105=BJ111)*(DD3:DD105=BJ70)*(DE3:DE105="D"))+SUMPRODUCT((DA3:DA105=BJ69)*(DD3:DD105=BJ70)*(DE3:DE105="D"))</f>
        <v>0</v>
      </c>
      <c r="BM70" s="3">
        <f>SUMPRODUCT((DA3:DA105=BJ70)*(DD3:DD105=BJ71)*(DE3:DE105="L"))+SUMPRODUCT((DA3:DA105=BJ70)*(DD3:DD105=BJ111)*(DE3:DE105="L"))+SUMPRODUCT((DA3:DA105=BJ70)*(DD3:DD105=BJ69)*(DE3:DE105="L"))+SUMPRODUCT((DA3:DA105=BJ71)*(DD3:DD105=BJ70)*(DF3:DF105="L"))+SUMPRODUCT((DA3:DA105=BJ111)*(DD3:DD105=BJ70)*(DF3:DF105="L"))+SUMPRODUCT((DA3:DA105=BJ69)*(DD3:DD105=BJ70)*(DF3:DF105="L"))</f>
        <v>0</v>
      </c>
      <c r="BN70" s="3">
        <f>SUMPRODUCT((DA3:DA105=BJ70)*(DD3:DD105=BJ71)*DB3:DB105)+SUMPRODUCT((DA3:DA105=BJ70)*(DD3:DD105=BJ67)*DB3:DB105)+SUMPRODUCT((DA3:DA105=BJ70)*(DD3:DD105=BJ68)*DB3:DB105)+SUMPRODUCT((DA3:DA105=BJ70)*(DD3:DD105=BJ69)*DB3:DB105)+SUMPRODUCT((DA3:DA105=BJ71)*(DD3:DD105=BJ70)*DC3:DC105)+SUMPRODUCT((DA3:DA105=BJ67)*(DD3:DD105=BJ70)*DC3:DC105)+SUMPRODUCT((DA3:DA105=BJ68)*(DD3:DD105=BJ70)*DC3:DC105)+SUMPRODUCT((DA3:DA105=BJ69)*(DD3:DD105=BJ70)*DC3:DC105)</f>
        <v>0</v>
      </c>
      <c r="BO70" s="3">
        <f>SUMPRODUCT((DA3:DA105=BJ70)*(DD3:DD105=BJ71)*DC3:DC105)+SUMPRODUCT((DA3:DA105=BJ70)*(DD3:DD105=BJ67)*DC3:DC105)+SUMPRODUCT((DA3:DA105=BJ70)*(DD3:DD105=BJ68)*DC3:DC105)+SUMPRODUCT((DA3:DA105=BJ70)*(DD3:DD105=BJ69)*DC3:DC105)+SUMPRODUCT((DA3:DA105=BJ71)*(DD3:DD105=BJ70)*DB3:DB105)+SUMPRODUCT((DA3:DA105=BJ67)*(DD3:DD105=BJ70)*DB3:DB105)+SUMPRODUCT((DA3:DA105=BJ68)*(DD3:DD105=BJ70)*DB3:DB105)+SUMPRODUCT((DA3:DA105=BJ69)*(DD3:DD105=BJ70)*DB3:DB105)</f>
        <v>0</v>
      </c>
      <c r="BP70" s="3">
        <f>BN70-BO70+1000</f>
        <v>1000</v>
      </c>
      <c r="BQ70" s="3" t="str">
        <f t="shared" si="264"/>
        <v/>
      </c>
      <c r="BR70" s="3" t="str">
        <f>IF(BJ70&lt;&gt;"",VLOOKUP(BJ70,C4:I70,7,FALSE),"")</f>
        <v/>
      </c>
      <c r="BS70" s="3" t="str">
        <f>IF(BJ70&lt;&gt;"",VLOOKUP(BJ70,C4:I70,5,FALSE),"")</f>
        <v/>
      </c>
      <c r="BT70" s="3" t="str">
        <f>IF(BJ70&lt;&gt;"",VLOOKUP(BJ70,C4:K70,9,FALSE),"")</f>
        <v/>
      </c>
      <c r="BU70" s="3" t="str">
        <f t="shared" si="265"/>
        <v/>
      </c>
      <c r="BV70" s="3" t="str">
        <f>IF(BJ70&lt;&gt;"",RANK(BU70,BU68:BU70),"")</f>
        <v/>
      </c>
      <c r="BW70" s="3" t="str">
        <f>IF(BJ70&lt;&gt;"",SUMPRODUCT((BU67:BU70=BU70)*(BP67:BP70&gt;BP70)),"")</f>
        <v/>
      </c>
      <c r="BX70" s="3" t="str">
        <f>IF(BJ70&lt;&gt;"",SUMPRODUCT((BU67:BU70=BU70)*(BP67:BP70=BP70)*(BN67:BN70&gt;BN70)),"")</f>
        <v/>
      </c>
      <c r="BY70" s="3" t="str">
        <f>IF(BJ70&lt;&gt;"",SUMPRODUCT((BU67:BU70=BU70)*(BP67:BP70=BP70)*(BN67:BN70=BN70)*(BR67:BR70&gt;BR70)),"")</f>
        <v/>
      </c>
      <c r="BZ70" s="3" t="str">
        <f>IF(BJ70&lt;&gt;"",SUMPRODUCT((BU67:BU70=BU70)*(BP67:BP70=BP70)*(BN67:BN70=BN70)*(BR67:BR70=BR70)*(BS67:BS70&gt;BS70)),"")</f>
        <v/>
      </c>
      <c r="CA70" s="3" t="str">
        <f>IF(BJ70&lt;&gt;"",SUMPRODUCT((BU67:BU70=BU70)*(BP67:BP70=BP70)*(BN67:BN70=BN70)*(BR67:BR70=BR70)*(BS67:BS70=BS70)*(BT67:BT70&gt;BT70)),"")</f>
        <v/>
      </c>
      <c r="CB70" s="3" t="str">
        <f>IF(BJ70&lt;&gt;"",SUM(BV70:CA70)+2,"")</f>
        <v/>
      </c>
      <c r="CC70" s="3" t="str">
        <f>IF(BJ70&lt;&gt;"",INDEX(BJ69:BJ71,MATCH(4,CB69:CB71,0),0),"")</f>
        <v/>
      </c>
      <c r="CD70" s="3" t="str">
        <f>IF(T67&lt;&gt;"",T67,"")</f>
        <v/>
      </c>
      <c r="CE70" s="3">
        <f>SUMPRODUCT((DA3:DA105=CD70)*(DD3:DD105=CD71)*(DE3:DE105="W"))+SUMPRODUCT((DA3:DA105=CD70)*(DD3:DD105=CD111)*(DE3:DE105="W"))+SUMPRODUCT((DA3:DA105=CD70)*(DD3:DD105=CD112)*(DE3:DE105="W"))+SUMPRODUCT((DA3:DA105=CD71)*(DD3:DD105=CD70)*(DF3:DF105="W"))+SUMPRODUCT((DA3:DA105=CD111)*(DD3:DD105=CD70)*(DF3:DF105="W"))+SUMPRODUCT((DA3:DA105=CD112)*(DD3:DD105=CD70)*(DF3:DF105="W"))</f>
        <v>0</v>
      </c>
      <c r="CF70" s="3">
        <f>SUMPRODUCT((DA3:DA105=CD70)*(DD3:DD105=CD71)*(DE3:DE105="D"))+SUMPRODUCT((DA3:DA105=CD70)*(DD3:DD105=CD111)*(DE3:DE105="D"))+SUMPRODUCT((DA3:DA105=CD70)*(DD3:DD105=CD112)*(DE3:DE105="D"))+SUMPRODUCT((DA3:DA105=CD71)*(DD3:DD105=CD70)*(DE3:DE105="D"))+SUMPRODUCT((DA3:DA105=CD111)*(DD3:DD105=CD70)*(DE3:DE105="D"))+SUMPRODUCT((DA3:DA105=CD112)*(DD3:DD105=CD70)*(DE3:DE105="D"))</f>
        <v>0</v>
      </c>
      <c r="CG70" s="3">
        <f>SUMPRODUCT((DA3:DA105=CD70)*(DD3:DD105=CD71)*(DE3:DE105="L"))+SUMPRODUCT((DA3:DA105=CD70)*(DD3:DD105=CD111)*(DE3:DE105="L"))+SUMPRODUCT((DA3:DA105=CD70)*(DD3:DD105=CD112)*(DE3:DE105="L"))+SUMPRODUCT((DA3:DA105=CD71)*(DD3:DD105=CD70)*(DF3:DF105="L"))+SUMPRODUCT((DA3:DA105=CD111)*(DD3:DD105=CD70)*(DF3:DF105="L"))+SUMPRODUCT((DA3:DA105=CD112)*(DD3:DD105=CD70)*(DF3:DF105="L"))</f>
        <v>0</v>
      </c>
      <c r="CH70" s="3">
        <f>SUMPRODUCT((DA3:DA105=CD70)*(DD3:DD105=CD71)*DB3:DB105)+SUMPRODUCT((DA3:DA105=CD70)*(DD3:DD105=CD67)*DB3:DB105)+SUMPRODUCT((DA3:DA105=CD70)*(DD3:DD105=CD68)*DB3:DB105)+SUMPRODUCT((DA3:DA105=CD70)*(DD3:DD105=CD69)*DB3:DB105)+SUMPRODUCT((DA3:DA105=CD71)*(DD3:DD105=CD70)*DC3:DC105)+SUMPRODUCT((DA3:DA105=CD67)*(DD3:DD105=CD70)*DC3:DC105)+SUMPRODUCT((DA3:DA105=CD68)*(DD3:DD105=CD70)*DC3:DC105)+SUMPRODUCT((DA3:DA105=CD69)*(DD3:DD105=CD70)*DC3:DC105)</f>
        <v>0</v>
      </c>
      <c r="CI70" s="3">
        <f>SUMPRODUCT((DA3:DA105=CD70)*(DD3:DD105=CD71)*DC3:DC105)+SUMPRODUCT((DA3:DA105=CD70)*(DD3:DD105=CD67)*DC3:DC105)+SUMPRODUCT((DA3:DA105=CD70)*(DD3:DD105=CD68)*DC3:DC105)+SUMPRODUCT((DA3:DA105=CD70)*(DD3:DD105=CD69)*DC3:DC105)+SUMPRODUCT((DA3:DA105=CD71)*(DD3:DD105=CD70)*DB3:DB105)+SUMPRODUCT((DA3:DA105=CD67)*(DD3:DD105=CD70)*DB3:DB105)+SUMPRODUCT((DA3:DA105=CD68)*(DD3:DD105=CD70)*DB3:DB105)+SUMPRODUCT((DA3:DA105=CD69)*(DD3:DD105=CD70)*DB3:DB105)</f>
        <v>0</v>
      </c>
      <c r="CJ70" s="3">
        <f>CH70-CI70+1000</f>
        <v>1000</v>
      </c>
      <c r="CK70" s="3" t="str">
        <f t="shared" ref="CK70" si="268">IF(CD70&lt;&gt;"",CE70*3+CF70*1,"")</f>
        <v/>
      </c>
      <c r="CL70" s="3" t="str">
        <f>IF(CD70&lt;&gt;"",VLOOKUP(CD70,C4:I70,7,FALSE),"")</f>
        <v/>
      </c>
      <c r="CM70" s="3" t="str">
        <f>IF(CD70&lt;&gt;"",VLOOKUP(CD70,C4:I70,5,FALSE),"")</f>
        <v/>
      </c>
      <c r="CN70" s="3" t="str">
        <f>IF(CD70&lt;&gt;"",VLOOKUP(CD70,C4:K70,9,FALSE),"")</f>
        <v/>
      </c>
      <c r="CO70" s="3" t="str">
        <f t="shared" ref="CO70" si="269">CK70</f>
        <v/>
      </c>
      <c r="CP70" s="3" t="str">
        <f>IF(CD70&lt;&gt;"",RANK(CO70,AG67:AG71),"")</f>
        <v/>
      </c>
      <c r="CQ70" s="3" t="str">
        <f>IF(CD70&lt;&gt;"",SUMPRODUCT((CO67:CO71=CO70)*(CJ67:CJ71&gt;CJ70)),"")</f>
        <v/>
      </c>
      <c r="CR70" s="3" t="str">
        <f>IF(CD70&lt;&gt;"",SUMPRODUCT((CO67:CO71=CO70)*(CJ67:CJ71=CJ70)*(CH67:CH71&gt;CH70)),"")</f>
        <v/>
      </c>
      <c r="CS70" s="3" t="str">
        <f>IF(CD70&lt;&gt;"",SUMPRODUCT((CO67:CO71=CO70)*(CJ67:CJ71=CJ70)*(CH67:CH71=CH70)*(CL67:CL71&gt;CL70)),"")</f>
        <v/>
      </c>
      <c r="CT70" s="3" t="str">
        <f>IF(CD70&lt;&gt;"",SUMPRODUCT((CO67:CO71=CO70)*(CJ67:CJ71=CJ70)*(CH67:CH71=CH70)*(CL67:CL71=CL70)*(CM67:CM71&gt;CM70)),"")</f>
        <v/>
      </c>
      <c r="CU70" s="3" t="str">
        <f>IF(CD70&lt;&gt;"",SUMPRODUCT((CO67:CO71=CO70)*(CJ67:CJ71=CJ70)*(CH67:CH71=CH70)*(CL67:CL71=CL70)*(CM67:CM71=CM70)*(CN67:CN71&gt;CN70)),"")</f>
        <v/>
      </c>
      <c r="CV70" s="3" t="str">
        <f>IF(CD70&lt;&gt;"",SUM(CP70:CU70)+3,"")</f>
        <v/>
      </c>
      <c r="CW70" s="3" t="str">
        <f>IF(CD70&lt;&gt;"",IF(CV70=4,CD70,CD71),"")</f>
        <v/>
      </c>
      <c r="CX70" s="3" t="str">
        <f>IF(CW70&lt;&gt;"",CW70,IF(CC70&lt;&gt;"",CC70,IF(BI70&lt;&gt;"",BI70,IF(AO70&lt;&gt;"",AO70,O70))))</f>
        <v>Oezbekistan</v>
      </c>
      <c r="CY70" s="3">
        <v>4</v>
      </c>
      <c r="DA70" s="7" t="str">
        <f>Voorspelling!F73</f>
        <v>Kroatië</v>
      </c>
      <c r="DB70" s="7">
        <f>Voorspelling!G73</f>
        <v>0</v>
      </c>
      <c r="DC70" s="7">
        <f>Voorspelling!H73</f>
        <v>0</v>
      </c>
      <c r="DD70" s="7" t="str">
        <f>Voorspelling!I73</f>
        <v>Ghana</v>
      </c>
      <c r="DE70" s="7" t="str">
        <f>IF(AND(Voorspelling!G73&lt;&gt;"",Voorspelling!H73&lt;&gt;""),IF(DB70&gt;DC70,"W",IF(DB70=DC70,"D","L")),"")</f>
        <v/>
      </c>
      <c r="DF70" s="7" t="str">
        <f t="shared" si="256"/>
        <v/>
      </c>
      <c r="DI70" s="3" t="e">
        <f ca="1">VLOOKUP(DJ70,HE67:HF70,2,FALSE)</f>
        <v>#N/A</v>
      </c>
      <c r="DJ70" s="5" t="str">
        <f t="shared" si="257"/>
        <v>Colombia</v>
      </c>
      <c r="DK70" s="3" t="e">
        <f ca="1">SUMPRODUCT((HH3:HH105=DJ70)*(HL3:HL105="W"))+SUMPRODUCT((HK3:HK105=DJ70)*(HM3:HM105="W"))</f>
        <v>#REF!</v>
      </c>
      <c r="DL70" s="3" t="e">
        <f ca="1">SUMPRODUCT((HH3:HH105=DJ70)*(HL3:HL105="D"))+SUMPRODUCT((HK3:HK105=DJ70)*(HM3:HM105="D"))</f>
        <v>#REF!</v>
      </c>
      <c r="DM70" s="3" t="e">
        <f ca="1">SUMPRODUCT((HH3:HH105=DJ70)*(HL3:HL105="L"))+SUMPRODUCT((HK3:HK105=DJ70)*(HM3:HM105="L"))</f>
        <v>#REF!</v>
      </c>
      <c r="DN70" s="3" t="e">
        <f ca="1">SUMIF(HH3:HH123,DJ70,HI3:HI123)+SUMIF(HK3:HK123,DJ70,HJ3:HJ123)</f>
        <v>#REF!</v>
      </c>
      <c r="DO70" s="3" t="e">
        <f ca="1">SUMIF(HK3:HK123,DJ70,HI3:HI123)+SUMIF(HH3:HH123,DJ70,HJ3:HJ123)</f>
        <v>#REF!</v>
      </c>
      <c r="DP70" s="3" t="e">
        <f t="shared" ca="1" si="248"/>
        <v>#REF!</v>
      </c>
      <c r="DQ70" s="3" t="e">
        <f t="shared" ca="1" si="249"/>
        <v>#REF!</v>
      </c>
      <c r="DR70" s="3">
        <f t="shared" si="250"/>
        <v>-114</v>
      </c>
      <c r="DS70" s="3" t="e">
        <f ca="1">IF(COUNTIF(DQ67:DQ70,4)&lt;&gt;4,RANK(DQ70,DQ67:DQ70),DQ149)</f>
        <v>#REF!</v>
      </c>
      <c r="DU70" s="3" t="e">
        <f ca="1">SUMPRODUCT((DS67:DS70=DS70)*(DR67:DR70&lt;DR70))+DS70</f>
        <v>#REF!</v>
      </c>
      <c r="DV70" s="5" t="e">
        <f ca="1">INDEX(DJ67:DJ70,MATCH(4,DU67:DU70,0),0)</f>
        <v>#N/A</v>
      </c>
      <c r="DW70" s="3" t="e">
        <f ca="1">INDEX(DS67:DS70,MATCH(DV70,DJ67:DJ70,0),0)</f>
        <v>#N/A</v>
      </c>
      <c r="DX70" s="3" t="e">
        <f ca="1">IF(AND(DX69&lt;&gt;"",DW70=1),DV70,"")</f>
        <v>#N/A</v>
      </c>
      <c r="DY70" s="3" t="e">
        <f ca="1">IF(AND(DY69&lt;&gt;"",DW71=2),DV71,"")</f>
        <v>#N/A</v>
      </c>
      <c r="EC70" s="3" t="e">
        <f t="shared" ca="1" si="258"/>
        <v>#N/A</v>
      </c>
      <c r="ED70" s="3" t="e">
        <f ca="1">SUMPRODUCT((HH3:HH105=EC70)*(HK3:HK105=EC71)*(HL3:HL105="W"))+SUMPRODUCT((HH3:HH105=EC70)*(HK3:HK105=EC67)*(HL3:HL105="W"))+SUMPRODUCT((HH3:HH105=EC70)*(HK3:HK105=EC68)*(HL3:HL105="W"))+SUMPRODUCT((HH3:HH105=EC70)*(HK3:HK105=EC69)*(HL3:HL105="W"))+SUMPRODUCT((HH3:HH105=EC71)*(HK3:HK105=EC70)*(HM3:HM105="W"))+SUMPRODUCT((HH3:HH105=EC67)*(HK3:HK105=EC70)*(HM3:HM105="W"))+SUMPRODUCT((HH3:HH105=EC68)*(HK3:HK105=EC70)*(HM3:HM105="W"))+SUMPRODUCT((HH3:HH105=EC69)*(HK3:HK105=EC70)*(HM3:HM105="W"))</f>
        <v>#N/A</v>
      </c>
      <c r="EE70" s="3" t="e">
        <f ca="1">SUMPRODUCT((HH3:HH105=EC70)*(HK3:HK105=EC71)*(HL3:HL105="D"))+SUMPRODUCT((HH3:HH105=EC70)*(HK3:HK105=EC67)*(HL3:HL105="D"))+SUMPRODUCT((HH3:HH105=EC70)*(HK3:HK105=EC68)*(HL3:HL105="D"))+SUMPRODUCT((HH3:HH105=EC70)*(HK3:HK105=EC69)*(HL3:HL105="D"))+SUMPRODUCT((HH3:HH105=EC71)*(HK3:HK105=EC70)*(HL3:HL105="D"))+SUMPRODUCT((HH3:HH105=EC67)*(HK3:HK105=EC70)*(HL3:HL105="D"))+SUMPRODUCT((HH3:HH105=EC68)*(HK3:HK105=EC70)*(HL3:HL105="D"))+SUMPRODUCT((HH3:HH105=EC69)*(HK3:HK105=EC70)*(HL3:HL105="D"))</f>
        <v>#N/A</v>
      </c>
      <c r="EF70" s="3" t="e">
        <f ca="1">SUMPRODUCT((HH3:HH105=EC70)*(HK3:HK105=EC71)*(HL3:HL105="L"))+SUMPRODUCT((HH3:HH105=EC70)*(HK3:HK105=EC67)*(HL3:HL105="L"))+SUMPRODUCT((HH3:HH105=EC70)*(HK3:HK105=EC68)*(HL3:HL105="L"))+SUMPRODUCT((HH3:HH105=EC70)*(HK3:HK105=EC69)*(HL3:HL105="L"))+SUMPRODUCT((HH3:HH105=EC71)*(HK3:HK105=EC70)*(HM3:HM105="L"))+SUMPRODUCT((HH3:HH105=EC67)*(HK3:HK105=EC70)*(HM3:HM105="L"))+SUMPRODUCT((HH3:HH105=EC68)*(HK3:HK105=EC70)*(HM3:HM105="L"))+SUMPRODUCT((HH3:HH105=EC69)*(HK3:HK105=EC70)*(HM3:HM105="L"))</f>
        <v>#N/A</v>
      </c>
      <c r="EG70" s="3" t="e">
        <f ca="1">SUMPRODUCT((HH3:HH105=EC70)*(HK3:HK105=EC71)*HI3:HI105)+SUMPRODUCT((HH3:HH105=EC70)*(HK3:HK105=EC67)*HI3:HI105)+SUMPRODUCT((HH3:HH105=EC70)*(HK3:HK105=EC68)*HI3:HI105)+SUMPRODUCT((HH3:HH105=EC70)*(HK3:HK105=EC69)*HI3:HI105)+SUMPRODUCT((HH3:HH105=EC71)*(HK3:HK105=EC70)*HJ3:HJ105)+SUMPRODUCT((HH3:HH105=EC67)*(HK3:HK105=EC70)*HJ3:HJ105)+SUMPRODUCT((HH3:HH105=EC68)*(HK3:HK105=EC70)*HJ3:HJ105)+SUMPRODUCT((HH3:HH105=EC69)*(HK3:HK105=EC70)*HJ3:HJ105)</f>
        <v>#N/A</v>
      </c>
      <c r="EH70" s="3" t="e">
        <f ca="1">SUMPRODUCT((HH3:HH105=EC70)*(HK3:HK105=EC71)*HJ3:HJ105)+SUMPRODUCT((HH3:HH105=EC70)*(HK3:HK105=EC67)*HJ3:HJ105)+SUMPRODUCT((HH3:HH105=EC70)*(HK3:HK105=EC68)*HJ3:HJ105)+SUMPRODUCT((HH3:HH105=EC70)*(HK3:HK105=EC69)*HJ3:HJ105)+SUMPRODUCT((HH3:HH105=EC71)*(HK3:HK105=EC70)*HI3:HI105)+SUMPRODUCT((HH3:HH105=EC67)*(HK3:HK105=EC70)*HI3:HI105)+SUMPRODUCT((HH3:HH105=EC68)*(HK3:HK105=EC70)*HI3:HI105)+SUMPRODUCT((HH3:HH105=EC69)*(HK3:HK105=EC70)*HI3:HI105)</f>
        <v>#N/A</v>
      </c>
      <c r="EI70" s="3" t="e">
        <f ca="1">EG70-EH70+1000</f>
        <v>#N/A</v>
      </c>
      <c r="EJ70" s="3" t="e">
        <f t="shared" ca="1" si="251"/>
        <v>#N/A</v>
      </c>
      <c r="EK70" s="3" t="e">
        <f ca="1">IF(EC70&lt;&gt;"",VLOOKUP(EC70,DJ4:DP70,7,FALSE),"")</f>
        <v>#N/A</v>
      </c>
      <c r="EL70" s="3" t="e">
        <f ca="1">IF(EC70&lt;&gt;"",VLOOKUP(EC70,DJ4:DP70,5,FALSE),"")</f>
        <v>#N/A</v>
      </c>
      <c r="EM70" s="3" t="e">
        <f ca="1">IF(EC70&lt;&gt;"",VLOOKUP(EC70,DJ4:DR70,9,FALSE),"")</f>
        <v>#N/A</v>
      </c>
      <c r="EN70" s="3" t="e">
        <f t="shared" ca="1" si="252"/>
        <v>#N/A</v>
      </c>
      <c r="EO70" s="3" t="e">
        <f ca="1">IF(EC70&lt;&gt;"",RANK(EN70,EN67:EN70),"")</f>
        <v>#N/A</v>
      </c>
      <c r="EP70" s="3" t="e">
        <f ca="1">IF(EC70&lt;&gt;"",SUMPRODUCT((EN67:EN70=EN70)*(EI67:EI70&gt;EI70)),"")</f>
        <v>#N/A</v>
      </c>
      <c r="EQ70" s="3" t="e">
        <f ca="1">IF(EC70&lt;&gt;"",SUMPRODUCT((EN67:EN70=EN70)*(EI67:EI70=EI70)*(EG67:EG70&gt;EG70)),"")</f>
        <v>#N/A</v>
      </c>
      <c r="ER70" s="3" t="e">
        <f ca="1">IF(EC70&lt;&gt;"",SUMPRODUCT((EN67:EN70=EN70)*(EI67:EI70=EI70)*(EG67:EG70=EG70)*(EK67:EK70&gt;EK70)),"")</f>
        <v>#N/A</v>
      </c>
      <c r="ES70" s="3" t="e">
        <f ca="1">IF(EC70&lt;&gt;"",SUMPRODUCT((EN67:EN70=EN70)*(EI67:EI70=EI70)*(EG67:EG70=EG70)*(EK67:EK70=EK70)*(EL67:EL70&gt;EL70)),"")</f>
        <v>#N/A</v>
      </c>
      <c r="ET70" s="3" t="e">
        <f ca="1">IF(EC70&lt;&gt;"",SUMPRODUCT((EN67:EN70=EN70)*(EI67:EI70=EI70)*(EG67:EG70=EG70)*(EK67:EK70=EK70)*(EL67:EL70=EL70)*(EM67:EM70&gt;EM70)),"")</f>
        <v>#N/A</v>
      </c>
      <c r="EU70" s="3" t="e">
        <f ca="1">IF(EC70&lt;&gt;"",IF(EU149&lt;&gt;"",IF(EB145=3,EU149,EU149+EB145),SUM(EO70:ET70)),"")</f>
        <v>#N/A</v>
      </c>
      <c r="EV70" s="3" t="e">
        <f ca="1">IF(EC70&lt;&gt;"",INDEX(EC67:EC70,MATCH(4,EU67:EU70,0),0),"")</f>
        <v>#N/A</v>
      </c>
      <c r="EW70" s="3" t="e">
        <f ca="1">IF(DY69&lt;&gt;"",DY69,"")</f>
        <v>#N/A</v>
      </c>
      <c r="EX70" s="3" t="e">
        <f ca="1">IF(EW70&lt;&gt;"",SUMPRODUCT((HH3:HH105=EW70)*(HK3:HK105=EW71)*(HL3:HL105="W"))+SUMPRODUCT((HH3:HH105=EW70)*(HK3:HK105=EW68)*(HL3:HL105="W"))+SUMPRODUCT((HH3:HH105=EW70)*(HK3:HK105=EW69)*(HL3:HL105="W"))+SUMPRODUCT((HH3:HH105=EW71)*(HK3:HK105=EW70)*(HM3:HM105="W"))+SUMPRODUCT((HH3:HH105=EW68)*(HK3:HK105=EW70)*(HM3:HM105="W"))+SUMPRODUCT((HH3:HH105=EW69)*(HK3:HK105=EW70)*(HM3:HM105="W")),"")</f>
        <v>#N/A</v>
      </c>
      <c r="EY70" s="3" t="e">
        <f ca="1">IF(EW70&lt;&gt;"",SUMPRODUCT((HH3:HH105=EW70)*(HK3:HK105=EW71)*(HL3:HL105="D"))+SUMPRODUCT((HH3:HH105=EW70)*(HK3:HK105=EW68)*(HL3:HL105="D"))+SUMPRODUCT((HH3:HH105=EW70)*(HK3:HK105=EW69)*(HL3:HL105="D"))+SUMPRODUCT((HH3:HH105=EW71)*(HK3:HK105=EW70)*(HL3:HL105="D"))+SUMPRODUCT((HH3:HH105=EW68)*(HK3:HK105=EW70)*(HL3:HL105="D"))+SUMPRODUCT((HH3:HH105=EW69)*(HK3:HK105=EW70)*(HL3:HL105="D")),"")</f>
        <v>#N/A</v>
      </c>
      <c r="EZ70" s="3" t="e">
        <f ca="1">IF(EW70&lt;&gt;"",SUMPRODUCT((HH3:HH105=EW70)*(HK3:HK105=EW71)*(HL3:HL105="L"))+SUMPRODUCT((HH3:HH105=EW70)*(HK3:HK105=EW68)*(HL3:HL105="L"))+SUMPRODUCT((HH3:HH105=EW70)*(HK3:HK105=EW69)*(HL3:HL105="L"))+SUMPRODUCT((HH3:HH105=EW71)*(HK3:HK105=EW70)*(HM3:HM105="L"))+SUMPRODUCT((HH3:HH105=EW68)*(HK3:HK105=EW70)*(HM3:HM105="L"))+SUMPRODUCT((HH3:HH105=EW69)*(HK3:HK105=EW70)*(HM3:HM105="L")),"")</f>
        <v>#N/A</v>
      </c>
      <c r="FA70" s="3" t="e">
        <f ca="1">SUMPRODUCT((HH3:HH105=EW70)*(HK3:HK105=EW71)*HI3:HI105)+SUMPRODUCT((HH3:HH105=EW70)*(HK3:HK105=EW67)*HI3:HI105)+SUMPRODUCT((HH3:HH105=EW70)*(HK3:HK105=EW68)*HI3:HI105)+SUMPRODUCT((HH3:HH105=EW70)*(HK3:HK105=EW69)*HI3:HI105)+SUMPRODUCT((HH3:HH105=EW71)*(HK3:HK105=EW70)*HJ3:HJ105)+SUMPRODUCT((HH3:HH105=EW67)*(HK3:HK105=EW70)*HJ3:HJ105)+SUMPRODUCT((HH3:HH105=EW68)*(HK3:HK105=EW70)*HJ3:HJ105)+SUMPRODUCT((HH3:HH105=EW69)*(HK3:HK105=EW70)*HJ3:HJ105)</f>
        <v>#N/A</v>
      </c>
      <c r="FB70" s="3" t="e">
        <f ca="1">SUMPRODUCT((HH3:HH105=EW70)*(HK3:HK105=EW71)*HJ3:HJ105)+SUMPRODUCT((HH3:HH105=EW70)*(HK3:HK105=EW67)*HJ3:HJ105)+SUMPRODUCT((HH3:HH105=EW70)*(HK3:HK105=EW68)*HJ3:HJ105)+SUMPRODUCT((HH3:HH105=EW70)*(HK3:HK105=EW69)*HJ3:HJ105)+SUMPRODUCT((HH3:HH105=EW71)*(HK3:HK105=EW70)*HI3:HI105)+SUMPRODUCT((HH3:HH105=EW67)*(HK3:HK105=EW70)*HI3:HI105)+SUMPRODUCT((HH3:HH105=EW68)*(HK3:HK105=EW70)*HI3:HI105)+SUMPRODUCT((HH3:HH105=EW69)*(HK3:HK105=EW70)*HI3:HI105)</f>
        <v>#N/A</v>
      </c>
      <c r="FC70" s="3" t="e">
        <f ca="1">FA70-FB70+1000</f>
        <v>#N/A</v>
      </c>
      <c r="FD70" s="3" t="e">
        <f t="shared" ca="1" si="259"/>
        <v>#N/A</v>
      </c>
      <c r="FE70" s="3" t="e">
        <f ca="1">IF(EW70&lt;&gt;"",VLOOKUP(EW70,DJ4:DP70,7,FALSE),"")</f>
        <v>#N/A</v>
      </c>
      <c r="FF70" s="3" t="e">
        <f ca="1">IF(EW70&lt;&gt;"",VLOOKUP(EW70,DJ4:DP70,5,FALSE),"")</f>
        <v>#N/A</v>
      </c>
      <c r="FG70" s="3" t="e">
        <f ca="1">IF(EW70&lt;&gt;"",VLOOKUP(EW70,DJ4:DR70,9,FALSE),"")</f>
        <v>#N/A</v>
      </c>
      <c r="FH70" s="3" t="e">
        <f t="shared" ca="1" si="260"/>
        <v>#N/A</v>
      </c>
      <c r="FI70" s="3" t="e">
        <f ca="1">IF(EW70&lt;&gt;"",RANK(FH70,FH67:FH70),"")</f>
        <v>#N/A</v>
      </c>
      <c r="FJ70" s="3" t="e">
        <f ca="1">IF(EW70&lt;&gt;"",SUMPRODUCT((FH67:FH70=FH70)*(FC67:FC70&gt;FC70)),"")</f>
        <v>#N/A</v>
      </c>
      <c r="FK70" s="3" t="e">
        <f ca="1">IF(EW70&lt;&gt;"",SUMPRODUCT((FH67:FH70=FH70)*(FC67:FC70=FC70)*(FA67:FA70&gt;FA70)),"")</f>
        <v>#N/A</v>
      </c>
      <c r="FL70" s="3" t="e">
        <f ca="1">IF(EW70&lt;&gt;"",SUMPRODUCT((FH67:FH70=FH70)*(FC67:FC70=FC70)*(FA67:FA70=FA70)*(FE67:FE70&gt;FE70)),"")</f>
        <v>#N/A</v>
      </c>
      <c r="FM70" s="3" t="e">
        <f ca="1">IF(EW70&lt;&gt;"",SUMPRODUCT((FH67:FH70=FH70)*(FC67:FC70=FC70)*(FA67:FA70=FA70)*(FE67:FE70=FE70)*(FF67:FF70&gt;FF70)),"")</f>
        <v>#N/A</v>
      </c>
      <c r="FN70" s="3" t="e">
        <f ca="1">IF(EW70&lt;&gt;"",SUMPRODUCT((FH67:FH70=FH70)*(FC67:FC70=FC70)*(FA67:FA70=FA70)*(FE67:FE70=FE70)*(FF67:FF70=FF70)*(FG67:FG70&gt;FG70)),"")</f>
        <v>#N/A</v>
      </c>
      <c r="FO70" s="3" t="e">
        <f ca="1">IF(EW70&lt;&gt;"",IF(FO149&lt;&gt;"",IF(EV145=3,FO149,FO149+EV145),SUM(FI70:FN70)+1),"")</f>
        <v>#N/A</v>
      </c>
      <c r="FP70" s="3" t="e">
        <f ca="1">IF(EW70&lt;&gt;"",INDEX(EW68:EW71,MATCH(4,FO68:FO71,0),0),"")</f>
        <v>#N/A</v>
      </c>
      <c r="FQ70" s="3" t="e">
        <f ca="1">IF(DZ68&lt;&gt;"",DZ68,"")</f>
        <v>#N/A</v>
      </c>
      <c r="FR70" s="3" t="e">
        <f ca="1">SUMPRODUCT((HH3:HH105=FQ70)*(HK3:HK105=FQ71)*(HL3:HL105="W"))+SUMPRODUCT((HH3:HH105=FQ70)*(HK3:HK105=FQ111)*(HL3:HL105="W"))+SUMPRODUCT((HH3:HH105=FQ70)*(HK3:HK105=FQ69)*(HL3:HL105="W"))+SUMPRODUCT((HH3:HH105=FQ71)*(HK3:HK105=FQ70)*(HM3:HM105="W"))+SUMPRODUCT((HH3:HH105=FQ111)*(HK3:HK105=FQ70)*(HM3:HM105="W"))+SUMPRODUCT((HH3:HH105=FQ69)*(HK3:HK105=FQ70)*(HM3:HM105="W"))</f>
        <v>#N/A</v>
      </c>
      <c r="FS70" s="3" t="e">
        <f ca="1">SUMPRODUCT((HH3:HH105=FQ70)*(HK3:HK105=FQ71)*(HL3:HL105="D"))+SUMPRODUCT((HH3:HH105=FQ70)*(HK3:HK105=FQ111)*(HL3:HL105="D"))+SUMPRODUCT((HH3:HH105=FQ70)*(HK3:HK105=FQ69)*(HL3:HL105="D"))+SUMPRODUCT((HH3:HH105=FQ71)*(HK3:HK105=FQ70)*(HL3:HL105="D"))+SUMPRODUCT((HH3:HH105=FQ111)*(HK3:HK105=FQ70)*(HL3:HL105="D"))+SUMPRODUCT((HH3:HH105=FQ69)*(HK3:HK105=FQ70)*(HL3:HL105="D"))</f>
        <v>#N/A</v>
      </c>
      <c r="FT70" s="3" t="e">
        <f ca="1">SUMPRODUCT((HH3:HH105=FQ70)*(HK3:HK105=FQ71)*(HL3:HL105="L"))+SUMPRODUCT((HH3:HH105=FQ70)*(HK3:HK105=FQ111)*(HL3:HL105="L"))+SUMPRODUCT((HH3:HH105=FQ70)*(HK3:HK105=FQ69)*(HL3:HL105="L"))+SUMPRODUCT((HH3:HH105=FQ71)*(HK3:HK105=FQ70)*(HM3:HM105="L"))+SUMPRODUCT((HH3:HH105=FQ111)*(HK3:HK105=FQ70)*(HM3:HM105="L"))+SUMPRODUCT((HH3:HH105=FQ69)*(HK3:HK105=FQ70)*(HM3:HM105="L"))</f>
        <v>#N/A</v>
      </c>
      <c r="FU70" s="3" t="e">
        <f ca="1">SUMPRODUCT((HH3:HH105=FQ70)*(HK3:HK105=FQ71)*HI3:HI105)+SUMPRODUCT((HH3:HH105=FQ70)*(HK3:HK105=FQ67)*HI3:HI105)+SUMPRODUCT((HH3:HH105=FQ70)*(HK3:HK105=FQ68)*HI3:HI105)+SUMPRODUCT((HH3:HH105=FQ70)*(HK3:HK105=FQ69)*HI3:HI105)+SUMPRODUCT((HH3:HH105=FQ71)*(HK3:HK105=FQ70)*HJ3:HJ105)+SUMPRODUCT((HH3:HH105=FQ67)*(HK3:HK105=FQ70)*HJ3:HJ105)+SUMPRODUCT((HH3:HH105=FQ68)*(HK3:HK105=FQ70)*HJ3:HJ105)+SUMPRODUCT((HH3:HH105=FQ69)*(HK3:HK105=FQ70)*HJ3:HJ105)</f>
        <v>#N/A</v>
      </c>
      <c r="FV70" s="3" t="e">
        <f ca="1">SUMPRODUCT((HH3:HH105=FQ70)*(HK3:HK105=FQ71)*HJ3:HJ105)+SUMPRODUCT((HH3:HH105=FQ70)*(HK3:HK105=FQ67)*HJ3:HJ105)+SUMPRODUCT((HH3:HH105=FQ70)*(HK3:HK105=FQ68)*HJ3:HJ105)+SUMPRODUCT((HH3:HH105=FQ70)*(HK3:HK105=FQ69)*HJ3:HJ105)+SUMPRODUCT((HH3:HH105=FQ71)*(HK3:HK105=FQ70)*HI3:HI105)+SUMPRODUCT((HH3:HH105=FQ67)*(HK3:HK105=FQ70)*HI3:HI105)+SUMPRODUCT((HH3:HH105=FQ68)*(HK3:HK105=FQ70)*HI3:HI105)+SUMPRODUCT((HH3:HH105=FQ69)*(HK3:HK105=FQ70)*HI3:HI105)</f>
        <v>#N/A</v>
      </c>
      <c r="FW70" s="3" t="e">
        <f ca="1">FU70-FV70+1000</f>
        <v>#N/A</v>
      </c>
      <c r="FX70" s="3" t="e">
        <f t="shared" ca="1" si="266"/>
        <v>#N/A</v>
      </c>
      <c r="FY70" s="3" t="e">
        <f ca="1">IF(FQ70&lt;&gt;"",VLOOKUP(FQ70,DJ4:DP70,7,FALSE),"")</f>
        <v>#N/A</v>
      </c>
      <c r="FZ70" s="3" t="e">
        <f ca="1">IF(FQ70&lt;&gt;"",VLOOKUP(FQ70,DJ4:DP70,5,FALSE),"")</f>
        <v>#N/A</v>
      </c>
      <c r="GA70" s="3" t="e">
        <f ca="1">IF(FQ70&lt;&gt;"",VLOOKUP(FQ70,DJ4:DR70,9,FALSE),"")</f>
        <v>#N/A</v>
      </c>
      <c r="GB70" s="3" t="e">
        <f t="shared" ca="1" si="267"/>
        <v>#N/A</v>
      </c>
      <c r="GC70" s="3" t="e">
        <f ca="1">IF(FQ70&lt;&gt;"",RANK(GB70,GB68:GB70),"")</f>
        <v>#N/A</v>
      </c>
      <c r="GD70" s="3" t="e">
        <f ca="1">IF(FQ70&lt;&gt;"",SUMPRODUCT((GB67:GB70=GB70)*(FW67:FW70&gt;FW70)),"")</f>
        <v>#N/A</v>
      </c>
      <c r="GE70" s="3" t="e">
        <f ca="1">IF(FQ70&lt;&gt;"",SUMPRODUCT((GB67:GB70=GB70)*(FW67:FW70=FW70)*(FU67:FU70&gt;FU70)),"")</f>
        <v>#N/A</v>
      </c>
      <c r="GF70" s="3" t="e">
        <f ca="1">IF(FQ70&lt;&gt;"",SUMPRODUCT((GB67:GB70=GB70)*(FW67:FW70=FW70)*(FU67:FU70=FU70)*(FY67:FY70&gt;FY70)),"")</f>
        <v>#N/A</v>
      </c>
      <c r="GG70" s="3" t="e">
        <f ca="1">IF(FQ70&lt;&gt;"",SUMPRODUCT((GB67:GB70=GB70)*(FW67:FW70=FW70)*(FU67:FU70=FU70)*(FY67:FY70=FY70)*(FZ67:FZ70&gt;FZ70)),"")</f>
        <v>#N/A</v>
      </c>
      <c r="GH70" s="3" t="e">
        <f ca="1">IF(FQ70&lt;&gt;"",SUMPRODUCT((GB67:GB70=GB70)*(FW67:FW70=FW70)*(FU67:FU70=FU70)*(FY67:FY70=FY70)*(FZ67:FZ70=FZ70)*(GA67:GA70&gt;GA70)),"")</f>
        <v>#N/A</v>
      </c>
      <c r="GI70" s="3" t="e">
        <f ca="1">IF(FQ70&lt;&gt;"",SUM(GC70:GH70)+2,"")</f>
        <v>#N/A</v>
      </c>
      <c r="GJ70" s="3" t="e">
        <f ca="1">IF(FQ70&lt;&gt;"",INDEX(FQ69:FQ71,MATCH(4,GI69:GI71,0),0),"")</f>
        <v>#N/A</v>
      </c>
      <c r="GK70" s="3" t="str">
        <f>IF(EA67&lt;&gt;"",EA67,"")</f>
        <v/>
      </c>
      <c r="GL70" s="3" t="e">
        <f ca="1">SUMPRODUCT((HH3:HH105=GK70)*(HK3:HK105=GK71)*(HL3:HL105="W"))+SUMPRODUCT((HH3:HH105=GK70)*(HK3:HK105=GK111)*(HL3:HL105="W"))+SUMPRODUCT((HH3:HH105=GK70)*(HK3:HK105=GK112)*(HL3:HL105="W"))+SUMPRODUCT((HH3:HH105=GK71)*(HK3:HK105=GK70)*(HM3:HM105="W"))+SUMPRODUCT((HH3:HH105=GK111)*(HK3:HK105=GK70)*(HM3:HM105="W"))+SUMPRODUCT((HH3:HH105=GK112)*(HK3:HK105=GK70)*(HM3:HM105="W"))</f>
        <v>#REF!</v>
      </c>
      <c r="GM70" s="3" t="e">
        <f ca="1">SUMPRODUCT((HH3:HH105=GK70)*(HK3:HK105=GK71)*(HL3:HL105="D"))+SUMPRODUCT((HH3:HH105=GK70)*(HK3:HK105=GK111)*(HL3:HL105="D"))+SUMPRODUCT((HH3:HH105=GK70)*(HK3:HK105=GK112)*(HL3:HL105="D"))+SUMPRODUCT((HH3:HH105=GK71)*(HK3:HK105=GK70)*(HL3:HL105="D"))+SUMPRODUCT((HH3:HH105=GK111)*(HK3:HK105=GK70)*(HL3:HL105="D"))+SUMPRODUCT((HH3:HH105=GK112)*(HK3:HK105=GK70)*(HL3:HL105="D"))</f>
        <v>#REF!</v>
      </c>
      <c r="GN70" s="3" t="e">
        <f ca="1">SUMPRODUCT((HH3:HH105=GK70)*(HK3:HK105=GK71)*(HL3:HL105="L"))+SUMPRODUCT((HH3:HH105=GK70)*(HK3:HK105=GK111)*(HL3:HL105="L"))+SUMPRODUCT((HH3:HH105=GK70)*(HK3:HK105=GK112)*(HL3:HL105="L"))+SUMPRODUCT((HH3:HH105=GK71)*(HK3:HK105=GK70)*(HM3:HM105="L"))+SUMPRODUCT((HH3:HH105=GK111)*(HK3:HK105=GK70)*(HM3:HM105="L"))+SUMPRODUCT((HH3:HH105=GK112)*(HK3:HK105=GK70)*(HM3:HM105="L"))</f>
        <v>#REF!</v>
      </c>
      <c r="GO70" s="3" t="e">
        <f ca="1">SUMPRODUCT((HH3:HH105=GK70)*(HK3:HK105=GK71)*HI3:HI105)+SUMPRODUCT((HH3:HH105=GK70)*(HK3:HK105=GK67)*HI3:HI105)+SUMPRODUCT((HH3:HH105=GK70)*(HK3:HK105=GK68)*HI3:HI105)+SUMPRODUCT((HH3:HH105=GK70)*(HK3:HK105=GK69)*HI3:HI105)+SUMPRODUCT((HH3:HH105=GK71)*(HK3:HK105=GK70)*HJ3:HJ105)+SUMPRODUCT((HH3:HH105=GK67)*(HK3:HK105=GK70)*HJ3:HJ105)+SUMPRODUCT((HH3:HH105=GK68)*(HK3:HK105=GK70)*HJ3:HJ105)+SUMPRODUCT((HH3:HH105=GK69)*(HK3:HK105=GK70)*HJ3:HJ105)</f>
        <v>#REF!</v>
      </c>
      <c r="GP70" s="3" t="e">
        <f ca="1">SUMPRODUCT((HH3:HH105=GK70)*(HK3:HK105=GK71)*HJ3:HJ105)+SUMPRODUCT((HH3:HH105=GK70)*(HK3:HK105=GK67)*HJ3:HJ105)+SUMPRODUCT((HH3:HH105=GK70)*(HK3:HK105=GK68)*HJ3:HJ105)+SUMPRODUCT((HH3:HH105=GK70)*(HK3:HK105=GK69)*HJ3:HJ105)+SUMPRODUCT((HH3:HH105=GK71)*(HK3:HK105=GK70)*HI3:HI105)+SUMPRODUCT((HH3:HH105=GK67)*(HK3:HK105=GK70)*HI3:HI105)+SUMPRODUCT((HH3:HH105=GK68)*(HK3:HK105=GK70)*HI3:HI105)+SUMPRODUCT((HH3:HH105=GK69)*(HK3:HK105=GK70)*HI3:HI105)</f>
        <v>#REF!</v>
      </c>
      <c r="GQ70" s="3" t="e">
        <f ca="1">GO70-GP70+1000</f>
        <v>#REF!</v>
      </c>
      <c r="GR70" s="3" t="str">
        <f t="shared" ref="GR70" si="270">IF(GK70&lt;&gt;"",GL70*3+GM70*1,"")</f>
        <v/>
      </c>
      <c r="GS70" s="3" t="str">
        <f>IF(GK70&lt;&gt;"",VLOOKUP(GK70,DJ4:DP70,7,FALSE),"")</f>
        <v/>
      </c>
      <c r="GT70" s="3" t="str">
        <f>IF(GK70&lt;&gt;"",VLOOKUP(GK70,DJ4:DP70,5,FALSE),"")</f>
        <v/>
      </c>
      <c r="GU70" s="3" t="str">
        <f>IF(GK70&lt;&gt;"",VLOOKUP(GK70,DJ4:DR70,9,FALSE),"")</f>
        <v/>
      </c>
      <c r="GV70" s="3" t="str">
        <f t="shared" ref="GV70" si="271">GR70</f>
        <v/>
      </c>
      <c r="GW70" s="3" t="str">
        <f>IF(GK70&lt;&gt;"",RANK(GV70,EN67:EN71),"")</f>
        <v/>
      </c>
      <c r="GX70" s="3" t="str">
        <f>IF(GK70&lt;&gt;"",SUMPRODUCT((GV67:GV71=GV70)*(GQ67:GQ71&gt;GQ70)),"")</f>
        <v/>
      </c>
      <c r="GY70" s="3" t="str">
        <f>IF(GK70&lt;&gt;"",SUMPRODUCT((GV67:GV71=GV70)*(GQ67:GQ71=GQ70)*(GO67:GO71&gt;GO70)),"")</f>
        <v/>
      </c>
      <c r="GZ70" s="3" t="str">
        <f>IF(GK70&lt;&gt;"",SUMPRODUCT((GV67:GV71=GV70)*(GQ67:GQ71=GQ70)*(GO67:GO71=GO70)*(GS67:GS71&gt;GS70)),"")</f>
        <v/>
      </c>
      <c r="HA70" s="3" t="str">
        <f>IF(GK70&lt;&gt;"",SUMPRODUCT((GV67:GV71=GV70)*(GQ67:GQ71=GQ70)*(GO67:GO71=GO70)*(GS67:GS71=GS70)*(GT67:GT71&gt;GT70)),"")</f>
        <v/>
      </c>
      <c r="HB70" s="3" t="str">
        <f>IF(GK70&lt;&gt;"",SUMPRODUCT((GV67:GV71=GV70)*(GQ67:GQ71=GQ70)*(GO67:GO71=GO70)*(GS67:GS71=GS70)*(GT67:GT71=GT70)*(GU67:GU71&gt;GU70)),"")</f>
        <v/>
      </c>
      <c r="HC70" s="3" t="str">
        <f>IF(GK70&lt;&gt;"",SUM(GW70:HB70)+3,"")</f>
        <v/>
      </c>
      <c r="HD70" s="3" t="str">
        <f>IF(GK70&lt;&gt;"",IF(HC70=4,GK70,GK71),"")</f>
        <v/>
      </c>
      <c r="HE70" s="3" t="e">
        <f ca="1">IF(HD70&lt;&gt;"",HD70,IF(GJ70&lt;&gt;"",GJ70,IF(FP70&lt;&gt;"",FP70,IF(EV70&lt;&gt;"",EV70,DV70))))</f>
        <v>#N/A</v>
      </c>
      <c r="HF70" s="3">
        <v>4</v>
      </c>
      <c r="HH70" s="7" t="str">
        <f t="shared" si="261"/>
        <v>Kroatië</v>
      </c>
      <c r="HI70" s="7" t="e">
        <f ca="1">IF(OFFSET(Voorspelling!#REF!,0,HI1)&lt;&gt;"",OFFSET(Voorspelling!#REF!,0,HI1),0)</f>
        <v>#REF!</v>
      </c>
      <c r="HJ70" s="7" t="e">
        <f ca="1">IF(OFFSET(Voorspelling!#REF!,0,HI1)&lt;&gt;"",OFFSET(Voorspelling!#REF!,0,HI1),0)</f>
        <v>#REF!</v>
      </c>
      <c r="HK70" s="7" t="str">
        <f t="shared" si="262"/>
        <v>Ghana</v>
      </c>
      <c r="HL70" s="7" t="e">
        <f ca="1">IF(AND(OFFSET(Voorspelling!#REF!,0,HI1)&lt;&gt;"",OFFSET(Voorspelling!#REF!,0,HI1)&lt;&gt;""),IF(HI70&gt;HJ70,"W",IF(HI70=HJ70,"D","L")),"")</f>
        <v>#REF!</v>
      </c>
      <c r="HM70" s="7" t="e">
        <f t="shared" ca="1" si="263"/>
        <v>#REF!</v>
      </c>
      <c r="LO70" s="7"/>
      <c r="LP70" s="7"/>
      <c r="LQ70" s="7"/>
      <c r="LR70" s="7"/>
      <c r="LS70" s="7"/>
      <c r="LT70" s="7"/>
      <c r="PV70" s="7"/>
      <c r="PW70" s="7"/>
      <c r="PX70" s="7"/>
      <c r="PY70" s="7"/>
      <c r="PZ70" s="7"/>
      <c r="QA70" s="7"/>
      <c r="UC70" s="7"/>
      <c r="UD70" s="7"/>
      <c r="UE70" s="7"/>
      <c r="UF70" s="7"/>
      <c r="UG70" s="7"/>
      <c r="UH70" s="7"/>
      <c r="YJ70" s="7"/>
      <c r="YK70" s="7"/>
      <c r="YL70" s="7"/>
      <c r="YM70" s="7"/>
      <c r="YN70" s="7"/>
      <c r="YO70" s="7"/>
      <c r="ACQ70" s="7"/>
      <c r="ACR70" s="7"/>
      <c r="ACS70" s="7"/>
      <c r="ACT70" s="7"/>
      <c r="ACU70" s="7"/>
      <c r="ACV70" s="7"/>
      <c r="AGX70" s="7"/>
      <c r="AGY70" s="7"/>
      <c r="AGZ70" s="7"/>
      <c r="AHA70" s="7"/>
      <c r="AHB70" s="7"/>
      <c r="AHC70" s="7"/>
      <c r="ALE70" s="7"/>
      <c r="ALF70" s="7"/>
      <c r="ALG70" s="7"/>
      <c r="ALH70" s="7"/>
      <c r="ALI70" s="7"/>
      <c r="ALJ70" s="7"/>
      <c r="APL70" s="7"/>
      <c r="APM70" s="7"/>
      <c r="APN70" s="7"/>
      <c r="APO70" s="7"/>
      <c r="APP70" s="7"/>
      <c r="APQ70" s="7"/>
      <c r="ATS70" s="7"/>
      <c r="ATT70" s="7"/>
      <c r="ATU70" s="7"/>
      <c r="ATV70" s="7"/>
      <c r="ATW70" s="7"/>
      <c r="ATX70" s="7"/>
      <c r="AXZ70" s="7"/>
      <c r="AYA70" s="7"/>
      <c r="AYB70" s="7"/>
      <c r="AYC70" s="7"/>
      <c r="AYD70" s="7"/>
      <c r="AYE70" s="7"/>
      <c r="BCG70" s="7"/>
      <c r="BCH70" s="7"/>
      <c r="BCI70" s="7"/>
      <c r="BCJ70" s="7"/>
      <c r="BCK70" s="7"/>
      <c r="BCL70" s="7"/>
      <c r="BGN70" s="7"/>
      <c r="BGO70" s="7"/>
      <c r="BGP70" s="7"/>
      <c r="BGQ70" s="7"/>
      <c r="BGR70" s="7"/>
      <c r="BGS70" s="7"/>
      <c r="BKU70" s="7"/>
      <c r="BKV70" s="7"/>
      <c r="BKW70" s="7"/>
      <c r="BKX70" s="7"/>
      <c r="BKY70" s="7"/>
      <c r="BKZ70" s="7"/>
      <c r="BPB70" s="7"/>
      <c r="BPC70" s="7"/>
      <c r="BPD70" s="7"/>
      <c r="BPE70" s="7"/>
      <c r="BPF70" s="7"/>
      <c r="BPG70" s="7"/>
      <c r="BTI70" s="7"/>
      <c r="BTJ70" s="7"/>
      <c r="BTK70" s="7"/>
      <c r="BTL70" s="7"/>
      <c r="BTM70" s="7"/>
      <c r="BTN70" s="7"/>
      <c r="BXP70" s="7"/>
      <c r="BXQ70" s="7"/>
      <c r="BXR70" s="7"/>
      <c r="BXS70" s="7"/>
      <c r="BXT70" s="7"/>
      <c r="BXU70" s="7"/>
      <c r="CBW70" s="7"/>
      <c r="CBX70" s="7"/>
      <c r="CBY70" s="7"/>
      <c r="CBZ70" s="7"/>
      <c r="CCA70" s="7"/>
      <c r="CCB70" s="7"/>
      <c r="CGD70" s="7"/>
      <c r="CGE70" s="7"/>
      <c r="CGF70" s="7"/>
      <c r="CGG70" s="7"/>
      <c r="CGH70" s="7"/>
      <c r="CGI70" s="7"/>
      <c r="CKK70" s="7"/>
      <c r="CKL70" s="7"/>
      <c r="CKM70" s="7"/>
      <c r="CKN70" s="7"/>
      <c r="CKO70" s="7"/>
      <c r="CKP70" s="7"/>
      <c r="COR70" s="7"/>
      <c r="COS70" s="7"/>
      <c r="COT70" s="7"/>
      <c r="COU70" s="7"/>
      <c r="COV70" s="7"/>
      <c r="COW70" s="7"/>
      <c r="CSY70" s="7"/>
      <c r="CSZ70" s="7"/>
      <c r="CTA70" s="7"/>
      <c r="CTB70" s="7"/>
      <c r="CTC70" s="7"/>
      <c r="CTD70" s="7"/>
      <c r="CXF70" s="7"/>
      <c r="CXG70" s="7"/>
      <c r="CXH70" s="7"/>
      <c r="CXI70" s="7"/>
      <c r="CXJ70" s="7"/>
      <c r="CXK70" s="7"/>
      <c r="DBM70" s="7"/>
      <c r="DBN70" s="7"/>
      <c r="DBO70" s="7"/>
      <c r="DBP70" s="7"/>
      <c r="DBQ70" s="7"/>
      <c r="DBR70" s="7"/>
      <c r="DFT70" s="7"/>
      <c r="DFU70" s="7"/>
      <c r="DFV70" s="7"/>
      <c r="DFW70" s="7"/>
      <c r="DFX70" s="7"/>
      <c r="DFY70" s="7"/>
      <c r="DKA70" s="7"/>
      <c r="DKB70" s="7"/>
      <c r="DKC70" s="7"/>
      <c r="DKD70" s="7"/>
      <c r="DKE70" s="7"/>
      <c r="DKF70" s="7"/>
      <c r="DOH70" s="7"/>
      <c r="DOI70" s="7"/>
      <c r="DOJ70" s="7"/>
      <c r="DOK70" s="7"/>
      <c r="DOL70" s="7"/>
      <c r="DOM70" s="7"/>
      <c r="DSO70" s="7"/>
      <c r="DSP70" s="7"/>
      <c r="DSQ70" s="7"/>
      <c r="DSR70" s="7"/>
      <c r="DSS70" s="7"/>
      <c r="DST70" s="7"/>
      <c r="DWV70" s="7"/>
      <c r="DWW70" s="7"/>
      <c r="DWX70" s="7"/>
      <c r="DWY70" s="7"/>
      <c r="DWZ70" s="7"/>
      <c r="DXA70" s="7"/>
      <c r="EBC70" s="7"/>
      <c r="EBD70" s="7"/>
      <c r="EBE70" s="7"/>
      <c r="EBF70" s="7"/>
      <c r="EBG70" s="7"/>
      <c r="EBH70" s="7"/>
      <c r="EFJ70" s="7"/>
      <c r="EFK70" s="7"/>
      <c r="EFL70" s="7"/>
      <c r="EFM70" s="7"/>
      <c r="EFN70" s="7"/>
      <c r="EFO70" s="7"/>
      <c r="EJQ70" s="7"/>
      <c r="EJR70" s="7"/>
      <c r="EJS70" s="7"/>
      <c r="EJT70" s="7"/>
      <c r="EJU70" s="7"/>
      <c r="EJV70" s="7"/>
      <c r="ENX70" s="7"/>
      <c r="ENY70" s="7"/>
      <c r="ENZ70" s="7"/>
      <c r="EOA70" s="7"/>
      <c r="EOB70" s="7"/>
      <c r="EOC70" s="7"/>
      <c r="ESE70" s="7"/>
      <c r="ESF70" s="7"/>
      <c r="ESG70" s="7"/>
      <c r="ESH70" s="7"/>
      <c r="ESI70" s="7"/>
      <c r="ESJ70" s="7"/>
      <c r="EWL70" s="7"/>
      <c r="EWM70" s="7"/>
      <c r="EWN70" s="7"/>
      <c r="EWO70" s="7"/>
      <c r="EWP70" s="7"/>
      <c r="EWQ70" s="7"/>
      <c r="FAS70" s="7"/>
      <c r="FAT70" s="7"/>
      <c r="FAU70" s="7"/>
      <c r="FAV70" s="7"/>
      <c r="FAW70" s="7"/>
      <c r="FAX70" s="7"/>
      <c r="FEZ70" s="7"/>
      <c r="FFA70" s="7"/>
      <c r="FFB70" s="7"/>
      <c r="FFC70" s="7"/>
      <c r="FFD70" s="7"/>
      <c r="FFE70" s="7"/>
      <c r="FJG70" s="7"/>
      <c r="FJH70" s="7"/>
      <c r="FJI70" s="7"/>
      <c r="FJJ70" s="7"/>
      <c r="FJK70" s="7"/>
      <c r="FJL70" s="7"/>
      <c r="FNN70" s="7"/>
      <c r="FNO70" s="7"/>
      <c r="FNP70" s="7"/>
      <c r="FNQ70" s="7"/>
      <c r="FNR70" s="7"/>
      <c r="FNS70" s="7"/>
      <c r="FRU70" s="7"/>
      <c r="FRV70" s="7"/>
      <c r="FRW70" s="7"/>
      <c r="FRX70" s="7"/>
      <c r="FRY70" s="7"/>
      <c r="FRZ70" s="7"/>
      <c r="FWB70" s="7"/>
      <c r="FWC70" s="7"/>
      <c r="FWD70" s="7"/>
      <c r="FWE70" s="7"/>
      <c r="FWF70" s="7"/>
      <c r="FWG70" s="7"/>
      <c r="GAI70" s="7"/>
      <c r="GAJ70" s="7"/>
      <c r="GAK70" s="7"/>
      <c r="GAL70" s="7"/>
      <c r="GAM70" s="7"/>
      <c r="GAN70" s="7"/>
      <c r="GEP70" s="7"/>
      <c r="GEQ70" s="7"/>
      <c r="GER70" s="7"/>
      <c r="GES70" s="7"/>
      <c r="GET70" s="7"/>
      <c r="GEU70" s="7"/>
      <c r="GIW70" s="7"/>
      <c r="GIX70" s="7"/>
      <c r="GIY70" s="7"/>
      <c r="GIZ70" s="7"/>
      <c r="GJA70" s="7"/>
      <c r="GJB70" s="7"/>
      <c r="GND70" s="7"/>
      <c r="GNE70" s="7"/>
      <c r="GNF70" s="7"/>
      <c r="GNG70" s="7"/>
      <c r="GNH70" s="7"/>
      <c r="GNI70" s="7"/>
      <c r="GRK70" s="7"/>
      <c r="GRL70" s="7"/>
      <c r="GRM70" s="7"/>
      <c r="GRN70" s="7"/>
      <c r="GRO70" s="7"/>
      <c r="GRP70" s="7"/>
      <c r="GVR70" s="7"/>
      <c r="GVS70" s="7"/>
      <c r="GVT70" s="7"/>
      <c r="GVU70" s="7"/>
      <c r="GVV70" s="7"/>
      <c r="GVW70" s="7"/>
      <c r="GZY70" s="7"/>
      <c r="GZZ70" s="7"/>
      <c r="HAA70" s="7"/>
      <c r="HAB70" s="7"/>
      <c r="HAC70" s="7"/>
      <c r="HAD70" s="7"/>
      <c r="HEF70" s="7"/>
      <c r="HEG70" s="7"/>
      <c r="HEH70" s="7"/>
      <c r="HEI70" s="7"/>
      <c r="HEJ70" s="7"/>
      <c r="HEK70" s="7"/>
      <c r="HIM70" s="7"/>
      <c r="HIN70" s="7"/>
      <c r="HIO70" s="7"/>
      <c r="HIP70" s="7"/>
      <c r="HIQ70" s="7"/>
      <c r="HIR70" s="7"/>
      <c r="HMT70" s="7"/>
      <c r="HMU70" s="7"/>
      <c r="HMV70" s="7"/>
      <c r="HMW70" s="7"/>
      <c r="HMX70" s="7"/>
      <c r="HMY70" s="7"/>
      <c r="HRA70" s="7"/>
      <c r="HRB70" s="7"/>
      <c r="HRC70" s="7"/>
      <c r="HRD70" s="7"/>
      <c r="HRE70" s="7"/>
      <c r="HRF70" s="7"/>
      <c r="HVH70" s="7"/>
      <c r="HVI70" s="7"/>
      <c r="HVJ70" s="7"/>
      <c r="HVK70" s="7"/>
      <c r="HVL70" s="7"/>
      <c r="HVM70" s="7"/>
      <c r="HZO70" s="7"/>
      <c r="HZP70" s="7"/>
      <c r="HZQ70" s="7"/>
      <c r="HZR70" s="7"/>
      <c r="HZS70" s="7"/>
      <c r="HZT70" s="7"/>
      <c r="IDV70" s="7"/>
      <c r="IDW70" s="7"/>
      <c r="IDX70" s="7"/>
      <c r="IDY70" s="7"/>
      <c r="IDZ70" s="7"/>
      <c r="IEA70" s="7"/>
      <c r="IIC70" s="7"/>
      <c r="IID70" s="7"/>
      <c r="IIE70" s="7"/>
      <c r="IIF70" s="7"/>
      <c r="IIG70" s="7"/>
      <c r="IIH70" s="7"/>
      <c r="IMJ70" s="7"/>
      <c r="IMK70" s="7"/>
      <c r="IML70" s="7"/>
      <c r="IMM70" s="7"/>
      <c r="IMN70" s="7"/>
      <c r="IMO70" s="7"/>
      <c r="IQQ70" s="7"/>
      <c r="IQR70" s="7"/>
      <c r="IQS70" s="7"/>
      <c r="IQT70" s="7"/>
      <c r="IQU70" s="7"/>
      <c r="IQV70" s="7"/>
      <c r="IUX70" s="7"/>
      <c r="IUY70" s="7"/>
      <c r="IUZ70" s="7"/>
      <c r="IVA70" s="7"/>
      <c r="IVB70" s="7"/>
      <c r="IVC70" s="7"/>
      <c r="IZE70" s="7"/>
      <c r="IZF70" s="7"/>
      <c r="IZG70" s="7"/>
      <c r="IZH70" s="7"/>
      <c r="IZI70" s="7"/>
      <c r="IZJ70" s="7"/>
      <c r="JDL70" s="7"/>
      <c r="JDM70" s="7"/>
      <c r="JDN70" s="7"/>
      <c r="JDO70" s="7"/>
      <c r="JDP70" s="7"/>
      <c r="JDQ70" s="7"/>
      <c r="JHS70" s="7"/>
      <c r="JHT70" s="7"/>
      <c r="JHU70" s="7"/>
      <c r="JHV70" s="7"/>
      <c r="JHW70" s="7"/>
      <c r="JHX70" s="7"/>
      <c r="JLZ70" s="7"/>
      <c r="JMA70" s="7"/>
      <c r="JMB70" s="7"/>
      <c r="JMC70" s="7"/>
      <c r="JMD70" s="7"/>
      <c r="JME70" s="7"/>
      <c r="JQG70" s="7"/>
      <c r="JQH70" s="7"/>
      <c r="JQI70" s="7"/>
      <c r="JQJ70" s="7"/>
      <c r="JQK70" s="7"/>
      <c r="JQL70" s="7"/>
      <c r="JUN70" s="7"/>
      <c r="JUO70" s="7"/>
      <c r="JUP70" s="7"/>
      <c r="JUQ70" s="7"/>
      <c r="JUR70" s="7"/>
      <c r="JUS70" s="7"/>
      <c r="JYU70" s="7"/>
      <c r="JYV70" s="7"/>
      <c r="JYW70" s="7"/>
      <c r="JYX70" s="7"/>
      <c r="JYY70" s="7"/>
      <c r="JYZ70" s="7"/>
      <c r="KDB70" s="7"/>
      <c r="KDC70" s="7"/>
      <c r="KDD70" s="7"/>
      <c r="KDE70" s="7"/>
      <c r="KDF70" s="7"/>
      <c r="KDG70" s="7"/>
      <c r="KHI70" s="7"/>
      <c r="KHJ70" s="7"/>
      <c r="KHK70" s="7"/>
      <c r="KHL70" s="7"/>
      <c r="KHM70" s="7"/>
      <c r="KHN70" s="7"/>
      <c r="KLP70" s="7"/>
      <c r="KLQ70" s="7"/>
      <c r="KLR70" s="7"/>
      <c r="KLS70" s="7"/>
      <c r="KLT70" s="7"/>
      <c r="KLU70" s="7"/>
      <c r="KPW70" s="7"/>
      <c r="KPX70" s="7"/>
      <c r="KPY70" s="7"/>
      <c r="KPZ70" s="7"/>
      <c r="KQA70" s="7"/>
      <c r="KQB70" s="7"/>
      <c r="KUD70" s="7"/>
      <c r="KUE70" s="7"/>
      <c r="KUF70" s="7"/>
      <c r="KUG70" s="7"/>
      <c r="KUH70" s="7"/>
      <c r="KUI70" s="7"/>
      <c r="KYK70" s="7"/>
      <c r="KYL70" s="7"/>
      <c r="KYM70" s="7"/>
      <c r="KYN70" s="7"/>
      <c r="KYO70" s="7"/>
      <c r="KYP70" s="7"/>
      <c r="LCR70" s="7"/>
      <c r="LCS70" s="7"/>
      <c r="LCT70" s="7"/>
      <c r="LCU70" s="7"/>
      <c r="LCV70" s="7"/>
      <c r="LCW70" s="7"/>
      <c r="LGY70" s="7"/>
      <c r="LGZ70" s="7"/>
      <c r="LHA70" s="7"/>
      <c r="LHB70" s="7"/>
      <c r="LHC70" s="7"/>
      <c r="LHD70" s="7"/>
      <c r="LLF70" s="7"/>
      <c r="LLG70" s="7"/>
      <c r="LLH70" s="7"/>
      <c r="LLI70" s="7"/>
      <c r="LLJ70" s="7"/>
      <c r="LLK70" s="7"/>
      <c r="LPM70" s="7"/>
      <c r="LPN70" s="7"/>
      <c r="LPO70" s="7"/>
      <c r="LPP70" s="7"/>
      <c r="LPQ70" s="7"/>
      <c r="LPR70" s="7"/>
      <c r="LTT70" s="7"/>
      <c r="LTU70" s="7"/>
      <c r="LTV70" s="7"/>
      <c r="LTW70" s="7"/>
      <c r="LTX70" s="7"/>
      <c r="LTY70" s="7"/>
      <c r="LYA70" s="7"/>
      <c r="LYB70" s="7"/>
      <c r="LYC70" s="7"/>
      <c r="LYD70" s="7"/>
      <c r="LYE70" s="7"/>
      <c r="LYF70" s="7"/>
      <c r="MCH70" s="7"/>
      <c r="MCI70" s="7"/>
      <c r="MCJ70" s="7"/>
      <c r="MCK70" s="7"/>
      <c r="MCL70" s="7"/>
      <c r="MCM70" s="7"/>
      <c r="MGO70" s="7"/>
      <c r="MGP70" s="7"/>
      <c r="MGQ70" s="7"/>
      <c r="MGR70" s="7"/>
      <c r="MGS70" s="7"/>
      <c r="MGT70" s="7"/>
      <c r="MKV70" s="7"/>
      <c r="MKW70" s="7"/>
      <c r="MKX70" s="7"/>
      <c r="MKY70" s="7"/>
      <c r="MKZ70" s="7"/>
      <c r="MLA70" s="7"/>
      <c r="MPC70" s="7"/>
      <c r="MPD70" s="7"/>
      <c r="MPE70" s="7"/>
      <c r="MPF70" s="7"/>
      <c r="MPG70" s="7"/>
      <c r="MPH70" s="7"/>
      <c r="MTJ70" s="7"/>
      <c r="MTK70" s="7"/>
      <c r="MTL70" s="7"/>
      <c r="MTM70" s="7"/>
      <c r="MTN70" s="7"/>
      <c r="MTO70" s="7"/>
      <c r="MXQ70" s="7"/>
      <c r="MXR70" s="7"/>
      <c r="MXS70" s="7"/>
      <c r="MXT70" s="7"/>
      <c r="MXU70" s="7"/>
      <c r="MXV70" s="7"/>
      <c r="NBX70" s="7"/>
      <c r="NBY70" s="7"/>
      <c r="NBZ70" s="7"/>
      <c r="NCA70" s="7"/>
      <c r="NCB70" s="7"/>
      <c r="NCC70" s="7"/>
      <c r="NGE70" s="7"/>
      <c r="NGF70" s="7"/>
      <c r="NGG70" s="7"/>
      <c r="NGH70" s="7"/>
      <c r="NGI70" s="7"/>
      <c r="NGJ70" s="7"/>
      <c r="NKL70" s="7"/>
      <c r="NKM70" s="7"/>
      <c r="NKN70" s="7"/>
      <c r="NKO70" s="7"/>
      <c r="NKP70" s="7"/>
      <c r="NKQ70" s="7"/>
      <c r="NOS70" s="7"/>
      <c r="NOT70" s="7"/>
      <c r="NOU70" s="7"/>
      <c r="NOV70" s="7"/>
      <c r="NOW70" s="7"/>
      <c r="NOX70" s="7"/>
      <c r="NSZ70" s="7"/>
      <c r="NTA70" s="7"/>
      <c r="NTB70" s="7"/>
      <c r="NTC70" s="7"/>
      <c r="NTD70" s="7"/>
      <c r="NTE70" s="7"/>
      <c r="NXG70" s="7"/>
      <c r="NXH70" s="7"/>
      <c r="NXI70" s="7"/>
      <c r="NXJ70" s="7"/>
      <c r="NXK70" s="7"/>
      <c r="NXL70" s="7"/>
      <c r="OBN70" s="7"/>
      <c r="OBO70" s="7"/>
      <c r="OBP70" s="7"/>
      <c r="OBQ70" s="7"/>
      <c r="OBR70" s="7"/>
      <c r="OBS70" s="7"/>
      <c r="OFU70" s="7"/>
      <c r="OFV70" s="7"/>
      <c r="OFW70" s="7"/>
      <c r="OFX70" s="7"/>
      <c r="OFY70" s="7"/>
      <c r="OFZ70" s="7"/>
      <c r="OKB70" s="7"/>
      <c r="OKC70" s="7"/>
      <c r="OKD70" s="7"/>
      <c r="OKE70" s="7"/>
      <c r="OKF70" s="7"/>
      <c r="OKG70" s="7"/>
      <c r="OOI70" s="7"/>
      <c r="OOJ70" s="7"/>
      <c r="OOK70" s="7"/>
      <c r="OOL70" s="7"/>
      <c r="OOM70" s="7"/>
      <c r="OON70" s="7"/>
      <c r="OSP70" s="7"/>
      <c r="OSQ70" s="7"/>
      <c r="OSR70" s="7"/>
      <c r="OSS70" s="7"/>
      <c r="OST70" s="7"/>
      <c r="OSU70" s="7"/>
      <c r="OWW70" s="7"/>
      <c r="OWX70" s="7"/>
      <c r="OWY70" s="7"/>
      <c r="OWZ70" s="7"/>
      <c r="OXA70" s="7"/>
      <c r="OXB70" s="7"/>
      <c r="PBD70" s="7"/>
      <c r="PBE70" s="7"/>
      <c r="PBF70" s="7"/>
      <c r="PBG70" s="7"/>
      <c r="PBH70" s="7"/>
      <c r="PBI70" s="7"/>
      <c r="PFK70" s="7"/>
      <c r="PFL70" s="7"/>
      <c r="PFM70" s="7"/>
      <c r="PFN70" s="7"/>
      <c r="PFO70" s="7"/>
      <c r="PFP70" s="7"/>
      <c r="PJR70" s="7"/>
      <c r="PJS70" s="7"/>
      <c r="PJT70" s="7"/>
      <c r="PJU70" s="7"/>
      <c r="PJV70" s="7"/>
      <c r="PJW70" s="7"/>
      <c r="PNY70" s="7"/>
      <c r="PNZ70" s="7"/>
      <c r="POA70" s="7"/>
      <c r="POB70" s="7"/>
      <c r="POC70" s="7"/>
      <c r="POD70" s="7"/>
      <c r="PSF70" s="7"/>
      <c r="PSG70" s="7"/>
      <c r="PSH70" s="7"/>
      <c r="PSI70" s="7"/>
      <c r="PSJ70" s="7"/>
      <c r="PSK70" s="7"/>
    </row>
    <row r="71" spans="1:998 1104:1997 2103:2996 3102:3995 4101:5105 5211:6104 6210:7103 7209:8102 8208:9212 9318:10211 10317:11210 11316:11321" x14ac:dyDescent="0.25">
      <c r="DA71" s="7" t="str">
        <f>Voorspelling!F74</f>
        <v>Algerije</v>
      </c>
      <c r="DB71" s="7">
        <f>Voorspelling!G74</f>
        <v>0</v>
      </c>
      <c r="DC71" s="7">
        <f>Voorspelling!H74</f>
        <v>0</v>
      </c>
      <c r="DD71" s="7" t="str">
        <f>Voorspelling!I74</f>
        <v>Oostenrijk</v>
      </c>
      <c r="DE71" s="7" t="str">
        <f>IF(AND(Voorspelling!G74&lt;&gt;"",Voorspelling!H74&lt;&gt;""),IF(DB71&gt;DC71,"W",IF(DB71=DC71,"D","L")),"")</f>
        <v/>
      </c>
      <c r="DF71" s="7" t="str">
        <f t="shared" si="256"/>
        <v/>
      </c>
      <c r="HH71" s="7" t="str">
        <f t="shared" si="261"/>
        <v>Algerije</v>
      </c>
      <c r="HI71" s="7" t="e">
        <f ca="1">IF(OFFSET(Voorspelling!#REF!,0,HI1)&lt;&gt;"",OFFSET(Voorspelling!#REF!,0,HI1),0)</f>
        <v>#REF!</v>
      </c>
      <c r="HJ71" s="7" t="e">
        <f ca="1">IF(OFFSET(Voorspelling!#REF!,0,HI1)&lt;&gt;"",OFFSET(Voorspelling!#REF!,0,HI1),0)</f>
        <v>#REF!</v>
      </c>
      <c r="HK71" s="7" t="str">
        <f t="shared" si="262"/>
        <v>Oostenrijk</v>
      </c>
      <c r="HL71" s="7" t="e">
        <f ca="1">IF(AND(OFFSET(Voorspelling!#REF!,0,HI1)&lt;&gt;"",OFFSET(Voorspelling!#REF!,0,HI1)&lt;&gt;""),IF(HI71&gt;HJ71,"W",IF(HI71=HJ71,"D","L")),"")</f>
        <v>#REF!</v>
      </c>
      <c r="HM71" s="7" t="e">
        <f t="shared" ca="1" si="263"/>
        <v>#REF!</v>
      </c>
      <c r="LO71" s="7"/>
      <c r="LP71" s="7"/>
      <c r="LQ71" s="7"/>
      <c r="LR71" s="7"/>
      <c r="LS71" s="7"/>
      <c r="LT71" s="7"/>
      <c r="PV71" s="7"/>
      <c r="PW71" s="7"/>
      <c r="PX71" s="7"/>
      <c r="PY71" s="7"/>
      <c r="PZ71" s="7"/>
      <c r="QA71" s="7"/>
      <c r="UC71" s="7"/>
      <c r="UD71" s="7"/>
      <c r="UE71" s="7"/>
      <c r="UF71" s="7"/>
      <c r="UG71" s="7"/>
      <c r="UH71" s="7"/>
      <c r="YJ71" s="7"/>
      <c r="YK71" s="7"/>
      <c r="YL71" s="7"/>
      <c r="YM71" s="7"/>
      <c r="YN71" s="7"/>
      <c r="YO71" s="7"/>
      <c r="ACQ71" s="7"/>
      <c r="ACR71" s="7"/>
      <c r="ACS71" s="7"/>
      <c r="ACT71" s="7"/>
      <c r="ACU71" s="7"/>
      <c r="ACV71" s="7"/>
      <c r="AGX71" s="7"/>
      <c r="AGY71" s="7"/>
      <c r="AGZ71" s="7"/>
      <c r="AHA71" s="7"/>
      <c r="AHB71" s="7"/>
      <c r="AHC71" s="7"/>
      <c r="ALE71" s="7"/>
      <c r="ALF71" s="7"/>
      <c r="ALG71" s="7"/>
      <c r="ALH71" s="7"/>
      <c r="ALI71" s="7"/>
      <c r="ALJ71" s="7"/>
      <c r="APL71" s="7"/>
      <c r="APM71" s="7"/>
      <c r="APN71" s="7"/>
      <c r="APO71" s="7"/>
      <c r="APP71" s="7"/>
      <c r="APQ71" s="7"/>
      <c r="ATS71" s="7"/>
      <c r="ATT71" s="7"/>
      <c r="ATU71" s="7"/>
      <c r="ATV71" s="7"/>
      <c r="ATW71" s="7"/>
      <c r="ATX71" s="7"/>
      <c r="AXZ71" s="7"/>
      <c r="AYA71" s="7"/>
      <c r="AYB71" s="7"/>
      <c r="AYC71" s="7"/>
      <c r="AYD71" s="7"/>
      <c r="AYE71" s="7"/>
      <c r="BCG71" s="7"/>
      <c r="BCH71" s="7"/>
      <c r="BCI71" s="7"/>
      <c r="BCJ71" s="7"/>
      <c r="BCK71" s="7"/>
      <c r="BCL71" s="7"/>
      <c r="BGN71" s="7"/>
      <c r="BGO71" s="7"/>
      <c r="BGP71" s="7"/>
      <c r="BGQ71" s="7"/>
      <c r="BGR71" s="7"/>
      <c r="BGS71" s="7"/>
      <c r="BKU71" s="7"/>
      <c r="BKV71" s="7"/>
      <c r="BKW71" s="7"/>
      <c r="BKX71" s="7"/>
      <c r="BKY71" s="7"/>
      <c r="BKZ71" s="7"/>
      <c r="BPB71" s="7"/>
      <c r="BPC71" s="7"/>
      <c r="BPD71" s="7"/>
      <c r="BPE71" s="7"/>
      <c r="BPF71" s="7"/>
      <c r="BPG71" s="7"/>
      <c r="BTI71" s="7"/>
      <c r="BTJ71" s="7"/>
      <c r="BTK71" s="7"/>
      <c r="BTL71" s="7"/>
      <c r="BTM71" s="7"/>
      <c r="BTN71" s="7"/>
      <c r="BXP71" s="7"/>
      <c r="BXQ71" s="7"/>
      <c r="BXR71" s="7"/>
      <c r="BXS71" s="7"/>
      <c r="BXT71" s="7"/>
      <c r="BXU71" s="7"/>
      <c r="CBW71" s="7"/>
      <c r="CBX71" s="7"/>
      <c r="CBY71" s="7"/>
      <c r="CBZ71" s="7"/>
      <c r="CCA71" s="7"/>
      <c r="CCB71" s="7"/>
      <c r="CGD71" s="7"/>
      <c r="CGE71" s="7"/>
      <c r="CGF71" s="7"/>
      <c r="CGG71" s="7"/>
      <c r="CGH71" s="7"/>
      <c r="CGI71" s="7"/>
      <c r="CKK71" s="7"/>
      <c r="CKL71" s="7"/>
      <c r="CKM71" s="7"/>
      <c r="CKN71" s="7"/>
      <c r="CKO71" s="7"/>
      <c r="CKP71" s="7"/>
      <c r="COR71" s="7"/>
      <c r="COS71" s="7"/>
      <c r="COT71" s="7"/>
      <c r="COU71" s="7"/>
      <c r="COV71" s="7"/>
      <c r="COW71" s="7"/>
      <c r="CSY71" s="7"/>
      <c r="CSZ71" s="7"/>
      <c r="CTA71" s="7"/>
      <c r="CTB71" s="7"/>
      <c r="CTC71" s="7"/>
      <c r="CTD71" s="7"/>
      <c r="CXF71" s="7"/>
      <c r="CXG71" s="7"/>
      <c r="CXH71" s="7"/>
      <c r="CXI71" s="7"/>
      <c r="CXJ71" s="7"/>
      <c r="CXK71" s="7"/>
      <c r="DBM71" s="7"/>
      <c r="DBN71" s="7"/>
      <c r="DBO71" s="7"/>
      <c r="DBP71" s="7"/>
      <c r="DBQ71" s="7"/>
      <c r="DBR71" s="7"/>
      <c r="DFT71" s="7"/>
      <c r="DFU71" s="7"/>
      <c r="DFV71" s="7"/>
      <c r="DFW71" s="7"/>
      <c r="DFX71" s="7"/>
      <c r="DFY71" s="7"/>
      <c r="DKA71" s="7"/>
      <c r="DKB71" s="7"/>
      <c r="DKC71" s="7"/>
      <c r="DKD71" s="7"/>
      <c r="DKE71" s="7"/>
      <c r="DKF71" s="7"/>
      <c r="DOH71" s="7"/>
      <c r="DOI71" s="7"/>
      <c r="DOJ71" s="7"/>
      <c r="DOK71" s="7"/>
      <c r="DOL71" s="7"/>
      <c r="DOM71" s="7"/>
      <c r="DSO71" s="7"/>
      <c r="DSP71" s="7"/>
      <c r="DSQ71" s="7"/>
      <c r="DSR71" s="7"/>
      <c r="DSS71" s="7"/>
      <c r="DST71" s="7"/>
      <c r="DWV71" s="7"/>
      <c r="DWW71" s="7"/>
      <c r="DWX71" s="7"/>
      <c r="DWY71" s="7"/>
      <c r="DWZ71" s="7"/>
      <c r="DXA71" s="7"/>
      <c r="EBC71" s="7"/>
      <c r="EBD71" s="7"/>
      <c r="EBE71" s="7"/>
      <c r="EBF71" s="7"/>
      <c r="EBG71" s="7"/>
      <c r="EBH71" s="7"/>
      <c r="EFJ71" s="7"/>
      <c r="EFK71" s="7"/>
      <c r="EFL71" s="7"/>
      <c r="EFM71" s="7"/>
      <c r="EFN71" s="7"/>
      <c r="EFO71" s="7"/>
      <c r="EJQ71" s="7"/>
      <c r="EJR71" s="7"/>
      <c r="EJS71" s="7"/>
      <c r="EJT71" s="7"/>
      <c r="EJU71" s="7"/>
      <c r="EJV71" s="7"/>
      <c r="ENX71" s="7"/>
      <c r="ENY71" s="7"/>
      <c r="ENZ71" s="7"/>
      <c r="EOA71" s="7"/>
      <c r="EOB71" s="7"/>
      <c r="EOC71" s="7"/>
      <c r="ESE71" s="7"/>
      <c r="ESF71" s="7"/>
      <c r="ESG71" s="7"/>
      <c r="ESH71" s="7"/>
      <c r="ESI71" s="7"/>
      <c r="ESJ71" s="7"/>
      <c r="EWL71" s="7"/>
      <c r="EWM71" s="7"/>
      <c r="EWN71" s="7"/>
      <c r="EWO71" s="7"/>
      <c r="EWP71" s="7"/>
      <c r="EWQ71" s="7"/>
      <c r="FAS71" s="7"/>
      <c r="FAT71" s="7"/>
      <c r="FAU71" s="7"/>
      <c r="FAV71" s="7"/>
      <c r="FAW71" s="7"/>
      <c r="FAX71" s="7"/>
      <c r="FEZ71" s="7"/>
      <c r="FFA71" s="7"/>
      <c r="FFB71" s="7"/>
      <c r="FFC71" s="7"/>
      <c r="FFD71" s="7"/>
      <c r="FFE71" s="7"/>
      <c r="FJG71" s="7"/>
      <c r="FJH71" s="7"/>
      <c r="FJI71" s="7"/>
      <c r="FJJ71" s="7"/>
      <c r="FJK71" s="7"/>
      <c r="FJL71" s="7"/>
      <c r="FNN71" s="7"/>
      <c r="FNO71" s="7"/>
      <c r="FNP71" s="7"/>
      <c r="FNQ71" s="7"/>
      <c r="FNR71" s="7"/>
      <c r="FNS71" s="7"/>
      <c r="FRU71" s="7"/>
      <c r="FRV71" s="7"/>
      <c r="FRW71" s="7"/>
      <c r="FRX71" s="7"/>
      <c r="FRY71" s="7"/>
      <c r="FRZ71" s="7"/>
      <c r="FWB71" s="7"/>
      <c r="FWC71" s="7"/>
      <c r="FWD71" s="7"/>
      <c r="FWE71" s="7"/>
      <c r="FWF71" s="7"/>
      <c r="FWG71" s="7"/>
      <c r="GAI71" s="7"/>
      <c r="GAJ71" s="7"/>
      <c r="GAK71" s="7"/>
      <c r="GAL71" s="7"/>
      <c r="GAM71" s="7"/>
      <c r="GAN71" s="7"/>
      <c r="GEP71" s="7"/>
      <c r="GEQ71" s="7"/>
      <c r="GER71" s="7"/>
      <c r="GES71" s="7"/>
      <c r="GET71" s="7"/>
      <c r="GEU71" s="7"/>
      <c r="GIW71" s="7"/>
      <c r="GIX71" s="7"/>
      <c r="GIY71" s="7"/>
      <c r="GIZ71" s="7"/>
      <c r="GJA71" s="7"/>
      <c r="GJB71" s="7"/>
      <c r="GND71" s="7"/>
      <c r="GNE71" s="7"/>
      <c r="GNF71" s="7"/>
      <c r="GNG71" s="7"/>
      <c r="GNH71" s="7"/>
      <c r="GNI71" s="7"/>
      <c r="GRK71" s="7"/>
      <c r="GRL71" s="7"/>
      <c r="GRM71" s="7"/>
      <c r="GRN71" s="7"/>
      <c r="GRO71" s="7"/>
      <c r="GRP71" s="7"/>
      <c r="GVR71" s="7"/>
      <c r="GVS71" s="7"/>
      <c r="GVT71" s="7"/>
      <c r="GVU71" s="7"/>
      <c r="GVV71" s="7"/>
      <c r="GVW71" s="7"/>
      <c r="GZY71" s="7"/>
      <c r="GZZ71" s="7"/>
      <c r="HAA71" s="7"/>
      <c r="HAB71" s="7"/>
      <c r="HAC71" s="7"/>
      <c r="HAD71" s="7"/>
      <c r="HEF71" s="7"/>
      <c r="HEG71" s="7"/>
      <c r="HEH71" s="7"/>
      <c r="HEI71" s="7"/>
      <c r="HEJ71" s="7"/>
      <c r="HEK71" s="7"/>
      <c r="HIM71" s="7"/>
      <c r="HIN71" s="7"/>
      <c r="HIO71" s="7"/>
      <c r="HIP71" s="7"/>
      <c r="HIQ71" s="7"/>
      <c r="HIR71" s="7"/>
      <c r="HMT71" s="7"/>
      <c r="HMU71" s="7"/>
      <c r="HMV71" s="7"/>
      <c r="HMW71" s="7"/>
      <c r="HMX71" s="7"/>
      <c r="HMY71" s="7"/>
      <c r="HRA71" s="7"/>
      <c r="HRB71" s="7"/>
      <c r="HRC71" s="7"/>
      <c r="HRD71" s="7"/>
      <c r="HRE71" s="7"/>
      <c r="HRF71" s="7"/>
      <c r="HVH71" s="7"/>
      <c r="HVI71" s="7"/>
      <c r="HVJ71" s="7"/>
      <c r="HVK71" s="7"/>
      <c r="HVL71" s="7"/>
      <c r="HVM71" s="7"/>
      <c r="HZO71" s="7"/>
      <c r="HZP71" s="7"/>
      <c r="HZQ71" s="7"/>
      <c r="HZR71" s="7"/>
      <c r="HZS71" s="7"/>
      <c r="HZT71" s="7"/>
      <c r="IDV71" s="7"/>
      <c r="IDW71" s="7"/>
      <c r="IDX71" s="7"/>
      <c r="IDY71" s="7"/>
      <c r="IDZ71" s="7"/>
      <c r="IEA71" s="7"/>
      <c r="IIC71" s="7"/>
      <c r="IID71" s="7"/>
      <c r="IIE71" s="7"/>
      <c r="IIF71" s="7"/>
      <c r="IIG71" s="7"/>
      <c r="IIH71" s="7"/>
      <c r="IMJ71" s="7"/>
      <c r="IMK71" s="7"/>
      <c r="IML71" s="7"/>
      <c r="IMM71" s="7"/>
      <c r="IMN71" s="7"/>
      <c r="IMO71" s="7"/>
      <c r="IQQ71" s="7"/>
      <c r="IQR71" s="7"/>
      <c r="IQS71" s="7"/>
      <c r="IQT71" s="7"/>
      <c r="IQU71" s="7"/>
      <c r="IQV71" s="7"/>
      <c r="IUX71" s="7"/>
      <c r="IUY71" s="7"/>
      <c r="IUZ71" s="7"/>
      <c r="IVA71" s="7"/>
      <c r="IVB71" s="7"/>
      <c r="IVC71" s="7"/>
      <c r="IZE71" s="7"/>
      <c r="IZF71" s="7"/>
      <c r="IZG71" s="7"/>
      <c r="IZH71" s="7"/>
      <c r="IZI71" s="7"/>
      <c r="IZJ71" s="7"/>
      <c r="JDL71" s="7"/>
      <c r="JDM71" s="7"/>
      <c r="JDN71" s="7"/>
      <c r="JDO71" s="7"/>
      <c r="JDP71" s="7"/>
      <c r="JDQ71" s="7"/>
      <c r="JHS71" s="7"/>
      <c r="JHT71" s="7"/>
      <c r="JHU71" s="7"/>
      <c r="JHV71" s="7"/>
      <c r="JHW71" s="7"/>
      <c r="JHX71" s="7"/>
      <c r="JLZ71" s="7"/>
      <c r="JMA71" s="7"/>
      <c r="JMB71" s="7"/>
      <c r="JMC71" s="7"/>
      <c r="JMD71" s="7"/>
      <c r="JME71" s="7"/>
      <c r="JQG71" s="7"/>
      <c r="JQH71" s="7"/>
      <c r="JQI71" s="7"/>
      <c r="JQJ71" s="7"/>
      <c r="JQK71" s="7"/>
      <c r="JQL71" s="7"/>
      <c r="JUN71" s="7"/>
      <c r="JUO71" s="7"/>
      <c r="JUP71" s="7"/>
      <c r="JUQ71" s="7"/>
      <c r="JUR71" s="7"/>
      <c r="JUS71" s="7"/>
      <c r="JYU71" s="7"/>
      <c r="JYV71" s="7"/>
      <c r="JYW71" s="7"/>
      <c r="JYX71" s="7"/>
      <c r="JYY71" s="7"/>
      <c r="JYZ71" s="7"/>
      <c r="KDB71" s="7"/>
      <c r="KDC71" s="7"/>
      <c r="KDD71" s="7"/>
      <c r="KDE71" s="7"/>
      <c r="KDF71" s="7"/>
      <c r="KDG71" s="7"/>
      <c r="KHI71" s="7"/>
      <c r="KHJ71" s="7"/>
      <c r="KHK71" s="7"/>
      <c r="KHL71" s="7"/>
      <c r="KHM71" s="7"/>
      <c r="KHN71" s="7"/>
      <c r="KLP71" s="7"/>
      <c r="KLQ71" s="7"/>
      <c r="KLR71" s="7"/>
      <c r="KLS71" s="7"/>
      <c r="KLT71" s="7"/>
      <c r="KLU71" s="7"/>
      <c r="KPW71" s="7"/>
      <c r="KPX71" s="7"/>
      <c r="KPY71" s="7"/>
      <c r="KPZ71" s="7"/>
      <c r="KQA71" s="7"/>
      <c r="KQB71" s="7"/>
      <c r="KUD71" s="7"/>
      <c r="KUE71" s="7"/>
      <c r="KUF71" s="7"/>
      <c r="KUG71" s="7"/>
      <c r="KUH71" s="7"/>
      <c r="KUI71" s="7"/>
      <c r="KYK71" s="7"/>
      <c r="KYL71" s="7"/>
      <c r="KYM71" s="7"/>
      <c r="KYN71" s="7"/>
      <c r="KYO71" s="7"/>
      <c r="KYP71" s="7"/>
      <c r="LCR71" s="7"/>
      <c r="LCS71" s="7"/>
      <c r="LCT71" s="7"/>
      <c r="LCU71" s="7"/>
      <c r="LCV71" s="7"/>
      <c r="LCW71" s="7"/>
      <c r="LGY71" s="7"/>
      <c r="LGZ71" s="7"/>
      <c r="LHA71" s="7"/>
      <c r="LHB71" s="7"/>
      <c r="LHC71" s="7"/>
      <c r="LHD71" s="7"/>
      <c r="LLF71" s="7"/>
      <c r="LLG71" s="7"/>
      <c r="LLH71" s="7"/>
      <c r="LLI71" s="7"/>
      <c r="LLJ71" s="7"/>
      <c r="LLK71" s="7"/>
      <c r="LPM71" s="7"/>
      <c r="LPN71" s="7"/>
      <c r="LPO71" s="7"/>
      <c r="LPP71" s="7"/>
      <c r="LPQ71" s="7"/>
      <c r="LPR71" s="7"/>
      <c r="LTT71" s="7"/>
      <c r="LTU71" s="7"/>
      <c r="LTV71" s="7"/>
      <c r="LTW71" s="7"/>
      <c r="LTX71" s="7"/>
      <c r="LTY71" s="7"/>
      <c r="LYA71" s="7"/>
      <c r="LYB71" s="7"/>
      <c r="LYC71" s="7"/>
      <c r="LYD71" s="7"/>
      <c r="LYE71" s="7"/>
      <c r="LYF71" s="7"/>
      <c r="MCH71" s="7"/>
      <c r="MCI71" s="7"/>
      <c r="MCJ71" s="7"/>
      <c r="MCK71" s="7"/>
      <c r="MCL71" s="7"/>
      <c r="MCM71" s="7"/>
      <c r="MGO71" s="7"/>
      <c r="MGP71" s="7"/>
      <c r="MGQ71" s="7"/>
      <c r="MGR71" s="7"/>
      <c r="MGS71" s="7"/>
      <c r="MGT71" s="7"/>
      <c r="MKV71" s="7"/>
      <c r="MKW71" s="7"/>
      <c r="MKX71" s="7"/>
      <c r="MKY71" s="7"/>
      <c r="MKZ71" s="7"/>
      <c r="MLA71" s="7"/>
      <c r="MPC71" s="7"/>
      <c r="MPD71" s="7"/>
      <c r="MPE71" s="7"/>
      <c r="MPF71" s="7"/>
      <c r="MPG71" s="7"/>
      <c r="MPH71" s="7"/>
      <c r="MTJ71" s="7"/>
      <c r="MTK71" s="7"/>
      <c r="MTL71" s="7"/>
      <c r="MTM71" s="7"/>
      <c r="MTN71" s="7"/>
      <c r="MTO71" s="7"/>
      <c r="MXQ71" s="7"/>
      <c r="MXR71" s="7"/>
      <c r="MXS71" s="7"/>
      <c r="MXT71" s="7"/>
      <c r="MXU71" s="7"/>
      <c r="MXV71" s="7"/>
      <c r="NBX71" s="7"/>
      <c r="NBY71" s="7"/>
      <c r="NBZ71" s="7"/>
      <c r="NCA71" s="7"/>
      <c r="NCB71" s="7"/>
      <c r="NCC71" s="7"/>
      <c r="NGE71" s="7"/>
      <c r="NGF71" s="7"/>
      <c r="NGG71" s="7"/>
      <c r="NGH71" s="7"/>
      <c r="NGI71" s="7"/>
      <c r="NGJ71" s="7"/>
      <c r="NKL71" s="7"/>
      <c r="NKM71" s="7"/>
      <c r="NKN71" s="7"/>
      <c r="NKO71" s="7"/>
      <c r="NKP71" s="7"/>
      <c r="NKQ71" s="7"/>
      <c r="NOS71" s="7"/>
      <c r="NOT71" s="7"/>
      <c r="NOU71" s="7"/>
      <c r="NOV71" s="7"/>
      <c r="NOW71" s="7"/>
      <c r="NOX71" s="7"/>
      <c r="NSZ71" s="7"/>
      <c r="NTA71" s="7"/>
      <c r="NTB71" s="7"/>
      <c r="NTC71" s="7"/>
      <c r="NTD71" s="7"/>
      <c r="NTE71" s="7"/>
      <c r="NXG71" s="7"/>
      <c r="NXH71" s="7"/>
      <c r="NXI71" s="7"/>
      <c r="NXJ71" s="7"/>
      <c r="NXK71" s="7"/>
      <c r="NXL71" s="7"/>
      <c r="OBN71" s="7"/>
      <c r="OBO71" s="7"/>
      <c r="OBP71" s="7"/>
      <c r="OBQ71" s="7"/>
      <c r="OBR71" s="7"/>
      <c r="OBS71" s="7"/>
      <c r="OFU71" s="7"/>
      <c r="OFV71" s="7"/>
      <c r="OFW71" s="7"/>
      <c r="OFX71" s="7"/>
      <c r="OFY71" s="7"/>
      <c r="OFZ71" s="7"/>
      <c r="OKB71" s="7"/>
      <c r="OKC71" s="7"/>
      <c r="OKD71" s="7"/>
      <c r="OKE71" s="7"/>
      <c r="OKF71" s="7"/>
      <c r="OKG71" s="7"/>
      <c r="OOI71" s="7"/>
      <c r="OOJ71" s="7"/>
      <c r="OOK71" s="7"/>
      <c r="OOL71" s="7"/>
      <c r="OOM71" s="7"/>
      <c r="OON71" s="7"/>
      <c r="OSP71" s="7"/>
      <c r="OSQ71" s="7"/>
      <c r="OSR71" s="7"/>
      <c r="OSS71" s="7"/>
      <c r="OST71" s="7"/>
      <c r="OSU71" s="7"/>
      <c r="OWW71" s="7"/>
      <c r="OWX71" s="7"/>
      <c r="OWY71" s="7"/>
      <c r="OWZ71" s="7"/>
      <c r="OXA71" s="7"/>
      <c r="OXB71" s="7"/>
      <c r="PBD71" s="7"/>
      <c r="PBE71" s="7"/>
      <c r="PBF71" s="7"/>
      <c r="PBG71" s="7"/>
      <c r="PBH71" s="7"/>
      <c r="PBI71" s="7"/>
      <c r="PFK71" s="7"/>
      <c r="PFL71" s="7"/>
      <c r="PFM71" s="7"/>
      <c r="PFN71" s="7"/>
      <c r="PFO71" s="7"/>
      <c r="PFP71" s="7"/>
      <c r="PJR71" s="7"/>
      <c r="PJS71" s="7"/>
      <c r="PJT71" s="7"/>
      <c r="PJU71" s="7"/>
      <c r="PJV71" s="7"/>
      <c r="PJW71" s="7"/>
      <c r="PNY71" s="7"/>
      <c r="PNZ71" s="7"/>
      <c r="POA71" s="7"/>
      <c r="POB71" s="7"/>
      <c r="POC71" s="7"/>
      <c r="POD71" s="7"/>
      <c r="PSF71" s="7"/>
      <c r="PSG71" s="7"/>
      <c r="PSH71" s="7"/>
      <c r="PSI71" s="7"/>
      <c r="PSJ71" s="7"/>
      <c r="PSK71" s="7"/>
    </row>
    <row r="72" spans="1:998 1104:1997 2103:2996 3102:3995 4101:5105 5211:6104 6210:7103 7209:8102 8208:9212 9318:10211 10317:11210 11316:11321" x14ac:dyDescent="0.25">
      <c r="DA72" s="7" t="str">
        <f>Voorspelling!F75</f>
        <v>Jordanië</v>
      </c>
      <c r="DB72" s="7">
        <f>Voorspelling!G75</f>
        <v>0</v>
      </c>
      <c r="DC72" s="7">
        <f>Voorspelling!H75</f>
        <v>0</v>
      </c>
      <c r="DD72" s="7" t="str">
        <f>Voorspelling!I75</f>
        <v>Argentinië</v>
      </c>
      <c r="DE72" s="7" t="str">
        <f>IF(AND(Voorspelling!G75&lt;&gt;"",Voorspelling!H75&lt;&gt;""),IF(DB72&gt;DC72,"W",IF(DB72=DC72,"D","L")),"")</f>
        <v/>
      </c>
      <c r="DF72" s="7" t="str">
        <f t="shared" si="256"/>
        <v/>
      </c>
      <c r="HH72" s="7" t="str">
        <f t="shared" si="261"/>
        <v>Jordanië</v>
      </c>
      <c r="HI72" s="7" t="e">
        <f ca="1">IF(OFFSET(Voorspelling!#REF!,0,HI1)&lt;&gt;"",OFFSET(Voorspelling!#REF!,0,HI1),0)</f>
        <v>#REF!</v>
      </c>
      <c r="HJ72" s="7" t="e">
        <f ca="1">IF(OFFSET(Voorspelling!#REF!,0,HI1)&lt;&gt;"",OFFSET(Voorspelling!#REF!,0,HI1),0)</f>
        <v>#REF!</v>
      </c>
      <c r="HK72" s="7" t="str">
        <f t="shared" si="262"/>
        <v>Argentinië</v>
      </c>
      <c r="HL72" s="7" t="e">
        <f ca="1">IF(AND(OFFSET(Voorspelling!#REF!,0,HI1)&lt;&gt;"",OFFSET(Voorspelling!#REF!,0,HI1)&lt;&gt;""),IF(HI72&gt;HJ72,"W",IF(HI72=HJ72,"D","L")),"")</f>
        <v>#REF!</v>
      </c>
      <c r="HM72" s="7" t="e">
        <f t="shared" ca="1" si="263"/>
        <v>#REF!</v>
      </c>
      <c r="LO72" s="7"/>
      <c r="LP72" s="7"/>
      <c r="LQ72" s="7"/>
      <c r="LR72" s="7"/>
      <c r="LS72" s="7"/>
      <c r="LT72" s="7"/>
      <c r="PV72" s="7"/>
      <c r="PW72" s="7"/>
      <c r="PX72" s="7"/>
      <c r="PY72" s="7"/>
      <c r="PZ72" s="7"/>
      <c r="QA72" s="7"/>
      <c r="UC72" s="7"/>
      <c r="UD72" s="7"/>
      <c r="UE72" s="7"/>
      <c r="UF72" s="7"/>
      <c r="UG72" s="7"/>
      <c r="UH72" s="7"/>
      <c r="YJ72" s="7"/>
      <c r="YK72" s="7"/>
      <c r="YL72" s="7"/>
      <c r="YM72" s="7"/>
      <c r="YN72" s="7"/>
      <c r="YO72" s="7"/>
      <c r="ACQ72" s="7"/>
      <c r="ACR72" s="7"/>
      <c r="ACS72" s="7"/>
      <c r="ACT72" s="7"/>
      <c r="ACU72" s="7"/>
      <c r="ACV72" s="7"/>
      <c r="AGX72" s="7"/>
      <c r="AGY72" s="7"/>
      <c r="AGZ72" s="7"/>
      <c r="AHA72" s="7"/>
      <c r="AHB72" s="7"/>
      <c r="AHC72" s="7"/>
      <c r="ALE72" s="7"/>
      <c r="ALF72" s="7"/>
      <c r="ALG72" s="7"/>
      <c r="ALH72" s="7"/>
      <c r="ALI72" s="7"/>
      <c r="ALJ72" s="7"/>
      <c r="APL72" s="7"/>
      <c r="APM72" s="7"/>
      <c r="APN72" s="7"/>
      <c r="APO72" s="7"/>
      <c r="APP72" s="7"/>
      <c r="APQ72" s="7"/>
      <c r="ATS72" s="7"/>
      <c r="ATT72" s="7"/>
      <c r="ATU72" s="7"/>
      <c r="ATV72" s="7"/>
      <c r="ATW72" s="7"/>
      <c r="ATX72" s="7"/>
      <c r="AXZ72" s="7"/>
      <c r="AYA72" s="7"/>
      <c r="AYB72" s="7"/>
      <c r="AYC72" s="7"/>
      <c r="AYD72" s="7"/>
      <c r="AYE72" s="7"/>
      <c r="BCG72" s="7"/>
      <c r="BCH72" s="7"/>
      <c r="BCI72" s="7"/>
      <c r="BCJ72" s="7"/>
      <c r="BCK72" s="7"/>
      <c r="BCL72" s="7"/>
      <c r="BGN72" s="7"/>
      <c r="BGO72" s="7"/>
      <c r="BGP72" s="7"/>
      <c r="BGQ72" s="7"/>
      <c r="BGR72" s="7"/>
      <c r="BGS72" s="7"/>
      <c r="BKU72" s="7"/>
      <c r="BKV72" s="7"/>
      <c r="BKW72" s="7"/>
      <c r="BKX72" s="7"/>
      <c r="BKY72" s="7"/>
      <c r="BKZ72" s="7"/>
      <c r="BPB72" s="7"/>
      <c r="BPC72" s="7"/>
      <c r="BPD72" s="7"/>
      <c r="BPE72" s="7"/>
      <c r="BPF72" s="7"/>
      <c r="BPG72" s="7"/>
      <c r="BTI72" s="7"/>
      <c r="BTJ72" s="7"/>
      <c r="BTK72" s="7"/>
      <c r="BTL72" s="7"/>
      <c r="BTM72" s="7"/>
      <c r="BTN72" s="7"/>
      <c r="BXP72" s="7"/>
      <c r="BXQ72" s="7"/>
      <c r="BXR72" s="7"/>
      <c r="BXS72" s="7"/>
      <c r="BXT72" s="7"/>
      <c r="BXU72" s="7"/>
      <c r="CBW72" s="7"/>
      <c r="CBX72" s="7"/>
      <c r="CBY72" s="7"/>
      <c r="CBZ72" s="7"/>
      <c r="CCA72" s="7"/>
      <c r="CCB72" s="7"/>
      <c r="CGD72" s="7"/>
      <c r="CGE72" s="7"/>
      <c r="CGF72" s="7"/>
      <c r="CGG72" s="7"/>
      <c r="CGH72" s="7"/>
      <c r="CGI72" s="7"/>
      <c r="CKK72" s="7"/>
      <c r="CKL72" s="7"/>
      <c r="CKM72" s="7"/>
      <c r="CKN72" s="7"/>
      <c r="CKO72" s="7"/>
      <c r="CKP72" s="7"/>
      <c r="COR72" s="7"/>
      <c r="COS72" s="7"/>
      <c r="COT72" s="7"/>
      <c r="COU72" s="7"/>
      <c r="COV72" s="7"/>
      <c r="COW72" s="7"/>
      <c r="CSY72" s="7"/>
      <c r="CSZ72" s="7"/>
      <c r="CTA72" s="7"/>
      <c r="CTB72" s="7"/>
      <c r="CTC72" s="7"/>
      <c r="CTD72" s="7"/>
      <c r="CXF72" s="7"/>
      <c r="CXG72" s="7"/>
      <c r="CXH72" s="7"/>
      <c r="CXI72" s="7"/>
      <c r="CXJ72" s="7"/>
      <c r="CXK72" s="7"/>
      <c r="DBM72" s="7"/>
      <c r="DBN72" s="7"/>
      <c r="DBO72" s="7"/>
      <c r="DBP72" s="7"/>
      <c r="DBQ72" s="7"/>
      <c r="DBR72" s="7"/>
      <c r="DFT72" s="7"/>
      <c r="DFU72" s="7"/>
      <c r="DFV72" s="7"/>
      <c r="DFW72" s="7"/>
      <c r="DFX72" s="7"/>
      <c r="DFY72" s="7"/>
      <c r="DKA72" s="7"/>
      <c r="DKB72" s="7"/>
      <c r="DKC72" s="7"/>
      <c r="DKD72" s="7"/>
      <c r="DKE72" s="7"/>
      <c r="DKF72" s="7"/>
      <c r="DOH72" s="7"/>
      <c r="DOI72" s="7"/>
      <c r="DOJ72" s="7"/>
      <c r="DOK72" s="7"/>
      <c r="DOL72" s="7"/>
      <c r="DOM72" s="7"/>
      <c r="DSO72" s="7"/>
      <c r="DSP72" s="7"/>
      <c r="DSQ72" s="7"/>
      <c r="DSR72" s="7"/>
      <c r="DSS72" s="7"/>
      <c r="DST72" s="7"/>
      <c r="DWV72" s="7"/>
      <c r="DWW72" s="7"/>
      <c r="DWX72" s="7"/>
      <c r="DWY72" s="7"/>
      <c r="DWZ72" s="7"/>
      <c r="DXA72" s="7"/>
      <c r="EBC72" s="7"/>
      <c r="EBD72" s="7"/>
      <c r="EBE72" s="7"/>
      <c r="EBF72" s="7"/>
      <c r="EBG72" s="7"/>
      <c r="EBH72" s="7"/>
      <c r="EFJ72" s="7"/>
      <c r="EFK72" s="7"/>
      <c r="EFL72" s="7"/>
      <c r="EFM72" s="7"/>
      <c r="EFN72" s="7"/>
      <c r="EFO72" s="7"/>
      <c r="EJQ72" s="7"/>
      <c r="EJR72" s="7"/>
      <c r="EJS72" s="7"/>
      <c r="EJT72" s="7"/>
      <c r="EJU72" s="7"/>
      <c r="EJV72" s="7"/>
      <c r="ENX72" s="7"/>
      <c r="ENY72" s="7"/>
      <c r="ENZ72" s="7"/>
      <c r="EOA72" s="7"/>
      <c r="EOB72" s="7"/>
      <c r="EOC72" s="7"/>
      <c r="ESE72" s="7"/>
      <c r="ESF72" s="7"/>
      <c r="ESG72" s="7"/>
      <c r="ESH72" s="7"/>
      <c r="ESI72" s="7"/>
      <c r="ESJ72" s="7"/>
      <c r="EWL72" s="7"/>
      <c r="EWM72" s="7"/>
      <c r="EWN72" s="7"/>
      <c r="EWO72" s="7"/>
      <c r="EWP72" s="7"/>
      <c r="EWQ72" s="7"/>
      <c r="FAS72" s="7"/>
      <c r="FAT72" s="7"/>
      <c r="FAU72" s="7"/>
      <c r="FAV72" s="7"/>
      <c r="FAW72" s="7"/>
      <c r="FAX72" s="7"/>
      <c r="FEZ72" s="7"/>
      <c r="FFA72" s="7"/>
      <c r="FFB72" s="7"/>
      <c r="FFC72" s="7"/>
      <c r="FFD72" s="7"/>
      <c r="FFE72" s="7"/>
      <c r="FJG72" s="7"/>
      <c r="FJH72" s="7"/>
      <c r="FJI72" s="7"/>
      <c r="FJJ72" s="7"/>
      <c r="FJK72" s="7"/>
      <c r="FJL72" s="7"/>
      <c r="FNN72" s="7"/>
      <c r="FNO72" s="7"/>
      <c r="FNP72" s="7"/>
      <c r="FNQ72" s="7"/>
      <c r="FNR72" s="7"/>
      <c r="FNS72" s="7"/>
      <c r="FRU72" s="7"/>
      <c r="FRV72" s="7"/>
      <c r="FRW72" s="7"/>
      <c r="FRX72" s="7"/>
      <c r="FRY72" s="7"/>
      <c r="FRZ72" s="7"/>
      <c r="FWB72" s="7"/>
      <c r="FWC72" s="7"/>
      <c r="FWD72" s="7"/>
      <c r="FWE72" s="7"/>
      <c r="FWF72" s="7"/>
      <c r="FWG72" s="7"/>
      <c r="GAI72" s="7"/>
      <c r="GAJ72" s="7"/>
      <c r="GAK72" s="7"/>
      <c r="GAL72" s="7"/>
      <c r="GAM72" s="7"/>
      <c r="GAN72" s="7"/>
      <c r="GEP72" s="7"/>
      <c r="GEQ72" s="7"/>
      <c r="GER72" s="7"/>
      <c r="GES72" s="7"/>
      <c r="GET72" s="7"/>
      <c r="GEU72" s="7"/>
      <c r="GIW72" s="7"/>
      <c r="GIX72" s="7"/>
      <c r="GIY72" s="7"/>
      <c r="GIZ72" s="7"/>
      <c r="GJA72" s="7"/>
      <c r="GJB72" s="7"/>
      <c r="GND72" s="7"/>
      <c r="GNE72" s="7"/>
      <c r="GNF72" s="7"/>
      <c r="GNG72" s="7"/>
      <c r="GNH72" s="7"/>
      <c r="GNI72" s="7"/>
      <c r="GRK72" s="7"/>
      <c r="GRL72" s="7"/>
      <c r="GRM72" s="7"/>
      <c r="GRN72" s="7"/>
      <c r="GRO72" s="7"/>
      <c r="GRP72" s="7"/>
      <c r="GVR72" s="7"/>
      <c r="GVS72" s="7"/>
      <c r="GVT72" s="7"/>
      <c r="GVU72" s="7"/>
      <c r="GVV72" s="7"/>
      <c r="GVW72" s="7"/>
      <c r="GZY72" s="7"/>
      <c r="GZZ72" s="7"/>
      <c r="HAA72" s="7"/>
      <c r="HAB72" s="7"/>
      <c r="HAC72" s="7"/>
      <c r="HAD72" s="7"/>
      <c r="HEF72" s="7"/>
      <c r="HEG72" s="7"/>
      <c r="HEH72" s="7"/>
      <c r="HEI72" s="7"/>
      <c r="HEJ72" s="7"/>
      <c r="HEK72" s="7"/>
      <c r="HIM72" s="7"/>
      <c r="HIN72" s="7"/>
      <c r="HIO72" s="7"/>
      <c r="HIP72" s="7"/>
      <c r="HIQ72" s="7"/>
      <c r="HIR72" s="7"/>
      <c r="HMT72" s="7"/>
      <c r="HMU72" s="7"/>
      <c r="HMV72" s="7"/>
      <c r="HMW72" s="7"/>
      <c r="HMX72" s="7"/>
      <c r="HMY72" s="7"/>
      <c r="HRA72" s="7"/>
      <c r="HRB72" s="7"/>
      <c r="HRC72" s="7"/>
      <c r="HRD72" s="7"/>
      <c r="HRE72" s="7"/>
      <c r="HRF72" s="7"/>
      <c r="HVH72" s="7"/>
      <c r="HVI72" s="7"/>
      <c r="HVJ72" s="7"/>
      <c r="HVK72" s="7"/>
      <c r="HVL72" s="7"/>
      <c r="HVM72" s="7"/>
      <c r="HZO72" s="7"/>
      <c r="HZP72" s="7"/>
      <c r="HZQ72" s="7"/>
      <c r="HZR72" s="7"/>
      <c r="HZS72" s="7"/>
      <c r="HZT72" s="7"/>
      <c r="IDV72" s="7"/>
      <c r="IDW72" s="7"/>
      <c r="IDX72" s="7"/>
      <c r="IDY72" s="7"/>
      <c r="IDZ72" s="7"/>
      <c r="IEA72" s="7"/>
      <c r="IIC72" s="7"/>
      <c r="IID72" s="7"/>
      <c r="IIE72" s="7"/>
      <c r="IIF72" s="7"/>
      <c r="IIG72" s="7"/>
      <c r="IIH72" s="7"/>
      <c r="IMJ72" s="7"/>
      <c r="IMK72" s="7"/>
      <c r="IML72" s="7"/>
      <c r="IMM72" s="7"/>
      <c r="IMN72" s="7"/>
      <c r="IMO72" s="7"/>
      <c r="IQQ72" s="7"/>
      <c r="IQR72" s="7"/>
      <c r="IQS72" s="7"/>
      <c r="IQT72" s="7"/>
      <c r="IQU72" s="7"/>
      <c r="IQV72" s="7"/>
      <c r="IUX72" s="7"/>
      <c r="IUY72" s="7"/>
      <c r="IUZ72" s="7"/>
      <c r="IVA72" s="7"/>
      <c r="IVB72" s="7"/>
      <c r="IVC72" s="7"/>
      <c r="IZE72" s="7"/>
      <c r="IZF72" s="7"/>
      <c r="IZG72" s="7"/>
      <c r="IZH72" s="7"/>
      <c r="IZI72" s="7"/>
      <c r="IZJ72" s="7"/>
      <c r="JDL72" s="7"/>
      <c r="JDM72" s="7"/>
      <c r="JDN72" s="7"/>
      <c r="JDO72" s="7"/>
      <c r="JDP72" s="7"/>
      <c r="JDQ72" s="7"/>
      <c r="JHS72" s="7"/>
      <c r="JHT72" s="7"/>
      <c r="JHU72" s="7"/>
      <c r="JHV72" s="7"/>
      <c r="JHW72" s="7"/>
      <c r="JHX72" s="7"/>
      <c r="JLZ72" s="7"/>
      <c r="JMA72" s="7"/>
      <c r="JMB72" s="7"/>
      <c r="JMC72" s="7"/>
      <c r="JMD72" s="7"/>
      <c r="JME72" s="7"/>
      <c r="JQG72" s="7"/>
      <c r="JQH72" s="7"/>
      <c r="JQI72" s="7"/>
      <c r="JQJ72" s="7"/>
      <c r="JQK72" s="7"/>
      <c r="JQL72" s="7"/>
      <c r="JUN72" s="7"/>
      <c r="JUO72" s="7"/>
      <c r="JUP72" s="7"/>
      <c r="JUQ72" s="7"/>
      <c r="JUR72" s="7"/>
      <c r="JUS72" s="7"/>
      <c r="JYU72" s="7"/>
      <c r="JYV72" s="7"/>
      <c r="JYW72" s="7"/>
      <c r="JYX72" s="7"/>
      <c r="JYY72" s="7"/>
      <c r="JYZ72" s="7"/>
      <c r="KDB72" s="7"/>
      <c r="KDC72" s="7"/>
      <c r="KDD72" s="7"/>
      <c r="KDE72" s="7"/>
      <c r="KDF72" s="7"/>
      <c r="KDG72" s="7"/>
      <c r="KHI72" s="7"/>
      <c r="KHJ72" s="7"/>
      <c r="KHK72" s="7"/>
      <c r="KHL72" s="7"/>
      <c r="KHM72" s="7"/>
      <c r="KHN72" s="7"/>
      <c r="KLP72" s="7"/>
      <c r="KLQ72" s="7"/>
      <c r="KLR72" s="7"/>
      <c r="KLS72" s="7"/>
      <c r="KLT72" s="7"/>
      <c r="KLU72" s="7"/>
      <c r="KPW72" s="7"/>
      <c r="KPX72" s="7"/>
      <c r="KPY72" s="7"/>
      <c r="KPZ72" s="7"/>
      <c r="KQA72" s="7"/>
      <c r="KQB72" s="7"/>
      <c r="KUD72" s="7"/>
      <c r="KUE72" s="7"/>
      <c r="KUF72" s="7"/>
      <c r="KUG72" s="7"/>
      <c r="KUH72" s="7"/>
      <c r="KUI72" s="7"/>
      <c r="KYK72" s="7"/>
      <c r="KYL72" s="7"/>
      <c r="KYM72" s="7"/>
      <c r="KYN72" s="7"/>
      <c r="KYO72" s="7"/>
      <c r="KYP72" s="7"/>
      <c r="LCR72" s="7"/>
      <c r="LCS72" s="7"/>
      <c r="LCT72" s="7"/>
      <c r="LCU72" s="7"/>
      <c r="LCV72" s="7"/>
      <c r="LCW72" s="7"/>
      <c r="LGY72" s="7"/>
      <c r="LGZ72" s="7"/>
      <c r="LHA72" s="7"/>
      <c r="LHB72" s="7"/>
      <c r="LHC72" s="7"/>
      <c r="LHD72" s="7"/>
      <c r="LLF72" s="7"/>
      <c r="LLG72" s="7"/>
      <c r="LLH72" s="7"/>
      <c r="LLI72" s="7"/>
      <c r="LLJ72" s="7"/>
      <c r="LLK72" s="7"/>
      <c r="LPM72" s="7"/>
      <c r="LPN72" s="7"/>
      <c r="LPO72" s="7"/>
      <c r="LPP72" s="7"/>
      <c r="LPQ72" s="7"/>
      <c r="LPR72" s="7"/>
      <c r="LTT72" s="7"/>
      <c r="LTU72" s="7"/>
      <c r="LTV72" s="7"/>
      <c r="LTW72" s="7"/>
      <c r="LTX72" s="7"/>
      <c r="LTY72" s="7"/>
      <c r="LYA72" s="7"/>
      <c r="LYB72" s="7"/>
      <c r="LYC72" s="7"/>
      <c r="LYD72" s="7"/>
      <c r="LYE72" s="7"/>
      <c r="LYF72" s="7"/>
      <c r="MCH72" s="7"/>
      <c r="MCI72" s="7"/>
      <c r="MCJ72" s="7"/>
      <c r="MCK72" s="7"/>
      <c r="MCL72" s="7"/>
      <c r="MCM72" s="7"/>
      <c r="MGO72" s="7"/>
      <c r="MGP72" s="7"/>
      <c r="MGQ72" s="7"/>
      <c r="MGR72" s="7"/>
      <c r="MGS72" s="7"/>
      <c r="MGT72" s="7"/>
      <c r="MKV72" s="7"/>
      <c r="MKW72" s="7"/>
      <c r="MKX72" s="7"/>
      <c r="MKY72" s="7"/>
      <c r="MKZ72" s="7"/>
      <c r="MLA72" s="7"/>
      <c r="MPC72" s="7"/>
      <c r="MPD72" s="7"/>
      <c r="MPE72" s="7"/>
      <c r="MPF72" s="7"/>
      <c r="MPG72" s="7"/>
      <c r="MPH72" s="7"/>
      <c r="MTJ72" s="7"/>
      <c r="MTK72" s="7"/>
      <c r="MTL72" s="7"/>
      <c r="MTM72" s="7"/>
      <c r="MTN72" s="7"/>
      <c r="MTO72" s="7"/>
      <c r="MXQ72" s="7"/>
      <c r="MXR72" s="7"/>
      <c r="MXS72" s="7"/>
      <c r="MXT72" s="7"/>
      <c r="MXU72" s="7"/>
      <c r="MXV72" s="7"/>
      <c r="NBX72" s="7"/>
      <c r="NBY72" s="7"/>
      <c r="NBZ72" s="7"/>
      <c r="NCA72" s="7"/>
      <c r="NCB72" s="7"/>
      <c r="NCC72" s="7"/>
      <c r="NGE72" s="7"/>
      <c r="NGF72" s="7"/>
      <c r="NGG72" s="7"/>
      <c r="NGH72" s="7"/>
      <c r="NGI72" s="7"/>
      <c r="NGJ72" s="7"/>
      <c r="NKL72" s="7"/>
      <c r="NKM72" s="7"/>
      <c r="NKN72" s="7"/>
      <c r="NKO72" s="7"/>
      <c r="NKP72" s="7"/>
      <c r="NKQ72" s="7"/>
      <c r="NOS72" s="7"/>
      <c r="NOT72" s="7"/>
      <c r="NOU72" s="7"/>
      <c r="NOV72" s="7"/>
      <c r="NOW72" s="7"/>
      <c r="NOX72" s="7"/>
      <c r="NSZ72" s="7"/>
      <c r="NTA72" s="7"/>
      <c r="NTB72" s="7"/>
      <c r="NTC72" s="7"/>
      <c r="NTD72" s="7"/>
      <c r="NTE72" s="7"/>
      <c r="NXG72" s="7"/>
      <c r="NXH72" s="7"/>
      <c r="NXI72" s="7"/>
      <c r="NXJ72" s="7"/>
      <c r="NXK72" s="7"/>
      <c r="NXL72" s="7"/>
      <c r="OBN72" s="7"/>
      <c r="OBO72" s="7"/>
      <c r="OBP72" s="7"/>
      <c r="OBQ72" s="7"/>
      <c r="OBR72" s="7"/>
      <c r="OBS72" s="7"/>
      <c r="OFU72" s="7"/>
      <c r="OFV72" s="7"/>
      <c r="OFW72" s="7"/>
      <c r="OFX72" s="7"/>
      <c r="OFY72" s="7"/>
      <c r="OFZ72" s="7"/>
      <c r="OKB72" s="7"/>
      <c r="OKC72" s="7"/>
      <c r="OKD72" s="7"/>
      <c r="OKE72" s="7"/>
      <c r="OKF72" s="7"/>
      <c r="OKG72" s="7"/>
      <c r="OOI72" s="7"/>
      <c r="OOJ72" s="7"/>
      <c r="OOK72" s="7"/>
      <c r="OOL72" s="7"/>
      <c r="OOM72" s="7"/>
      <c r="OON72" s="7"/>
      <c r="OSP72" s="7"/>
      <c r="OSQ72" s="7"/>
      <c r="OSR72" s="7"/>
      <c r="OSS72" s="7"/>
      <c r="OST72" s="7"/>
      <c r="OSU72" s="7"/>
      <c r="OWW72" s="7"/>
      <c r="OWX72" s="7"/>
      <c r="OWY72" s="7"/>
      <c r="OWZ72" s="7"/>
      <c r="OXA72" s="7"/>
      <c r="OXB72" s="7"/>
      <c r="PBD72" s="7"/>
      <c r="PBE72" s="7"/>
      <c r="PBF72" s="7"/>
      <c r="PBG72" s="7"/>
      <c r="PBH72" s="7"/>
      <c r="PBI72" s="7"/>
      <c r="PFK72" s="7"/>
      <c r="PFL72" s="7"/>
      <c r="PFM72" s="7"/>
      <c r="PFN72" s="7"/>
      <c r="PFO72" s="7"/>
      <c r="PFP72" s="7"/>
      <c r="PJR72" s="7"/>
      <c r="PJS72" s="7"/>
      <c r="PJT72" s="7"/>
      <c r="PJU72" s="7"/>
      <c r="PJV72" s="7"/>
      <c r="PJW72" s="7"/>
      <c r="PNY72" s="7"/>
      <c r="PNZ72" s="7"/>
      <c r="POA72" s="7"/>
      <c r="POB72" s="7"/>
      <c r="POC72" s="7"/>
      <c r="POD72" s="7"/>
      <c r="PSF72" s="7"/>
      <c r="PSG72" s="7"/>
      <c r="PSH72" s="7"/>
      <c r="PSI72" s="7"/>
      <c r="PSJ72" s="7"/>
      <c r="PSK72" s="7"/>
    </row>
    <row r="73" spans="1:998 1104:1997 2103:2996 3102:3995 4101:5105 5211:6104 6210:7103 7209:8102 8208:9212 9318:10211 10317:11210 11316:11321" x14ac:dyDescent="0.25">
      <c r="A73" s="9">
        <f>Landen!E50+100</f>
        <v>104</v>
      </c>
      <c r="B73" s="3">
        <f>VLOOKUP(C73,CX73:CY76,2,FALSE)</f>
        <v>1</v>
      </c>
      <c r="C73" s="5" t="str">
        <f>Landen!D50</f>
        <v>Engeland</v>
      </c>
      <c r="D73" s="3">
        <f>SUMPRODUCT((DA3:DA105=C73)*(DE3:DE105="W"))+SUMPRODUCT((DD3:DD105=C73)*(DF3:DF105="W"))</f>
        <v>0</v>
      </c>
      <c r="E73" s="3">
        <f>SUMPRODUCT((DA3:DA105=C73)*(DE3:DE105="D"))+SUMPRODUCT((DD3:DD105=C73)*(DF3:DF105="D"))</f>
        <v>0</v>
      </c>
      <c r="F73" s="3">
        <f>SUMPRODUCT((DA3:DA105=C73)*(DE3:DE105="L"))+SUMPRODUCT((DD3:DD105=C73)*(DF3:DF105="L"))</f>
        <v>0</v>
      </c>
      <c r="G73" s="3">
        <f>SUMIF(DA3:DA123,C73,DB3:DB123)+SUMIF(DD3:DD123,C73,DC3:DC123)</f>
        <v>0</v>
      </c>
      <c r="H73" s="3">
        <f>SUMIF(DD3:DD123,C73,DB3:DB123)+SUMIF(DA3:DA123,C73,DC3:DC123)</f>
        <v>0</v>
      </c>
      <c r="I73" s="3">
        <f t="shared" ref="I73:I76" si="272">G73-H73+1000</f>
        <v>1000</v>
      </c>
      <c r="J73" s="3">
        <f t="shared" ref="J73:J76" si="273">D73*3+E73*1</f>
        <v>0</v>
      </c>
      <c r="K73" s="3">
        <f>IF(Landen!F50&lt;&gt;"",Landen!F50,-A73)</f>
        <v>-104</v>
      </c>
      <c r="L73" s="3">
        <f>IF(COUNTIF(J73:J76,4)&lt;&gt;4,RANK(J73,J73:J76),J152)</f>
        <v>1</v>
      </c>
      <c r="N73" s="3">
        <f>SUMPRODUCT((L73:L76=L73)*(K73:K76&lt;K73))+L73</f>
        <v>4</v>
      </c>
      <c r="O73" s="5" t="str">
        <f>INDEX(C73:C76,MATCH(1,N73:N76,0),0)</f>
        <v>Ghana</v>
      </c>
      <c r="P73" s="3">
        <f>INDEX(L73:L76,MATCH(O73,C73:C76,0),0)</f>
        <v>1</v>
      </c>
      <c r="Q73" s="3" t="str">
        <f>IF(P74=1,O73,"")</f>
        <v>Ghana</v>
      </c>
      <c r="R73" s="3" t="str">
        <f>IF(P75=2,O74,"")</f>
        <v/>
      </c>
      <c r="S73" s="3" t="str">
        <f>IF(P76=3,O75,"")</f>
        <v/>
      </c>
      <c r="T73" s="3" t="str">
        <f>IF(P77=4,O76,"")</f>
        <v/>
      </c>
      <c r="V73" s="3" t="str">
        <f>IF(Q73&lt;&gt;"",Q73,"")</f>
        <v>Ghana</v>
      </c>
      <c r="W73" s="3">
        <f>SUMPRODUCT((DA3:DA105=V73)*(DD3:DD105=V74)*(DE3:DE105="W"))+SUMPRODUCT((DA3:DA105=V73)*(DD3:DD105=V75)*(DE3:DE105="W"))+SUMPRODUCT((DA3:DA105=V73)*(DD3:DD105=V76)*(DE3:DE105="W"))+SUMPRODUCT((DA3:DA105=V73)*(DD3:DD105=V77)*(DE3:DE105="W"))+SUMPRODUCT((DA3:DA105=V74)*(DD3:DD105=V73)*(DF3:DF105="W"))+SUMPRODUCT((DA3:DA105=V75)*(DD3:DD105=V73)*(DF3:DF105="W"))+SUMPRODUCT((DA3:DA105=V76)*(DD3:DD105=V73)*(DF3:DF105="W"))+SUMPRODUCT((DA3:DA105=V77)*(DD3:DD105=V73)*(DF3:DF105="W"))</f>
        <v>0</v>
      </c>
      <c r="X73" s="3">
        <f>SUMPRODUCT((DA3:DA105=V73)*(DD3:DD105=V74)*(DE3:DE105="D"))+SUMPRODUCT((DA3:DA105=V73)*(DD3:DD105=V75)*(DE3:DE105="D"))+SUMPRODUCT((DA3:DA105=V73)*(DD3:DD105=V76)*(DE3:DE105="D"))+SUMPRODUCT((DA3:DA105=V73)*(DD3:DD105=V77)*(DE3:DE105="D"))+SUMPRODUCT((DA3:DA105=V74)*(DD3:DD105=V73)*(DE3:DE105="D"))+SUMPRODUCT((DA3:DA105=V75)*(DD3:DD105=V73)*(DE3:DE105="D"))+SUMPRODUCT((DA3:DA105=V76)*(DD3:DD105=V73)*(DE3:DE105="D"))+SUMPRODUCT((DA3:DA105=V77)*(DD3:DD105=V73)*(DE3:DE105="D"))</f>
        <v>0</v>
      </c>
      <c r="Y73" s="3">
        <f>SUMPRODUCT((DA3:DA105=V73)*(DD3:DD105=V74)*(DE3:DE105="L"))+SUMPRODUCT((DA3:DA105=V73)*(DD3:DD105=V75)*(DE3:DE105="L"))+SUMPRODUCT((DA3:DA105=V73)*(DD3:DD105=V76)*(DE3:DE105="L"))+SUMPRODUCT((DA3:DA105=V73)*(DD3:DD105=V77)*(DE3:DE105="L"))+SUMPRODUCT((DA3:DA105=V74)*(DD3:DD105=V73)*(DF3:DF105="L"))+SUMPRODUCT((DA3:DA105=V75)*(DD3:DD105=V73)*(DF3:DF105="L"))+SUMPRODUCT((DA3:DA105=V76)*(DD3:DD105=V73)*(DF3:DF105="L"))+SUMPRODUCT((DA3:DA105=V77)*(DD3:DD105=V73)*(DF3:DF105="L"))</f>
        <v>0</v>
      </c>
      <c r="Z73" s="3">
        <f>SUMPRODUCT((DA3:DA105=V73)*(DD3:DD105=V74)*DB3:DB105)+SUMPRODUCT((DA3:DA105=V73)*(DD3:DD105=V75)*DB3:DB105)+SUMPRODUCT((DA3:DA105=V73)*(DD3:DD105=V76)*DB3:DB105)+SUMPRODUCT((DA3:DA105=V73)*(DD3:DD105=V77)*DB3:DB105)+SUMPRODUCT((DA3:DA105=V74)*(DD3:DD105=V73)*DC3:DC105)+SUMPRODUCT((DA3:DA105=V75)*(DD3:DD105=V73)*DC3:DC105)+SUMPRODUCT((DA3:DA105=V76)*(DD3:DD105=V73)*DC3:DC105)+SUMPRODUCT((DA3:DA105=V77)*(DD3:DD105=V73)*DC3:DC105)</f>
        <v>0</v>
      </c>
      <c r="AA73" s="3">
        <f>SUMPRODUCT((DA3:DA105=V73)*(DD3:DD105=V74)*DC3:DC105)+SUMPRODUCT((DA3:DA105=V73)*(DD3:DD105=V75)*DC3:DC105)+SUMPRODUCT((DA3:DA105=V73)*(DD3:DD105=V76)*DC3:DC105)+SUMPRODUCT((DA3:DA105=V73)*(DD3:DD105=V77)*DC3:DC105)+SUMPRODUCT((DA3:DA105=V74)*(DD3:DD105=V73)*DB3:DB105)+SUMPRODUCT((DA3:DA105=V75)*(DD3:DD105=V73)*DB3:DB105)+SUMPRODUCT((DA3:DA105=V76)*(DD3:DD105=V73)*DB3:DB105)+SUMPRODUCT((DA3:DA105=V77)*(DD3:DD105=V73)*DB3:DB105)</f>
        <v>0</v>
      </c>
      <c r="AB73" s="3">
        <f>Z73-AA73+1000</f>
        <v>1000</v>
      </c>
      <c r="AC73" s="3">
        <f t="shared" ref="AC73:AC76" si="274">IF(V73&lt;&gt;"",W73*3+X73*1,"")</f>
        <v>0</v>
      </c>
      <c r="AD73" s="3">
        <f>IF(V73&lt;&gt;"",VLOOKUP(V73,C4:I76,7,FALSE),"")</f>
        <v>1000</v>
      </c>
      <c r="AE73" s="3">
        <f>IF(V73&lt;&gt;"",VLOOKUP(V73,C4:I76,5,FALSE),"")</f>
        <v>0</v>
      </c>
      <c r="AF73" s="3">
        <f>IF(V73&lt;&gt;"",VLOOKUP(V73,C4:K76,9,FALSE),"")</f>
        <v>-172</v>
      </c>
      <c r="AG73" s="3">
        <f t="shared" ref="AG73:AG76" si="275">AC73</f>
        <v>0</v>
      </c>
      <c r="AH73" s="3">
        <f>IF(V73&lt;&gt;"",RANK(AG73,AG73:AG76),"")</f>
        <v>1</v>
      </c>
      <c r="AI73" s="3">
        <f>IF(V73&lt;&gt;"",SUMPRODUCT((AG73:AG76=AG73)*(AB73:AB76&gt;AB73)),"")</f>
        <v>0</v>
      </c>
      <c r="AJ73" s="3">
        <f>IF(V73&lt;&gt;"",SUMPRODUCT((AG73:AG76=AG73)*(AB73:AB76=AB73)*(Z73:Z76&gt;Z73)),"")</f>
        <v>0</v>
      </c>
      <c r="AK73" s="3">
        <f>IF(V73&lt;&gt;"",SUMPRODUCT((AG73:AG76=AG73)*(AB73:AB76=AB73)*(Z73:Z76=Z73)*(AD73:AD76&gt;AD73)),"")</f>
        <v>0</v>
      </c>
      <c r="AL73" s="3">
        <f>IF(V73&lt;&gt;"",SUMPRODUCT((AG73:AG76=AG73)*(AB73:AB76=AB73)*(Z73:Z76=Z73)*(AD73:AD76=AD73)*(AE73:AE76&gt;AE73)),"")</f>
        <v>0</v>
      </c>
      <c r="AM73" s="3">
        <f>IF(V73&lt;&gt;"",SUMPRODUCT((AG73:AG76=AG73)*(AB73:AB76=AB73)*(Z73:Z76=Z73)*(AD73:AD76=AD73)*(AE73:AE76=AE73)*(AF73:AF76&gt;AF73)),"")</f>
        <v>3</v>
      </c>
      <c r="AN73" s="3">
        <f>IF(V73&lt;&gt;"",IF(AN152&lt;&gt;"",IF(U151=3,AN152,AN152+U151),SUM(AH73:AM73)),"")</f>
        <v>4</v>
      </c>
      <c r="AO73" s="3" t="str">
        <f>IF(V73&lt;&gt;"",INDEX(V73:V76,MATCH(1,AN73:AN76,0),0),"")</f>
        <v>Engeland</v>
      </c>
      <c r="CX73" s="3" t="str">
        <f>IF(Voorspelling!B182="© 2025 | journalSHEET.com",IF(AO73&lt;&gt;"",AO73,O73),"England")</f>
        <v>Engeland</v>
      </c>
      <c r="CY73" s="3">
        <v>1</v>
      </c>
      <c r="DA73" s="7" t="str">
        <f>Voorspelling!F76</f>
        <v>Colombia</v>
      </c>
      <c r="DB73" s="7">
        <f>Voorspelling!G76</f>
        <v>0</v>
      </c>
      <c r="DC73" s="7">
        <f>Voorspelling!H76</f>
        <v>0</v>
      </c>
      <c r="DD73" s="7" t="str">
        <f>Voorspelling!I76</f>
        <v>Portugal</v>
      </c>
      <c r="DE73" s="7" t="str">
        <f>IF(AND(Voorspelling!G76&lt;&gt;"",Voorspelling!H76&lt;&gt;""),IF(DB73&gt;DC73,"W",IF(DB73=DC73,"D","L")),"")</f>
        <v/>
      </c>
      <c r="DF73" s="7" t="str">
        <f t="shared" si="256"/>
        <v/>
      </c>
      <c r="DI73" s="3" t="e">
        <f ca="1">VLOOKUP(DJ73,HE73:HF76,2,FALSE)</f>
        <v>#N/A</v>
      </c>
      <c r="DJ73" s="5" t="str">
        <f>C73</f>
        <v>Engeland</v>
      </c>
      <c r="DK73" s="3" t="e">
        <f ca="1">SUMPRODUCT((HH3:HH105=DJ73)*(HL3:HL105="W"))+SUMPRODUCT((HK3:HK105=DJ73)*(HM3:HM105="W"))</f>
        <v>#REF!</v>
      </c>
      <c r="DL73" s="3" t="e">
        <f ca="1">SUMPRODUCT((HH3:HH105=DJ73)*(HL3:HL105="D"))+SUMPRODUCT((HK3:HK105=DJ73)*(HM3:HM105="D"))</f>
        <v>#REF!</v>
      </c>
      <c r="DM73" s="3" t="e">
        <f ca="1">SUMPRODUCT((HH3:HH105=DJ73)*(HL3:HL105="L"))+SUMPRODUCT((HK3:HK105=DJ73)*(HM3:HM105="L"))</f>
        <v>#REF!</v>
      </c>
      <c r="DN73" s="3" t="e">
        <f ca="1">SUMIF(HH3:HH123,DJ73,HI3:HI123)+SUMIF(HK3:HK123,DJ73,HJ3:HJ123)</f>
        <v>#REF!</v>
      </c>
      <c r="DO73" s="3" t="e">
        <f ca="1">SUMIF(HK3:HK123,DJ73,HI3:HI123)+SUMIF(HH3:HH123,DJ73,HJ3:HJ123)</f>
        <v>#REF!</v>
      </c>
      <c r="DP73" s="3" t="e">
        <f t="shared" ref="DP73:DP76" ca="1" si="276">DN73-DO73+1000</f>
        <v>#REF!</v>
      </c>
      <c r="DQ73" s="3" t="e">
        <f t="shared" ref="DQ73:DQ76" ca="1" si="277">DK73*3+DL73*1</f>
        <v>#REF!</v>
      </c>
      <c r="DR73" s="3">
        <f t="shared" ref="DR73:DR76" si="278">K73</f>
        <v>-104</v>
      </c>
      <c r="DS73" s="3" t="e">
        <f ca="1">IF(COUNTIF(DQ73:DQ76,4)&lt;&gt;4,RANK(DQ73,DQ73:DQ76),DQ152)</f>
        <v>#REF!</v>
      </c>
      <c r="DU73" s="3" t="e">
        <f ca="1">SUMPRODUCT((DS73:DS76=DS73)*(DR73:DR76&lt;DR73))+DS73</f>
        <v>#REF!</v>
      </c>
      <c r="DV73" s="5" t="e">
        <f ca="1">INDEX(DJ73:DJ76,MATCH(1,DU73:DU76,0),0)</f>
        <v>#N/A</v>
      </c>
      <c r="DW73" s="3" t="e">
        <f ca="1">INDEX(DS73:DS76,MATCH(DV73,DJ73:DJ76,0),0)</f>
        <v>#N/A</v>
      </c>
      <c r="DX73" s="3" t="e">
        <f ca="1">IF(DW74=1,DV73,"")</f>
        <v>#N/A</v>
      </c>
      <c r="DY73" s="3" t="e">
        <f ca="1">IF(DW75=2,DV74,"")</f>
        <v>#N/A</v>
      </c>
      <c r="DZ73" s="3" t="e">
        <f ca="1">IF(DW76=3,DV75,"")</f>
        <v>#N/A</v>
      </c>
      <c r="EA73" s="3" t="str">
        <f>IF(DW77=4,DV76,"")</f>
        <v/>
      </c>
      <c r="EC73" s="3" t="e">
        <f ca="1">IF(DX73&lt;&gt;"",DX73,"")</f>
        <v>#N/A</v>
      </c>
      <c r="ED73" s="3" t="e">
        <f ca="1">SUMPRODUCT((HH3:HH105=EC73)*(HK3:HK105=EC74)*(HL3:HL105="W"))+SUMPRODUCT((HH3:HH105=EC73)*(HK3:HK105=EC75)*(HL3:HL105="W"))+SUMPRODUCT((HH3:HH105=EC73)*(HK3:HK105=EC76)*(HL3:HL105="W"))+SUMPRODUCT((HH3:HH105=EC73)*(HK3:HK105=EC77)*(HL3:HL105="W"))+SUMPRODUCT((HH3:HH105=EC74)*(HK3:HK105=EC73)*(HM3:HM105="W"))+SUMPRODUCT((HH3:HH105=EC75)*(HK3:HK105=EC73)*(HM3:HM105="W"))+SUMPRODUCT((HH3:HH105=EC76)*(HK3:HK105=EC73)*(HM3:HM105="W"))+SUMPRODUCT((HH3:HH105=EC77)*(HK3:HK105=EC73)*(HM3:HM105="W"))</f>
        <v>#N/A</v>
      </c>
      <c r="EE73" s="3" t="e">
        <f ca="1">SUMPRODUCT((HH3:HH105=EC73)*(HK3:HK105=EC74)*(HL3:HL105="D"))+SUMPRODUCT((HH3:HH105=EC73)*(HK3:HK105=EC75)*(HL3:HL105="D"))+SUMPRODUCT((HH3:HH105=EC73)*(HK3:HK105=EC76)*(HL3:HL105="D"))+SUMPRODUCT((HH3:HH105=EC73)*(HK3:HK105=EC77)*(HL3:HL105="D"))+SUMPRODUCT((HH3:HH105=EC74)*(HK3:HK105=EC73)*(HL3:HL105="D"))+SUMPRODUCT((HH3:HH105=EC75)*(HK3:HK105=EC73)*(HL3:HL105="D"))+SUMPRODUCT((HH3:HH105=EC76)*(HK3:HK105=EC73)*(HL3:HL105="D"))+SUMPRODUCT((HH3:HH105=EC77)*(HK3:HK105=EC73)*(HL3:HL105="D"))</f>
        <v>#N/A</v>
      </c>
      <c r="EF73" s="3" t="e">
        <f ca="1">SUMPRODUCT((HH3:HH105=EC73)*(HK3:HK105=EC74)*(HL3:HL105="L"))+SUMPRODUCT((HH3:HH105=EC73)*(HK3:HK105=EC75)*(HL3:HL105="L"))+SUMPRODUCT((HH3:HH105=EC73)*(HK3:HK105=EC76)*(HL3:HL105="L"))+SUMPRODUCT((HH3:HH105=EC73)*(HK3:HK105=EC77)*(HL3:HL105="L"))+SUMPRODUCT((HH3:HH105=EC74)*(HK3:HK105=EC73)*(HM3:HM105="L"))+SUMPRODUCT((HH3:HH105=EC75)*(HK3:HK105=EC73)*(HM3:HM105="L"))+SUMPRODUCT((HH3:HH105=EC76)*(HK3:HK105=EC73)*(HM3:HM105="L"))+SUMPRODUCT((HH3:HH105=EC77)*(HK3:HK105=EC73)*(HM3:HM105="L"))</f>
        <v>#N/A</v>
      </c>
      <c r="EG73" s="3" t="e">
        <f ca="1">SUMPRODUCT((HH3:HH105=EC73)*(HK3:HK105=EC74)*HI3:HI105)+SUMPRODUCT((HH3:HH105=EC73)*(HK3:HK105=EC75)*HI3:HI105)+SUMPRODUCT((HH3:HH105=EC73)*(HK3:HK105=EC76)*HI3:HI105)+SUMPRODUCT((HH3:HH105=EC73)*(HK3:HK105=EC77)*HI3:HI105)+SUMPRODUCT((HH3:HH105=EC74)*(HK3:HK105=EC73)*HJ3:HJ105)+SUMPRODUCT((HH3:HH105=EC75)*(HK3:HK105=EC73)*HJ3:HJ105)+SUMPRODUCT((HH3:HH105=EC76)*(HK3:HK105=EC73)*HJ3:HJ105)+SUMPRODUCT((HH3:HH105=EC77)*(HK3:HK105=EC73)*HJ3:HJ105)</f>
        <v>#N/A</v>
      </c>
      <c r="EH73" s="3" t="e">
        <f ca="1">SUMPRODUCT((HH3:HH105=EC73)*(HK3:HK105=EC74)*HJ3:HJ105)+SUMPRODUCT((HH3:HH105=EC73)*(HK3:HK105=EC75)*HJ3:HJ105)+SUMPRODUCT((HH3:HH105=EC73)*(HK3:HK105=EC76)*HJ3:HJ105)+SUMPRODUCT((HH3:HH105=EC73)*(HK3:HK105=EC77)*HJ3:HJ105)+SUMPRODUCT((HH3:HH105=EC74)*(HK3:HK105=EC73)*HI3:HI105)+SUMPRODUCT((HH3:HH105=EC75)*(HK3:HK105=EC73)*HI3:HI105)+SUMPRODUCT((HH3:HH105=EC76)*(HK3:HK105=EC73)*HI3:HI105)+SUMPRODUCT((HH3:HH105=EC77)*(HK3:HK105=EC73)*HI3:HI105)</f>
        <v>#N/A</v>
      </c>
      <c r="EI73" s="3" t="e">
        <f ca="1">EG73-EH73+1000</f>
        <v>#N/A</v>
      </c>
      <c r="EJ73" s="3" t="e">
        <f t="shared" ref="EJ73:EJ76" ca="1" si="279">IF(EC73&lt;&gt;"",ED73*3+EE73*1,"")</f>
        <v>#N/A</v>
      </c>
      <c r="EK73" s="3" t="e">
        <f ca="1">IF(EC73&lt;&gt;"",VLOOKUP(EC73,DJ4:DP76,7,FALSE),"")</f>
        <v>#N/A</v>
      </c>
      <c r="EL73" s="3" t="e">
        <f ca="1">IF(EC73&lt;&gt;"",VLOOKUP(EC73,DJ4:DP76,5,FALSE),"")</f>
        <v>#N/A</v>
      </c>
      <c r="EM73" s="3" t="e">
        <f ca="1">IF(EC73&lt;&gt;"",VLOOKUP(EC73,DJ4:DR76,9,FALSE),"")</f>
        <v>#N/A</v>
      </c>
      <c r="EN73" s="3" t="e">
        <f t="shared" ref="EN73:EN76" ca="1" si="280">EJ73</f>
        <v>#N/A</v>
      </c>
      <c r="EO73" s="3" t="e">
        <f ca="1">IF(EC73&lt;&gt;"",RANK(EN73,EN73:EN76),"")</f>
        <v>#N/A</v>
      </c>
      <c r="EP73" s="3" t="e">
        <f ca="1">IF(EC73&lt;&gt;"",SUMPRODUCT((EN73:EN76=EN73)*(EI73:EI76&gt;EI73)),"")</f>
        <v>#N/A</v>
      </c>
      <c r="EQ73" s="3" t="e">
        <f ca="1">IF(EC73&lt;&gt;"",SUMPRODUCT((EN73:EN76=EN73)*(EI73:EI76=EI73)*(EG73:EG76&gt;EG73)),"")</f>
        <v>#N/A</v>
      </c>
      <c r="ER73" s="3" t="e">
        <f ca="1">IF(EC73&lt;&gt;"",SUMPRODUCT((EN73:EN76=EN73)*(EI73:EI76=EI73)*(EG73:EG76=EG73)*(EK73:EK76&gt;EK73)),"")</f>
        <v>#N/A</v>
      </c>
      <c r="ES73" s="3" t="e">
        <f ca="1">IF(EC73&lt;&gt;"",SUMPRODUCT((EN73:EN76=EN73)*(EI73:EI76=EI73)*(EG73:EG76=EG73)*(EK73:EK76=EK73)*(EL73:EL76&gt;EL73)),"")</f>
        <v>#N/A</v>
      </c>
      <c r="ET73" s="3" t="e">
        <f ca="1">IF(EC73&lt;&gt;"",SUMPRODUCT((EN73:EN76=EN73)*(EI73:EI76=EI73)*(EG73:EG76=EG73)*(EK73:EK76=EK73)*(EL73:EL76=EL73)*(EM73:EM76&gt;EM73)),"")</f>
        <v>#N/A</v>
      </c>
      <c r="EU73" s="3" t="e">
        <f ca="1">IF(EC73&lt;&gt;"",IF(EU152&lt;&gt;"",IF(EB151=3,EU152,EU152+EB151),SUM(EO73:ET73)),"")</f>
        <v>#N/A</v>
      </c>
      <c r="EV73" s="3" t="e">
        <f ca="1">IF(EC73&lt;&gt;"",INDEX(EC73:EC76,MATCH(1,EU73:EU76,0),0),"")</f>
        <v>#N/A</v>
      </c>
      <c r="HE73" s="3" t="e">
        <f ca="1">IF(EV73&lt;&gt;"",EV73,DV73)</f>
        <v>#N/A</v>
      </c>
      <c r="HF73" s="3">
        <v>1</v>
      </c>
      <c r="HH73" s="7" t="str">
        <f t="shared" si="261"/>
        <v>Colombia</v>
      </c>
      <c r="HI73" s="7" t="e">
        <f ca="1">IF(OFFSET(Voorspelling!#REF!,0,HI1)&lt;&gt;"",OFFSET(Voorspelling!#REF!,0,HI1),0)</f>
        <v>#REF!</v>
      </c>
      <c r="HJ73" s="7" t="e">
        <f ca="1">IF(OFFSET(Voorspelling!#REF!,0,HI1)&lt;&gt;"",OFFSET(Voorspelling!#REF!,0,HI1),0)</f>
        <v>#REF!</v>
      </c>
      <c r="HK73" s="7" t="str">
        <f t="shared" si="262"/>
        <v>Portugal</v>
      </c>
      <c r="HL73" s="7" t="e">
        <f ca="1">IF(AND(OFFSET(Voorspelling!#REF!,0,HI1)&lt;&gt;"",OFFSET(Voorspelling!#REF!,0,HI1)&lt;&gt;""),IF(HI73&gt;HJ73,"W",IF(HI73=HJ73,"D","L")),"")</f>
        <v>#REF!</v>
      </c>
      <c r="HM73" s="7" t="e">
        <f t="shared" ca="1" si="263"/>
        <v>#REF!</v>
      </c>
      <c r="LO73" s="7"/>
      <c r="LP73" s="7"/>
      <c r="LQ73" s="7"/>
      <c r="LR73" s="7"/>
      <c r="LS73" s="7"/>
      <c r="LT73" s="7"/>
      <c r="PV73" s="7"/>
      <c r="PW73" s="7"/>
      <c r="PX73" s="7"/>
      <c r="PY73" s="7"/>
      <c r="PZ73" s="7"/>
      <c r="QA73" s="7"/>
      <c r="UC73" s="7"/>
      <c r="UD73" s="7"/>
      <c r="UE73" s="7"/>
      <c r="UF73" s="7"/>
      <c r="UG73" s="7"/>
      <c r="UH73" s="7"/>
      <c r="YJ73" s="7"/>
      <c r="YK73" s="7"/>
      <c r="YL73" s="7"/>
      <c r="YM73" s="7"/>
      <c r="YN73" s="7"/>
      <c r="YO73" s="7"/>
      <c r="ACQ73" s="7"/>
      <c r="ACR73" s="7"/>
      <c r="ACS73" s="7"/>
      <c r="ACT73" s="7"/>
      <c r="ACU73" s="7"/>
      <c r="ACV73" s="7"/>
      <c r="AGX73" s="7"/>
      <c r="AGY73" s="7"/>
      <c r="AGZ73" s="7"/>
      <c r="AHA73" s="7"/>
      <c r="AHB73" s="7"/>
      <c r="AHC73" s="7"/>
      <c r="ALE73" s="7"/>
      <c r="ALF73" s="7"/>
      <c r="ALG73" s="7"/>
      <c r="ALH73" s="7"/>
      <c r="ALI73" s="7"/>
      <c r="ALJ73" s="7"/>
      <c r="APL73" s="7"/>
      <c r="APM73" s="7"/>
      <c r="APN73" s="7"/>
      <c r="APO73" s="7"/>
      <c r="APP73" s="7"/>
      <c r="APQ73" s="7"/>
      <c r="ATS73" s="7"/>
      <c r="ATT73" s="7"/>
      <c r="ATU73" s="7"/>
      <c r="ATV73" s="7"/>
      <c r="ATW73" s="7"/>
      <c r="ATX73" s="7"/>
      <c r="AXZ73" s="7"/>
      <c r="AYA73" s="7"/>
      <c r="AYB73" s="7"/>
      <c r="AYC73" s="7"/>
      <c r="AYD73" s="7"/>
      <c r="AYE73" s="7"/>
      <c r="BCG73" s="7"/>
      <c r="BCH73" s="7"/>
      <c r="BCI73" s="7"/>
      <c r="BCJ73" s="7"/>
      <c r="BCK73" s="7"/>
      <c r="BCL73" s="7"/>
      <c r="BGN73" s="7"/>
      <c r="BGO73" s="7"/>
      <c r="BGP73" s="7"/>
      <c r="BGQ73" s="7"/>
      <c r="BGR73" s="7"/>
      <c r="BGS73" s="7"/>
      <c r="BKU73" s="7"/>
      <c r="BKV73" s="7"/>
      <c r="BKW73" s="7"/>
      <c r="BKX73" s="7"/>
      <c r="BKY73" s="7"/>
      <c r="BKZ73" s="7"/>
      <c r="BPB73" s="7"/>
      <c r="BPC73" s="7"/>
      <c r="BPD73" s="7"/>
      <c r="BPE73" s="7"/>
      <c r="BPF73" s="7"/>
      <c r="BPG73" s="7"/>
      <c r="BTI73" s="7"/>
      <c r="BTJ73" s="7"/>
      <c r="BTK73" s="7"/>
      <c r="BTL73" s="7"/>
      <c r="BTM73" s="7"/>
      <c r="BTN73" s="7"/>
      <c r="BXP73" s="7"/>
      <c r="BXQ73" s="7"/>
      <c r="BXR73" s="7"/>
      <c r="BXS73" s="7"/>
      <c r="BXT73" s="7"/>
      <c r="BXU73" s="7"/>
      <c r="CBW73" s="7"/>
      <c r="CBX73" s="7"/>
      <c r="CBY73" s="7"/>
      <c r="CBZ73" s="7"/>
      <c r="CCA73" s="7"/>
      <c r="CCB73" s="7"/>
      <c r="CGD73" s="7"/>
      <c r="CGE73" s="7"/>
      <c r="CGF73" s="7"/>
      <c r="CGG73" s="7"/>
      <c r="CGH73" s="7"/>
      <c r="CGI73" s="7"/>
      <c r="CKK73" s="7"/>
      <c r="CKL73" s="7"/>
      <c r="CKM73" s="7"/>
      <c r="CKN73" s="7"/>
      <c r="CKO73" s="7"/>
      <c r="CKP73" s="7"/>
      <c r="COR73" s="7"/>
      <c r="COS73" s="7"/>
      <c r="COT73" s="7"/>
      <c r="COU73" s="7"/>
      <c r="COV73" s="7"/>
      <c r="COW73" s="7"/>
      <c r="CSY73" s="7"/>
      <c r="CSZ73" s="7"/>
      <c r="CTA73" s="7"/>
      <c r="CTB73" s="7"/>
      <c r="CTC73" s="7"/>
      <c r="CTD73" s="7"/>
      <c r="CXF73" s="7"/>
      <c r="CXG73" s="7"/>
      <c r="CXH73" s="7"/>
      <c r="CXI73" s="7"/>
      <c r="CXJ73" s="7"/>
      <c r="CXK73" s="7"/>
      <c r="DBM73" s="7"/>
      <c r="DBN73" s="7"/>
      <c r="DBO73" s="7"/>
      <c r="DBP73" s="7"/>
      <c r="DBQ73" s="7"/>
      <c r="DBR73" s="7"/>
      <c r="DFT73" s="7"/>
      <c r="DFU73" s="7"/>
      <c r="DFV73" s="7"/>
      <c r="DFW73" s="7"/>
      <c r="DFX73" s="7"/>
      <c r="DFY73" s="7"/>
      <c r="DKA73" s="7"/>
      <c r="DKB73" s="7"/>
      <c r="DKC73" s="7"/>
      <c r="DKD73" s="7"/>
      <c r="DKE73" s="7"/>
      <c r="DKF73" s="7"/>
      <c r="DOH73" s="7"/>
      <c r="DOI73" s="7"/>
      <c r="DOJ73" s="7"/>
      <c r="DOK73" s="7"/>
      <c r="DOL73" s="7"/>
      <c r="DOM73" s="7"/>
      <c r="DSO73" s="7"/>
      <c r="DSP73" s="7"/>
      <c r="DSQ73" s="7"/>
      <c r="DSR73" s="7"/>
      <c r="DSS73" s="7"/>
      <c r="DST73" s="7"/>
      <c r="DWV73" s="7"/>
      <c r="DWW73" s="7"/>
      <c r="DWX73" s="7"/>
      <c r="DWY73" s="7"/>
      <c r="DWZ73" s="7"/>
      <c r="DXA73" s="7"/>
      <c r="EBC73" s="7"/>
      <c r="EBD73" s="7"/>
      <c r="EBE73" s="7"/>
      <c r="EBF73" s="7"/>
      <c r="EBG73" s="7"/>
      <c r="EBH73" s="7"/>
      <c r="EFJ73" s="7"/>
      <c r="EFK73" s="7"/>
      <c r="EFL73" s="7"/>
      <c r="EFM73" s="7"/>
      <c r="EFN73" s="7"/>
      <c r="EFO73" s="7"/>
      <c r="EJQ73" s="7"/>
      <c r="EJR73" s="7"/>
      <c r="EJS73" s="7"/>
      <c r="EJT73" s="7"/>
      <c r="EJU73" s="7"/>
      <c r="EJV73" s="7"/>
      <c r="ENX73" s="7"/>
      <c r="ENY73" s="7"/>
      <c r="ENZ73" s="7"/>
      <c r="EOA73" s="7"/>
      <c r="EOB73" s="7"/>
      <c r="EOC73" s="7"/>
      <c r="ESE73" s="7"/>
      <c r="ESF73" s="7"/>
      <c r="ESG73" s="7"/>
      <c r="ESH73" s="7"/>
      <c r="ESI73" s="7"/>
      <c r="ESJ73" s="7"/>
      <c r="EWL73" s="7"/>
      <c r="EWM73" s="7"/>
      <c r="EWN73" s="7"/>
      <c r="EWO73" s="7"/>
      <c r="EWP73" s="7"/>
      <c r="EWQ73" s="7"/>
      <c r="FAS73" s="7"/>
      <c r="FAT73" s="7"/>
      <c r="FAU73" s="7"/>
      <c r="FAV73" s="7"/>
      <c r="FAW73" s="7"/>
      <c r="FAX73" s="7"/>
      <c r="FEZ73" s="7"/>
      <c r="FFA73" s="7"/>
      <c r="FFB73" s="7"/>
      <c r="FFC73" s="7"/>
      <c r="FFD73" s="7"/>
      <c r="FFE73" s="7"/>
      <c r="FJG73" s="7"/>
      <c r="FJH73" s="7"/>
      <c r="FJI73" s="7"/>
      <c r="FJJ73" s="7"/>
      <c r="FJK73" s="7"/>
      <c r="FJL73" s="7"/>
      <c r="FNN73" s="7"/>
      <c r="FNO73" s="7"/>
      <c r="FNP73" s="7"/>
      <c r="FNQ73" s="7"/>
      <c r="FNR73" s="7"/>
      <c r="FNS73" s="7"/>
      <c r="FRU73" s="7"/>
      <c r="FRV73" s="7"/>
      <c r="FRW73" s="7"/>
      <c r="FRX73" s="7"/>
      <c r="FRY73" s="7"/>
      <c r="FRZ73" s="7"/>
      <c r="FWB73" s="7"/>
      <c r="FWC73" s="7"/>
      <c r="FWD73" s="7"/>
      <c r="FWE73" s="7"/>
      <c r="FWF73" s="7"/>
      <c r="FWG73" s="7"/>
      <c r="GAI73" s="7"/>
      <c r="GAJ73" s="7"/>
      <c r="GAK73" s="7"/>
      <c r="GAL73" s="7"/>
      <c r="GAM73" s="7"/>
      <c r="GAN73" s="7"/>
      <c r="GEP73" s="7"/>
      <c r="GEQ73" s="7"/>
      <c r="GER73" s="7"/>
      <c r="GES73" s="7"/>
      <c r="GET73" s="7"/>
      <c r="GEU73" s="7"/>
      <c r="GIW73" s="7"/>
      <c r="GIX73" s="7"/>
      <c r="GIY73" s="7"/>
      <c r="GIZ73" s="7"/>
      <c r="GJA73" s="7"/>
      <c r="GJB73" s="7"/>
      <c r="GND73" s="7"/>
      <c r="GNE73" s="7"/>
      <c r="GNF73" s="7"/>
      <c r="GNG73" s="7"/>
      <c r="GNH73" s="7"/>
      <c r="GNI73" s="7"/>
      <c r="GRK73" s="7"/>
      <c r="GRL73" s="7"/>
      <c r="GRM73" s="7"/>
      <c r="GRN73" s="7"/>
      <c r="GRO73" s="7"/>
      <c r="GRP73" s="7"/>
      <c r="GVR73" s="7"/>
      <c r="GVS73" s="7"/>
      <c r="GVT73" s="7"/>
      <c r="GVU73" s="7"/>
      <c r="GVV73" s="7"/>
      <c r="GVW73" s="7"/>
      <c r="GZY73" s="7"/>
      <c r="GZZ73" s="7"/>
      <c r="HAA73" s="7"/>
      <c r="HAB73" s="7"/>
      <c r="HAC73" s="7"/>
      <c r="HAD73" s="7"/>
      <c r="HEF73" s="7"/>
      <c r="HEG73" s="7"/>
      <c r="HEH73" s="7"/>
      <c r="HEI73" s="7"/>
      <c r="HEJ73" s="7"/>
      <c r="HEK73" s="7"/>
      <c r="HIM73" s="7"/>
      <c r="HIN73" s="7"/>
      <c r="HIO73" s="7"/>
      <c r="HIP73" s="7"/>
      <c r="HIQ73" s="7"/>
      <c r="HIR73" s="7"/>
      <c r="HMT73" s="7"/>
      <c r="HMU73" s="7"/>
      <c r="HMV73" s="7"/>
      <c r="HMW73" s="7"/>
      <c r="HMX73" s="7"/>
      <c r="HMY73" s="7"/>
      <c r="HRA73" s="7"/>
      <c r="HRB73" s="7"/>
      <c r="HRC73" s="7"/>
      <c r="HRD73" s="7"/>
      <c r="HRE73" s="7"/>
      <c r="HRF73" s="7"/>
      <c r="HVH73" s="7"/>
      <c r="HVI73" s="7"/>
      <c r="HVJ73" s="7"/>
      <c r="HVK73" s="7"/>
      <c r="HVL73" s="7"/>
      <c r="HVM73" s="7"/>
      <c r="HZO73" s="7"/>
      <c r="HZP73" s="7"/>
      <c r="HZQ73" s="7"/>
      <c r="HZR73" s="7"/>
      <c r="HZS73" s="7"/>
      <c r="HZT73" s="7"/>
      <c r="IDV73" s="7"/>
      <c r="IDW73" s="7"/>
      <c r="IDX73" s="7"/>
      <c r="IDY73" s="7"/>
      <c r="IDZ73" s="7"/>
      <c r="IEA73" s="7"/>
      <c r="IIC73" s="7"/>
      <c r="IID73" s="7"/>
      <c r="IIE73" s="7"/>
      <c r="IIF73" s="7"/>
      <c r="IIG73" s="7"/>
      <c r="IIH73" s="7"/>
      <c r="IMJ73" s="7"/>
      <c r="IMK73" s="7"/>
      <c r="IML73" s="7"/>
      <c r="IMM73" s="7"/>
      <c r="IMN73" s="7"/>
      <c r="IMO73" s="7"/>
      <c r="IQQ73" s="7"/>
      <c r="IQR73" s="7"/>
      <c r="IQS73" s="7"/>
      <c r="IQT73" s="7"/>
      <c r="IQU73" s="7"/>
      <c r="IQV73" s="7"/>
      <c r="IUX73" s="7"/>
      <c r="IUY73" s="7"/>
      <c r="IUZ73" s="7"/>
      <c r="IVA73" s="7"/>
      <c r="IVB73" s="7"/>
      <c r="IVC73" s="7"/>
      <c r="IZE73" s="7"/>
      <c r="IZF73" s="7"/>
      <c r="IZG73" s="7"/>
      <c r="IZH73" s="7"/>
      <c r="IZI73" s="7"/>
      <c r="IZJ73" s="7"/>
      <c r="JDL73" s="7"/>
      <c r="JDM73" s="7"/>
      <c r="JDN73" s="7"/>
      <c r="JDO73" s="7"/>
      <c r="JDP73" s="7"/>
      <c r="JDQ73" s="7"/>
      <c r="JHS73" s="7"/>
      <c r="JHT73" s="7"/>
      <c r="JHU73" s="7"/>
      <c r="JHV73" s="7"/>
      <c r="JHW73" s="7"/>
      <c r="JHX73" s="7"/>
      <c r="JLZ73" s="7"/>
      <c r="JMA73" s="7"/>
      <c r="JMB73" s="7"/>
      <c r="JMC73" s="7"/>
      <c r="JMD73" s="7"/>
      <c r="JME73" s="7"/>
      <c r="JQG73" s="7"/>
      <c r="JQH73" s="7"/>
      <c r="JQI73" s="7"/>
      <c r="JQJ73" s="7"/>
      <c r="JQK73" s="7"/>
      <c r="JQL73" s="7"/>
      <c r="JUN73" s="7"/>
      <c r="JUO73" s="7"/>
      <c r="JUP73" s="7"/>
      <c r="JUQ73" s="7"/>
      <c r="JUR73" s="7"/>
      <c r="JUS73" s="7"/>
      <c r="JYU73" s="7"/>
      <c r="JYV73" s="7"/>
      <c r="JYW73" s="7"/>
      <c r="JYX73" s="7"/>
      <c r="JYY73" s="7"/>
      <c r="JYZ73" s="7"/>
      <c r="KDB73" s="7"/>
      <c r="KDC73" s="7"/>
      <c r="KDD73" s="7"/>
      <c r="KDE73" s="7"/>
      <c r="KDF73" s="7"/>
      <c r="KDG73" s="7"/>
      <c r="KHI73" s="7"/>
      <c r="KHJ73" s="7"/>
      <c r="KHK73" s="7"/>
      <c r="KHL73" s="7"/>
      <c r="KHM73" s="7"/>
      <c r="KHN73" s="7"/>
      <c r="KLP73" s="7"/>
      <c r="KLQ73" s="7"/>
      <c r="KLR73" s="7"/>
      <c r="KLS73" s="7"/>
      <c r="KLT73" s="7"/>
      <c r="KLU73" s="7"/>
      <c r="KPW73" s="7"/>
      <c r="KPX73" s="7"/>
      <c r="KPY73" s="7"/>
      <c r="KPZ73" s="7"/>
      <c r="KQA73" s="7"/>
      <c r="KQB73" s="7"/>
      <c r="KUD73" s="7"/>
      <c r="KUE73" s="7"/>
      <c r="KUF73" s="7"/>
      <c r="KUG73" s="7"/>
      <c r="KUH73" s="7"/>
      <c r="KUI73" s="7"/>
      <c r="KYK73" s="7"/>
      <c r="KYL73" s="7"/>
      <c r="KYM73" s="7"/>
      <c r="KYN73" s="7"/>
      <c r="KYO73" s="7"/>
      <c r="KYP73" s="7"/>
      <c r="LCR73" s="7"/>
      <c r="LCS73" s="7"/>
      <c r="LCT73" s="7"/>
      <c r="LCU73" s="7"/>
      <c r="LCV73" s="7"/>
      <c r="LCW73" s="7"/>
      <c r="LGY73" s="7"/>
      <c r="LGZ73" s="7"/>
      <c r="LHA73" s="7"/>
      <c r="LHB73" s="7"/>
      <c r="LHC73" s="7"/>
      <c r="LHD73" s="7"/>
      <c r="LLF73" s="7"/>
      <c r="LLG73" s="7"/>
      <c r="LLH73" s="7"/>
      <c r="LLI73" s="7"/>
      <c r="LLJ73" s="7"/>
      <c r="LLK73" s="7"/>
      <c r="LPM73" s="7"/>
      <c r="LPN73" s="7"/>
      <c r="LPO73" s="7"/>
      <c r="LPP73" s="7"/>
      <c r="LPQ73" s="7"/>
      <c r="LPR73" s="7"/>
      <c r="LTT73" s="7"/>
      <c r="LTU73" s="7"/>
      <c r="LTV73" s="7"/>
      <c r="LTW73" s="7"/>
      <c r="LTX73" s="7"/>
      <c r="LTY73" s="7"/>
      <c r="LYA73" s="7"/>
      <c r="LYB73" s="7"/>
      <c r="LYC73" s="7"/>
      <c r="LYD73" s="7"/>
      <c r="LYE73" s="7"/>
      <c r="LYF73" s="7"/>
      <c r="MCH73" s="7"/>
      <c r="MCI73" s="7"/>
      <c r="MCJ73" s="7"/>
      <c r="MCK73" s="7"/>
      <c r="MCL73" s="7"/>
      <c r="MCM73" s="7"/>
      <c r="MGO73" s="7"/>
      <c r="MGP73" s="7"/>
      <c r="MGQ73" s="7"/>
      <c r="MGR73" s="7"/>
      <c r="MGS73" s="7"/>
      <c r="MGT73" s="7"/>
      <c r="MKV73" s="7"/>
      <c r="MKW73" s="7"/>
      <c r="MKX73" s="7"/>
      <c r="MKY73" s="7"/>
      <c r="MKZ73" s="7"/>
      <c r="MLA73" s="7"/>
      <c r="MPC73" s="7"/>
      <c r="MPD73" s="7"/>
      <c r="MPE73" s="7"/>
      <c r="MPF73" s="7"/>
      <c r="MPG73" s="7"/>
      <c r="MPH73" s="7"/>
      <c r="MTJ73" s="7"/>
      <c r="MTK73" s="7"/>
      <c r="MTL73" s="7"/>
      <c r="MTM73" s="7"/>
      <c r="MTN73" s="7"/>
      <c r="MTO73" s="7"/>
      <c r="MXQ73" s="7"/>
      <c r="MXR73" s="7"/>
      <c r="MXS73" s="7"/>
      <c r="MXT73" s="7"/>
      <c r="MXU73" s="7"/>
      <c r="MXV73" s="7"/>
      <c r="NBX73" s="7"/>
      <c r="NBY73" s="7"/>
      <c r="NBZ73" s="7"/>
      <c r="NCA73" s="7"/>
      <c r="NCB73" s="7"/>
      <c r="NCC73" s="7"/>
      <c r="NGE73" s="7"/>
      <c r="NGF73" s="7"/>
      <c r="NGG73" s="7"/>
      <c r="NGH73" s="7"/>
      <c r="NGI73" s="7"/>
      <c r="NGJ73" s="7"/>
      <c r="NKL73" s="7"/>
      <c r="NKM73" s="7"/>
      <c r="NKN73" s="7"/>
      <c r="NKO73" s="7"/>
      <c r="NKP73" s="7"/>
      <c r="NKQ73" s="7"/>
      <c r="NOS73" s="7"/>
      <c r="NOT73" s="7"/>
      <c r="NOU73" s="7"/>
      <c r="NOV73" s="7"/>
      <c r="NOW73" s="7"/>
      <c r="NOX73" s="7"/>
      <c r="NSZ73" s="7"/>
      <c r="NTA73" s="7"/>
      <c r="NTB73" s="7"/>
      <c r="NTC73" s="7"/>
      <c r="NTD73" s="7"/>
      <c r="NTE73" s="7"/>
      <c r="NXG73" s="7"/>
      <c r="NXH73" s="7"/>
      <c r="NXI73" s="7"/>
      <c r="NXJ73" s="7"/>
      <c r="NXK73" s="7"/>
      <c r="NXL73" s="7"/>
      <c r="OBN73" s="7"/>
      <c r="OBO73" s="7"/>
      <c r="OBP73" s="7"/>
      <c r="OBQ73" s="7"/>
      <c r="OBR73" s="7"/>
      <c r="OBS73" s="7"/>
      <c r="OFU73" s="7"/>
      <c r="OFV73" s="7"/>
      <c r="OFW73" s="7"/>
      <c r="OFX73" s="7"/>
      <c r="OFY73" s="7"/>
      <c r="OFZ73" s="7"/>
      <c r="OKB73" s="7"/>
      <c r="OKC73" s="7"/>
      <c r="OKD73" s="7"/>
      <c r="OKE73" s="7"/>
      <c r="OKF73" s="7"/>
      <c r="OKG73" s="7"/>
      <c r="OOI73" s="7"/>
      <c r="OOJ73" s="7"/>
      <c r="OOK73" s="7"/>
      <c r="OOL73" s="7"/>
      <c r="OOM73" s="7"/>
      <c r="OON73" s="7"/>
      <c r="OSP73" s="7"/>
      <c r="OSQ73" s="7"/>
      <c r="OSR73" s="7"/>
      <c r="OSS73" s="7"/>
      <c r="OST73" s="7"/>
      <c r="OSU73" s="7"/>
      <c r="OWW73" s="7"/>
      <c r="OWX73" s="7"/>
      <c r="OWY73" s="7"/>
      <c r="OWZ73" s="7"/>
      <c r="OXA73" s="7"/>
      <c r="OXB73" s="7"/>
      <c r="PBD73" s="7"/>
      <c r="PBE73" s="7"/>
      <c r="PBF73" s="7"/>
      <c r="PBG73" s="7"/>
      <c r="PBH73" s="7"/>
      <c r="PBI73" s="7"/>
      <c r="PFK73" s="7"/>
      <c r="PFL73" s="7"/>
      <c r="PFM73" s="7"/>
      <c r="PFN73" s="7"/>
      <c r="PFO73" s="7"/>
      <c r="PFP73" s="7"/>
      <c r="PJR73" s="7"/>
      <c r="PJS73" s="7"/>
      <c r="PJT73" s="7"/>
      <c r="PJU73" s="7"/>
      <c r="PJV73" s="7"/>
      <c r="PJW73" s="7"/>
      <c r="PNY73" s="7"/>
      <c r="PNZ73" s="7"/>
      <c r="POA73" s="7"/>
      <c r="POB73" s="7"/>
      <c r="POC73" s="7"/>
      <c r="POD73" s="7"/>
      <c r="PSF73" s="7"/>
      <c r="PSG73" s="7"/>
      <c r="PSH73" s="7"/>
      <c r="PSI73" s="7"/>
      <c r="PSJ73" s="7"/>
      <c r="PSK73" s="7"/>
    </row>
    <row r="74" spans="1:998 1104:1997 2103:2996 3102:3995 4101:5105 5211:6104 6210:7103 7209:8102 8208:9212 9318:10211 10317:11210 11316:11321" x14ac:dyDescent="0.25">
      <c r="A74" s="9">
        <f>Landen!E51+100</f>
        <v>111</v>
      </c>
      <c r="B74" s="3">
        <f>VLOOKUP(C74,CX73:CY76,2,FALSE)</f>
        <v>2</v>
      </c>
      <c r="C74" s="5" t="str">
        <f>Landen!D51</f>
        <v>Kroatië</v>
      </c>
      <c r="D74" s="3">
        <f>SUMPRODUCT((DA3:DA105=C74)*(DE3:DE105="W"))+SUMPRODUCT((DD3:DD105=C74)*(DF3:DF105="W"))</f>
        <v>0</v>
      </c>
      <c r="E74" s="3">
        <f>SUMPRODUCT((DA3:DA105=C74)*(DE3:DE105="D"))+SUMPRODUCT((DD3:DD105=C74)*(DF3:DF105="D"))</f>
        <v>0</v>
      </c>
      <c r="F74" s="3">
        <f>SUMPRODUCT((DA3:DA105=C74)*(DE3:DE105="L"))+SUMPRODUCT((DD3:DD105=C74)*(DF3:DF105="L"))</f>
        <v>0</v>
      </c>
      <c r="G74" s="3">
        <f>SUMIF(DA3:DA123,C74,DB3:DB123)+SUMIF(DD3:DD123,C74,DC3:DC123)</f>
        <v>0</v>
      </c>
      <c r="H74" s="3">
        <f>SUMIF(DD3:DD123,C74,DB3:DB123)+SUMIF(DA3:DA123,C74,DC3:DC123)</f>
        <v>0</v>
      </c>
      <c r="I74" s="3">
        <f t="shared" si="272"/>
        <v>1000</v>
      </c>
      <c r="J74" s="3">
        <f t="shared" si="273"/>
        <v>0</v>
      </c>
      <c r="K74" s="3">
        <f>IF(Landen!F51&lt;&gt;"",Landen!F51,-A74)</f>
        <v>-111</v>
      </c>
      <c r="L74" s="3">
        <f>IF(COUNTIF(J73:J76,4)&lt;&gt;4,RANK(J74,J73:J76),J153)</f>
        <v>1</v>
      </c>
      <c r="N74" s="3">
        <f>SUMPRODUCT((L73:L76=L74)*(K73:K76&lt;K74))+L74</f>
        <v>3</v>
      </c>
      <c r="O74" s="5" t="str">
        <f>INDEX(C73:C76,MATCH(2,N73:N76,0),0)</f>
        <v>Panama</v>
      </c>
      <c r="P74" s="3">
        <f>INDEX(L73:L76,MATCH(O74,C73:C76,0),0)</f>
        <v>1</v>
      </c>
      <c r="Q74" s="3" t="str">
        <f>IF(Q73&lt;&gt;"",O74,"")</f>
        <v>Panama</v>
      </c>
      <c r="R74" s="3" t="str">
        <f>IF(R73&lt;&gt;"",O75,"")</f>
        <v/>
      </c>
      <c r="S74" s="3" t="str">
        <f>IF(S73&lt;&gt;"",O76,"")</f>
        <v/>
      </c>
      <c r="T74" s="3" t="str">
        <f>IF(T73&lt;&gt;"",O77,"")</f>
        <v/>
      </c>
      <c r="V74" s="3" t="str">
        <f t="shared" ref="V74:V76" si="281">IF(Q74&lt;&gt;"",Q74,"")</f>
        <v>Panama</v>
      </c>
      <c r="W74" s="3">
        <f>SUMPRODUCT((DA3:DA105=V74)*(DD3:DD105=V75)*(DE3:DE105="W"))+SUMPRODUCT((DA3:DA105=V74)*(DD3:DD105=V76)*(DE3:DE105="W"))+SUMPRODUCT((DA3:DA105=V74)*(DD3:DD105=V77)*(DE3:DE105="W"))+SUMPRODUCT((DA3:DA105=V74)*(DD3:DD105=V73)*(DE3:DE105="W"))+SUMPRODUCT((DA3:DA105=V75)*(DD3:DD105=V74)*(DF3:DF105="W"))+SUMPRODUCT((DA3:DA105=V76)*(DD3:DD105=V74)*(DF3:DF105="W"))+SUMPRODUCT((DA3:DA105=V77)*(DD3:DD105=V74)*(DF3:DF105="W"))+SUMPRODUCT((DA3:DA105=V73)*(DD3:DD105=V74)*(DF3:DF105="W"))</f>
        <v>0</v>
      </c>
      <c r="X74" s="3">
        <f>SUMPRODUCT((DA3:DA105=V74)*(DD3:DD105=V75)*(DE3:DE105="D"))+SUMPRODUCT((DA3:DA105=V74)*(DD3:DD105=V76)*(DE3:DE105="D"))+SUMPRODUCT((DA3:DA105=V74)*(DD3:DD105=V77)*(DE3:DE105="D"))+SUMPRODUCT((DA3:DA105=V74)*(DD3:DD105=V73)*(DE3:DE105="D"))+SUMPRODUCT((DA3:DA105=V75)*(DD3:DD105=V74)*(DE3:DE105="D"))+SUMPRODUCT((DA3:DA105=V76)*(DD3:DD105=V74)*(DE3:DE105="D"))+SUMPRODUCT((DA3:DA105=V77)*(DD3:DD105=V74)*(DE3:DE105="D"))+SUMPRODUCT((DA3:DA105=V73)*(DD3:DD105=V74)*(DE3:DE105="D"))</f>
        <v>0</v>
      </c>
      <c r="Y74" s="3">
        <f>SUMPRODUCT((DA3:DA105=V74)*(DD3:DD105=V75)*(DE3:DE105="L"))+SUMPRODUCT((DA3:DA105=V74)*(DD3:DD105=V76)*(DE3:DE105="L"))+SUMPRODUCT((DA3:DA105=V74)*(DD3:DD105=V77)*(DE3:DE105="L"))+SUMPRODUCT((DA3:DA105=V74)*(DD3:DD105=V73)*(DE3:DE105="L"))+SUMPRODUCT((DA3:DA105=V75)*(DD3:DD105=V74)*(DF3:DF105="L"))+SUMPRODUCT((DA3:DA105=V76)*(DD3:DD105=V74)*(DF3:DF105="L"))+SUMPRODUCT((DA3:DA105=V77)*(DD3:DD105=V74)*(DF3:DF105="L"))+SUMPRODUCT((DA3:DA105=V73)*(DD3:DD105=V74)*(DF3:DF105="L"))</f>
        <v>0</v>
      </c>
      <c r="Z74" s="3">
        <f>SUMPRODUCT((DA3:DA105=V74)*(DD3:DD105=V75)*DB3:DB105)+SUMPRODUCT((DA3:DA105=V74)*(DD3:DD105=V76)*DB3:DB105)+SUMPRODUCT((DA3:DA105=V74)*(DD3:DD105=V77)*DB3:DB105)+SUMPRODUCT((DA3:DA105=V74)*(DD3:DD105=V73)*DB3:DB105)+SUMPRODUCT((DA3:DA105=V75)*(DD3:DD105=V74)*DC3:DC105)+SUMPRODUCT((DA3:DA105=V76)*(DD3:DD105=V74)*DC3:DC105)+SUMPRODUCT((DA3:DA105=V77)*(DD3:DD105=V74)*DC3:DC105)+SUMPRODUCT((DA3:DA105=V73)*(DD3:DD105=V74)*DC3:DC105)</f>
        <v>0</v>
      </c>
      <c r="AA74" s="3">
        <f>SUMPRODUCT((DA3:DA105=V74)*(DD3:DD105=V75)*DC3:DC105)+SUMPRODUCT((DA3:DA105=V74)*(DD3:DD105=V76)*DC3:DC105)+SUMPRODUCT((DA3:DA105=V74)*(DD3:DD105=V77)*DC3:DC105)+SUMPRODUCT((DA3:DA105=V74)*(DD3:DD105=V73)*DC3:DC105)+SUMPRODUCT((DA3:DA105=V75)*(DD3:DD105=V74)*DB3:DB105)+SUMPRODUCT((DA3:DA105=V76)*(DD3:DD105=V74)*DB3:DB105)+SUMPRODUCT((DA3:DA105=V77)*(DD3:DD105=V74)*DB3:DB105)+SUMPRODUCT((DA3:DA105=V73)*(DD3:DD105=V74)*DB3:DB105)</f>
        <v>0</v>
      </c>
      <c r="AB74" s="3">
        <f>Z74-AA74+1000</f>
        <v>1000</v>
      </c>
      <c r="AC74" s="3">
        <f t="shared" si="274"/>
        <v>0</v>
      </c>
      <c r="AD74" s="3">
        <f>IF(V74&lt;&gt;"",VLOOKUP(V74,C4:I76,7,FALSE),"")</f>
        <v>1000</v>
      </c>
      <c r="AE74" s="3">
        <f>IF(V74&lt;&gt;"",VLOOKUP(V74,C4:I76,5,FALSE),"")</f>
        <v>0</v>
      </c>
      <c r="AF74" s="3">
        <f>IF(V74&lt;&gt;"",VLOOKUP(V74,C4:K76,9,FALSE),"")</f>
        <v>-133</v>
      </c>
      <c r="AG74" s="3">
        <f t="shared" si="275"/>
        <v>0</v>
      </c>
      <c r="AH74" s="3">
        <f>IF(V74&lt;&gt;"",RANK(AG74,AG73:AG76),"")</f>
        <v>1</v>
      </c>
      <c r="AI74" s="3">
        <f>IF(V74&lt;&gt;"",SUMPRODUCT((AG73:AG76=AG74)*(AB73:AB76&gt;AB74)),"")</f>
        <v>0</v>
      </c>
      <c r="AJ74" s="3">
        <f>IF(V74&lt;&gt;"",SUMPRODUCT((AG73:AG76=AG74)*(AB73:AB76=AB74)*(Z73:Z76&gt;Z74)),"")</f>
        <v>0</v>
      </c>
      <c r="AK74" s="3">
        <f>IF(V74&lt;&gt;"",SUMPRODUCT((AG73:AG76=AG74)*(AB73:AB76=AB74)*(Z73:Z76=Z74)*(AD73:AD76&gt;AD74)),"")</f>
        <v>0</v>
      </c>
      <c r="AL74" s="3">
        <f>IF(V74&lt;&gt;"",SUMPRODUCT((AG73:AG76=AG74)*(AB73:AB76=AB74)*(Z73:Z76=Z74)*(AD73:AD76=AD74)*(AE73:AE76&gt;AE74)),"")</f>
        <v>0</v>
      </c>
      <c r="AM74" s="3">
        <f>IF(V74&lt;&gt;"",SUMPRODUCT((AG73:AG76=AG74)*(AB73:AB76=AB74)*(Z73:Z76=Z74)*(AD73:AD76=AD74)*(AE73:AE76=AE74)*(AF73:AF76&gt;AF74)),"")</f>
        <v>2</v>
      </c>
      <c r="AN74" s="3">
        <f>IF(V74&lt;&gt;"",IF(AN153&lt;&gt;"",IF(U151=3,AN153,AN153+U151),SUM(AH74:AM74)),"")</f>
        <v>3</v>
      </c>
      <c r="AO74" s="3" t="str">
        <f>IF(V74&lt;&gt;"",INDEX(V73:V76,MATCH(2,AN73:AN76,0),0),"")</f>
        <v>Kroatië</v>
      </c>
      <c r="AP74" s="3" t="str">
        <f>IF(R73&lt;&gt;"",R73,"")</f>
        <v/>
      </c>
      <c r="AQ74" s="3">
        <f>SUMPRODUCT((DA3:DA105=AP74)*(DD3:DD105=AP75)*(DE3:DE105="W"))+SUMPRODUCT((DA3:DA105=AP74)*(DD3:DD105=AP76)*(DE3:DE105="W"))+SUMPRODUCT((DA3:DA105=AP74)*(DD3:DD105=AP77)*(DE3:DE105="W"))+SUMPRODUCT((DA3:DA105=AP75)*(DD3:DD105=AP74)*(DF3:DF105="W"))+SUMPRODUCT((DA3:DA105=AP76)*(DD3:DD105=AP74)*(DF3:DF105="W"))+SUMPRODUCT((DA3:DA105=AP77)*(DD3:DD105=AP74)*(DF3:DF105="W"))</f>
        <v>0</v>
      </c>
      <c r="AR74" s="3">
        <f>SUMPRODUCT((DA3:DA105=AP74)*(DD3:DD105=AP75)*(DE3:DE105="D"))+SUMPRODUCT((DA3:DA105=AP74)*(DD3:DD105=AP76)*(DE3:DE105="D"))+SUMPRODUCT((DA3:DA105=AP74)*(DD3:DD105=AP77)*(DE3:DE105="D"))+SUMPRODUCT((DA3:DA105=AP75)*(DD3:DD105=AP74)*(DE3:DE105="D"))+SUMPRODUCT((DA3:DA105=AP76)*(DD3:DD105=AP74)*(DE3:DE105="D"))+SUMPRODUCT((DA3:DA105=AP77)*(DD3:DD105=AP74)*(DE3:DE105="D"))</f>
        <v>0</v>
      </c>
      <c r="AS74" s="3">
        <f>SUMPRODUCT((DA3:DA105=AP74)*(DD3:DD105=AP75)*(DE3:DE105="L"))+SUMPRODUCT((DA3:DA105=AP74)*(DD3:DD105=AP76)*(DE3:DE105="L"))+SUMPRODUCT((DA3:DA105=AP74)*(DD3:DD105=AP77)*(DE3:DE105="L"))+SUMPRODUCT((DA3:DA105=AP75)*(DD3:DD105=AP74)*(DF3:DF105="L"))+SUMPRODUCT((DA3:DA105=AP76)*(DD3:DD105=AP74)*(DF3:DF105="L"))+SUMPRODUCT((DA3:DA105=AP77)*(DD3:DD105=AP74)*(DF3:DF105="L"))</f>
        <v>0</v>
      </c>
      <c r="AT74" s="3">
        <f>SUMPRODUCT((DA3:DA105=AP74)*(DD3:DD105=AP75)*DB3:DB105)+SUMPRODUCT((DA3:DA105=AP74)*(DD3:DD105=AP76)*DB3:DB105)+SUMPRODUCT((DA3:DA105=AP74)*(DD3:DD105=AP77)*DB3:DB105)+SUMPRODUCT((DA3:DA105=AP74)*(DD3:DD105=AP73)*DB3:DB105)+SUMPRODUCT((DA3:DA105=AP75)*(DD3:DD105=AP74)*DC3:DC105)+SUMPRODUCT((DA3:DA105=AP76)*(DD3:DD105=AP74)*DC3:DC105)+SUMPRODUCT((DA3:DA105=AP77)*(DD3:DD105=AP74)*DC3:DC105)+SUMPRODUCT((DA3:DA105=AP73)*(DD3:DD105=AP74)*DC3:DC105)</f>
        <v>0</v>
      </c>
      <c r="AU74" s="3">
        <f>SUMPRODUCT((DA3:DA105=AP74)*(DD3:DD105=AP75)*DC3:DC105)+SUMPRODUCT((DA3:DA105=AP74)*(DD3:DD105=AP76)*DC3:DC105)+SUMPRODUCT((DA3:DA105=AP74)*(DD3:DD105=AP77)*DC3:DC105)+SUMPRODUCT((DA3:DA105=AP74)*(DD3:DD105=AP73)*DC3:DC105)+SUMPRODUCT((DA3:DA105=AP75)*(DD3:DD105=AP74)*DB3:DB105)+SUMPRODUCT((DA3:DA105=AP76)*(DD3:DD105=AP74)*DB3:DB105)+SUMPRODUCT((DA3:DA105=AP77)*(DD3:DD105=AP74)*DB3:DB105)+SUMPRODUCT((DA3:DA105=AP73)*(DD3:DD105=AP74)*DB3:DB105)</f>
        <v>0</v>
      </c>
      <c r="AV74" s="3">
        <f>AT74-AU74+1000</f>
        <v>1000</v>
      </c>
      <c r="AW74" s="3" t="str">
        <f t="shared" ref="AW74:AW76" si="282">IF(AP74&lt;&gt;"",AQ74*3+AR74*1,"")</f>
        <v/>
      </c>
      <c r="AX74" s="3" t="str">
        <f>IF(AP74&lt;&gt;"",VLOOKUP(AP74,C4:I76,7,FALSE),"")</f>
        <v/>
      </c>
      <c r="AY74" s="3" t="str">
        <f>IF(AP74&lt;&gt;"",VLOOKUP(AP74,C4:I76,5,FALSE),"")</f>
        <v/>
      </c>
      <c r="AZ74" s="3" t="str">
        <f>IF(AP74&lt;&gt;"",VLOOKUP(AP74,C4:K76,9,FALSE),"")</f>
        <v/>
      </c>
      <c r="BA74" s="3" t="str">
        <f t="shared" ref="BA74:BA76" si="283">AW74</f>
        <v/>
      </c>
      <c r="BB74" s="3" t="str">
        <f>IF(AP74&lt;&gt;"",RANK(BA74,BA73:BA76),"")</f>
        <v/>
      </c>
      <c r="BC74" s="3" t="str">
        <f>IF(AP74&lt;&gt;"",SUMPRODUCT((BA73:BA76=BA74)*(AV73:AV76&gt;AV74)),"")</f>
        <v/>
      </c>
      <c r="BD74" s="3" t="str">
        <f>IF(AP74&lt;&gt;"",SUMPRODUCT((BA73:BA76=BA74)*(AV73:AV76=AV74)*(AT73:AT76&gt;AT74)),"")</f>
        <v/>
      </c>
      <c r="BE74" s="3" t="str">
        <f>IF(AP74&lt;&gt;"",SUMPRODUCT((BA73:BA76=BA74)*(AV73:AV76=AV74)*(AT73:AT76=AT74)*(AX73:AX76&gt;AX74)),"")</f>
        <v/>
      </c>
      <c r="BF74" s="3" t="str">
        <f>IF(AP74&lt;&gt;"",SUMPRODUCT((BA73:BA76=BA74)*(AV73:AV76=AV74)*(AT73:AT76=AT74)*(AX73:AX76=AX74)*(AY73:AY76&gt;AY74)),"")</f>
        <v/>
      </c>
      <c r="BG74" s="3" t="str">
        <f>IF(AP74&lt;&gt;"",SUMPRODUCT((BA73:BA76=BA74)*(AV73:AV76=AV74)*(AT73:AT76=AT74)*(AX73:AX76=AX74)*(AY73:AY76=AY74)*(AZ73:AZ76&gt;AZ74)),"")</f>
        <v/>
      </c>
      <c r="BH74" s="3" t="str">
        <f>IF(AP74&lt;&gt;"",IF(BH153&lt;&gt;"",IF(AO151=3,BH153,BH153+AO151),SUM(BB74:BG74)+1),"")</f>
        <v/>
      </c>
      <c r="BI74" s="3" t="str">
        <f>IF(AP74&lt;&gt;"",INDEX(AP74:AP77,MATCH(2,BH74:BH77,0),0),"")</f>
        <v/>
      </c>
      <c r="CX74" s="3" t="str">
        <f>IF(BI74&lt;&gt;"",BI74,IF(AO74&lt;&gt;"",AO74,O74))</f>
        <v>Kroatië</v>
      </c>
      <c r="CY74" s="3">
        <v>2</v>
      </c>
      <c r="DA74" s="7" t="str">
        <f>Voorspelling!F77</f>
        <v>Congo</v>
      </c>
      <c r="DB74" s="7">
        <f>Voorspelling!G77</f>
        <v>0</v>
      </c>
      <c r="DC74" s="7">
        <f>Voorspelling!H77</f>
        <v>0</v>
      </c>
      <c r="DD74" s="7" t="str">
        <f>Voorspelling!I77</f>
        <v>Oezbekistan</v>
      </c>
      <c r="DE74" s="7" t="str">
        <f>IF(AND(Voorspelling!G77&lt;&gt;"",Voorspelling!H77&lt;&gt;""),IF(DB74&gt;DC74,"W",IF(DB74=DC74,"D","L")),"")</f>
        <v/>
      </c>
      <c r="DF74" s="7" t="str">
        <f t="shared" si="256"/>
        <v/>
      </c>
      <c r="DI74" s="3" t="e">
        <f ca="1">VLOOKUP(DJ74,HE73:HF76,2,FALSE)</f>
        <v>#N/A</v>
      </c>
      <c r="DJ74" s="5" t="str">
        <f t="shared" ref="DJ74:DJ76" si="284">C74</f>
        <v>Kroatië</v>
      </c>
      <c r="DK74" s="3" t="e">
        <f ca="1">SUMPRODUCT((HH3:HH105=DJ74)*(HL3:HL105="W"))+SUMPRODUCT((HK3:HK105=DJ74)*(HM3:HM105="W"))</f>
        <v>#REF!</v>
      </c>
      <c r="DL74" s="3" t="e">
        <f ca="1">SUMPRODUCT((HH3:HH105=DJ74)*(HL3:HL105="D"))+SUMPRODUCT((HK3:HK105=DJ74)*(HM3:HM105="D"))</f>
        <v>#REF!</v>
      </c>
      <c r="DM74" s="3" t="e">
        <f ca="1">SUMPRODUCT((HH3:HH105=DJ74)*(HL3:HL105="L"))+SUMPRODUCT((HK3:HK105=DJ74)*(HM3:HM105="L"))</f>
        <v>#REF!</v>
      </c>
      <c r="DN74" s="3" t="e">
        <f ca="1">SUMIF(HH3:HH123,DJ74,HI3:HI123)+SUMIF(HK3:HK123,DJ74,HJ3:HJ123)</f>
        <v>#REF!</v>
      </c>
      <c r="DO74" s="3" t="e">
        <f ca="1">SUMIF(HK3:HK123,DJ74,HI3:HI123)+SUMIF(HH3:HH123,DJ74,HJ3:HJ123)</f>
        <v>#REF!</v>
      </c>
      <c r="DP74" s="3" t="e">
        <f t="shared" ca="1" si="276"/>
        <v>#REF!</v>
      </c>
      <c r="DQ74" s="3" t="e">
        <f t="shared" ca="1" si="277"/>
        <v>#REF!</v>
      </c>
      <c r="DR74" s="3">
        <f t="shared" si="278"/>
        <v>-111</v>
      </c>
      <c r="DS74" s="3" t="e">
        <f ca="1">IF(COUNTIF(DQ73:DQ76,4)&lt;&gt;4,RANK(DQ74,DQ73:DQ76),DQ153)</f>
        <v>#REF!</v>
      </c>
      <c r="DU74" s="3" t="e">
        <f ca="1">SUMPRODUCT((DS73:DS76=DS74)*(DR73:DR76&lt;DR74))+DS74</f>
        <v>#REF!</v>
      </c>
      <c r="DV74" s="5" t="e">
        <f ca="1">INDEX(DJ73:DJ76,MATCH(2,DU73:DU76,0),0)</f>
        <v>#N/A</v>
      </c>
      <c r="DW74" s="3" t="e">
        <f ca="1">INDEX(DS73:DS76,MATCH(DV74,DJ73:DJ76,0),0)</f>
        <v>#N/A</v>
      </c>
      <c r="DX74" s="3" t="e">
        <f ca="1">IF(DX73&lt;&gt;"",DV74,"")</f>
        <v>#N/A</v>
      </c>
      <c r="DY74" s="3" t="e">
        <f ca="1">IF(DY73&lt;&gt;"",DV75,"")</f>
        <v>#N/A</v>
      </c>
      <c r="DZ74" s="3" t="e">
        <f ca="1">IF(DZ73&lt;&gt;"",DV76,"")</f>
        <v>#N/A</v>
      </c>
      <c r="EA74" s="3" t="str">
        <f>IF(EA73&lt;&gt;"",DV77,"")</f>
        <v/>
      </c>
      <c r="EC74" s="3" t="e">
        <f t="shared" ref="EC74:EC76" ca="1" si="285">IF(DX74&lt;&gt;"",DX74,"")</f>
        <v>#N/A</v>
      </c>
      <c r="ED74" s="3" t="e">
        <f ca="1">SUMPRODUCT((HH3:HH105=EC74)*(HK3:HK105=EC75)*(HL3:HL105="W"))+SUMPRODUCT((HH3:HH105=EC74)*(HK3:HK105=EC76)*(HL3:HL105="W"))+SUMPRODUCT((HH3:HH105=EC74)*(HK3:HK105=EC77)*(HL3:HL105="W"))+SUMPRODUCT((HH3:HH105=EC74)*(HK3:HK105=EC73)*(HL3:HL105="W"))+SUMPRODUCT((HH3:HH105=EC75)*(HK3:HK105=EC74)*(HM3:HM105="W"))+SUMPRODUCT((HH3:HH105=EC76)*(HK3:HK105=EC74)*(HM3:HM105="W"))+SUMPRODUCT((HH3:HH105=EC77)*(HK3:HK105=EC74)*(HM3:HM105="W"))+SUMPRODUCT((HH3:HH105=EC73)*(HK3:HK105=EC74)*(HM3:HM105="W"))</f>
        <v>#N/A</v>
      </c>
      <c r="EE74" s="3" t="e">
        <f ca="1">SUMPRODUCT((HH3:HH105=EC74)*(HK3:HK105=EC75)*(HL3:HL105="D"))+SUMPRODUCT((HH3:HH105=EC74)*(HK3:HK105=EC76)*(HL3:HL105="D"))+SUMPRODUCT((HH3:HH105=EC74)*(HK3:HK105=EC77)*(HL3:HL105="D"))+SUMPRODUCT((HH3:HH105=EC74)*(HK3:HK105=EC73)*(HL3:HL105="D"))+SUMPRODUCT((HH3:HH105=EC75)*(HK3:HK105=EC74)*(HL3:HL105="D"))+SUMPRODUCT((HH3:HH105=EC76)*(HK3:HK105=EC74)*(HL3:HL105="D"))+SUMPRODUCT((HH3:HH105=EC77)*(HK3:HK105=EC74)*(HL3:HL105="D"))+SUMPRODUCT((HH3:HH105=EC73)*(HK3:HK105=EC74)*(HL3:HL105="D"))</f>
        <v>#N/A</v>
      </c>
      <c r="EF74" s="3" t="e">
        <f ca="1">SUMPRODUCT((HH3:HH105=EC74)*(HK3:HK105=EC75)*(HL3:HL105="L"))+SUMPRODUCT((HH3:HH105=EC74)*(HK3:HK105=EC76)*(HL3:HL105="L"))+SUMPRODUCT((HH3:HH105=EC74)*(HK3:HK105=EC77)*(HL3:HL105="L"))+SUMPRODUCT((HH3:HH105=EC74)*(HK3:HK105=EC73)*(HL3:HL105="L"))+SUMPRODUCT((HH3:HH105=EC75)*(HK3:HK105=EC74)*(HM3:HM105="L"))+SUMPRODUCT((HH3:HH105=EC76)*(HK3:HK105=EC74)*(HM3:HM105="L"))+SUMPRODUCT((HH3:HH105=EC77)*(HK3:HK105=EC74)*(HM3:HM105="L"))+SUMPRODUCT((HH3:HH105=EC73)*(HK3:HK105=EC74)*(HM3:HM105="L"))</f>
        <v>#N/A</v>
      </c>
      <c r="EG74" s="3" t="e">
        <f ca="1">SUMPRODUCT((HH3:HH105=EC74)*(HK3:HK105=EC75)*HI3:HI105)+SUMPRODUCT((HH3:HH105=EC74)*(HK3:HK105=EC76)*HI3:HI105)+SUMPRODUCT((HH3:HH105=EC74)*(HK3:HK105=EC77)*HI3:HI105)+SUMPRODUCT((HH3:HH105=EC74)*(HK3:HK105=EC73)*HI3:HI105)+SUMPRODUCT((HH3:HH105=EC75)*(HK3:HK105=EC74)*HJ3:HJ105)+SUMPRODUCT((HH3:HH105=EC76)*(HK3:HK105=EC74)*HJ3:HJ105)+SUMPRODUCT((HH3:HH105=EC77)*(HK3:HK105=EC74)*HJ3:HJ105)+SUMPRODUCT((HH3:HH105=EC73)*(HK3:HK105=EC74)*HJ3:HJ105)</f>
        <v>#N/A</v>
      </c>
      <c r="EH74" s="3" t="e">
        <f ca="1">SUMPRODUCT((HH3:HH105=EC74)*(HK3:HK105=EC75)*HJ3:HJ105)+SUMPRODUCT((HH3:HH105=EC74)*(HK3:HK105=EC76)*HJ3:HJ105)+SUMPRODUCT((HH3:HH105=EC74)*(HK3:HK105=EC77)*HJ3:HJ105)+SUMPRODUCT((HH3:HH105=EC74)*(HK3:HK105=EC73)*HJ3:HJ105)+SUMPRODUCT((HH3:HH105=EC75)*(HK3:HK105=EC74)*HI3:HI105)+SUMPRODUCT((HH3:HH105=EC76)*(HK3:HK105=EC74)*HI3:HI105)+SUMPRODUCT((HH3:HH105=EC77)*(HK3:HK105=EC74)*HI3:HI105)+SUMPRODUCT((HH3:HH105=EC73)*(HK3:HK105=EC74)*HI3:HI105)</f>
        <v>#N/A</v>
      </c>
      <c r="EI74" s="3" t="e">
        <f ca="1">EG74-EH74+1000</f>
        <v>#N/A</v>
      </c>
      <c r="EJ74" s="3" t="e">
        <f t="shared" ca="1" si="279"/>
        <v>#N/A</v>
      </c>
      <c r="EK74" s="3" t="e">
        <f ca="1">IF(EC74&lt;&gt;"",VLOOKUP(EC74,DJ4:DP76,7,FALSE),"")</f>
        <v>#N/A</v>
      </c>
      <c r="EL74" s="3" t="e">
        <f ca="1">IF(EC74&lt;&gt;"",VLOOKUP(EC74,DJ4:DP76,5,FALSE),"")</f>
        <v>#N/A</v>
      </c>
      <c r="EM74" s="3" t="e">
        <f ca="1">IF(EC74&lt;&gt;"",VLOOKUP(EC74,DJ4:DR76,9,FALSE),"")</f>
        <v>#N/A</v>
      </c>
      <c r="EN74" s="3" t="e">
        <f t="shared" ca="1" si="280"/>
        <v>#N/A</v>
      </c>
      <c r="EO74" s="3" t="e">
        <f ca="1">IF(EC74&lt;&gt;"",RANK(EN74,EN73:EN76),"")</f>
        <v>#N/A</v>
      </c>
      <c r="EP74" s="3" t="e">
        <f ca="1">IF(EC74&lt;&gt;"",SUMPRODUCT((EN73:EN76=EN74)*(EI73:EI76&gt;EI74)),"")</f>
        <v>#N/A</v>
      </c>
      <c r="EQ74" s="3" t="e">
        <f ca="1">IF(EC74&lt;&gt;"",SUMPRODUCT((EN73:EN76=EN74)*(EI73:EI76=EI74)*(EG73:EG76&gt;EG74)),"")</f>
        <v>#N/A</v>
      </c>
      <c r="ER74" s="3" t="e">
        <f ca="1">IF(EC74&lt;&gt;"",SUMPRODUCT((EN73:EN76=EN74)*(EI73:EI76=EI74)*(EG73:EG76=EG74)*(EK73:EK76&gt;EK74)),"")</f>
        <v>#N/A</v>
      </c>
      <c r="ES74" s="3" t="e">
        <f ca="1">IF(EC74&lt;&gt;"",SUMPRODUCT((EN73:EN76=EN74)*(EI73:EI76=EI74)*(EG73:EG76=EG74)*(EK73:EK76=EK74)*(EL73:EL76&gt;EL74)),"")</f>
        <v>#N/A</v>
      </c>
      <c r="ET74" s="3" t="e">
        <f ca="1">IF(EC74&lt;&gt;"",SUMPRODUCT((EN73:EN76=EN74)*(EI73:EI76=EI74)*(EG73:EG76=EG74)*(EK73:EK76=EK74)*(EL73:EL76=EL74)*(EM73:EM76&gt;EM74)),"")</f>
        <v>#N/A</v>
      </c>
      <c r="EU74" s="3" t="e">
        <f ca="1">IF(EC74&lt;&gt;"",IF(EU153&lt;&gt;"",IF(EB151=3,EU153,EU153+EB151),SUM(EO74:ET74)),"")</f>
        <v>#N/A</v>
      </c>
      <c r="EV74" s="3" t="e">
        <f ca="1">IF(EC74&lt;&gt;"",INDEX(EC73:EC76,MATCH(2,EU73:EU76,0),0),"")</f>
        <v>#N/A</v>
      </c>
      <c r="EW74" s="3" t="e">
        <f ca="1">IF(DY73&lt;&gt;"",DY73,"")</f>
        <v>#N/A</v>
      </c>
      <c r="EX74" s="3" t="e">
        <f ca="1">SUMPRODUCT((HH3:HH105=EW74)*(HK3:HK105=EW75)*(HL3:HL105="W"))+SUMPRODUCT((HH3:HH105=EW74)*(HK3:HK105=EW76)*(HL3:HL105="W"))+SUMPRODUCT((HH3:HH105=EW74)*(HK3:HK105=EW77)*(HL3:HL105="W"))+SUMPRODUCT((HH3:HH105=EW75)*(HK3:HK105=EW74)*(HM3:HM105="W"))+SUMPRODUCT((HH3:HH105=EW76)*(HK3:HK105=EW74)*(HM3:HM105="W"))+SUMPRODUCT((HH3:HH105=EW77)*(HK3:HK105=EW74)*(HM3:HM105="W"))</f>
        <v>#N/A</v>
      </c>
      <c r="EY74" s="3" t="e">
        <f ca="1">SUMPRODUCT((HH3:HH105=EW74)*(HK3:HK105=EW75)*(HL3:HL105="D"))+SUMPRODUCT((HH3:HH105=EW74)*(HK3:HK105=EW76)*(HL3:HL105="D"))+SUMPRODUCT((HH3:HH105=EW74)*(HK3:HK105=EW77)*(HL3:HL105="D"))+SUMPRODUCT((HH3:HH105=EW75)*(HK3:HK105=EW74)*(HL3:HL105="D"))+SUMPRODUCT((HH3:HH105=EW76)*(HK3:HK105=EW74)*(HL3:HL105="D"))+SUMPRODUCT((HH3:HH105=EW77)*(HK3:HK105=EW74)*(HL3:HL105="D"))</f>
        <v>#N/A</v>
      </c>
      <c r="EZ74" s="3" t="e">
        <f ca="1">SUMPRODUCT((HH3:HH105=EW74)*(HK3:HK105=EW75)*(HL3:HL105="L"))+SUMPRODUCT((HH3:HH105=EW74)*(HK3:HK105=EW76)*(HL3:HL105="L"))+SUMPRODUCT((HH3:HH105=EW74)*(HK3:HK105=EW77)*(HL3:HL105="L"))+SUMPRODUCT((HH3:HH105=EW75)*(HK3:HK105=EW74)*(HM3:HM105="L"))+SUMPRODUCT((HH3:HH105=EW76)*(HK3:HK105=EW74)*(HM3:HM105="L"))+SUMPRODUCT((HH3:HH105=EW77)*(HK3:HK105=EW74)*(HM3:HM105="L"))</f>
        <v>#N/A</v>
      </c>
      <c r="FA74" s="3" t="e">
        <f ca="1">SUMPRODUCT((HH3:HH105=EW74)*(HK3:HK105=EW75)*HI3:HI105)+SUMPRODUCT((HH3:HH105=EW74)*(HK3:HK105=EW76)*HI3:HI105)+SUMPRODUCT((HH3:HH105=EW74)*(HK3:HK105=EW77)*HI3:HI105)+SUMPRODUCT((HH3:HH105=EW74)*(HK3:HK105=EW73)*HI3:HI105)+SUMPRODUCT((HH3:HH105=EW75)*(HK3:HK105=EW74)*HJ3:HJ105)+SUMPRODUCT((HH3:HH105=EW76)*(HK3:HK105=EW74)*HJ3:HJ105)+SUMPRODUCT((HH3:HH105=EW77)*(HK3:HK105=EW74)*HJ3:HJ105)+SUMPRODUCT((HH3:HH105=EW73)*(HK3:HK105=EW74)*HJ3:HJ105)</f>
        <v>#N/A</v>
      </c>
      <c r="FB74" s="3" t="e">
        <f ca="1">SUMPRODUCT((HH3:HH105=EW74)*(HK3:HK105=EW75)*HJ3:HJ105)+SUMPRODUCT((HH3:HH105=EW74)*(HK3:HK105=EW76)*HJ3:HJ105)+SUMPRODUCT((HH3:HH105=EW74)*(HK3:HK105=EW77)*HJ3:HJ105)+SUMPRODUCT((HH3:HH105=EW74)*(HK3:HK105=EW73)*HJ3:HJ105)+SUMPRODUCT((HH3:HH105=EW75)*(HK3:HK105=EW74)*HI3:HI105)+SUMPRODUCT((HH3:HH105=EW76)*(HK3:HK105=EW74)*HI3:HI105)+SUMPRODUCT((HH3:HH105=EW77)*(HK3:HK105=EW74)*HI3:HI105)+SUMPRODUCT((HH3:HH105=EW73)*(HK3:HK105=EW74)*HI3:HI105)</f>
        <v>#N/A</v>
      </c>
      <c r="FC74" s="3" t="e">
        <f ca="1">FA74-FB74+1000</f>
        <v>#N/A</v>
      </c>
      <c r="FD74" s="3" t="e">
        <f t="shared" ref="FD74:FD76" ca="1" si="286">IF(EW74&lt;&gt;"",EX74*3+EY74*1,"")</f>
        <v>#N/A</v>
      </c>
      <c r="FE74" s="3" t="e">
        <f ca="1">IF(EW74&lt;&gt;"",VLOOKUP(EW74,DJ4:DP76,7,FALSE),"")</f>
        <v>#N/A</v>
      </c>
      <c r="FF74" s="3" t="e">
        <f ca="1">IF(EW74&lt;&gt;"",VLOOKUP(EW74,DJ4:DP76,5,FALSE),"")</f>
        <v>#N/A</v>
      </c>
      <c r="FG74" s="3" t="e">
        <f ca="1">IF(EW74&lt;&gt;"",VLOOKUP(EW74,DJ4:DR76,9,FALSE),"")</f>
        <v>#N/A</v>
      </c>
      <c r="FH74" s="3" t="e">
        <f t="shared" ref="FH74:FH76" ca="1" si="287">FD74</f>
        <v>#N/A</v>
      </c>
      <c r="FI74" s="3" t="e">
        <f ca="1">IF(EW74&lt;&gt;"",RANK(FH74,FH73:FH76),"")</f>
        <v>#N/A</v>
      </c>
      <c r="FJ74" s="3" t="e">
        <f ca="1">IF(EW74&lt;&gt;"",SUMPRODUCT((FH73:FH76=FH74)*(FC73:FC76&gt;FC74)),"")</f>
        <v>#N/A</v>
      </c>
      <c r="FK74" s="3" t="e">
        <f ca="1">IF(EW74&lt;&gt;"",SUMPRODUCT((FH73:FH76=FH74)*(FC73:FC76=FC74)*(FA73:FA76&gt;FA74)),"")</f>
        <v>#N/A</v>
      </c>
      <c r="FL74" s="3" t="e">
        <f ca="1">IF(EW74&lt;&gt;"",SUMPRODUCT((FH73:FH76=FH74)*(FC73:FC76=FC74)*(FA73:FA76=FA74)*(FE73:FE76&gt;FE74)),"")</f>
        <v>#N/A</v>
      </c>
      <c r="FM74" s="3" t="e">
        <f ca="1">IF(EW74&lt;&gt;"",SUMPRODUCT((FH73:FH76=FH74)*(FC73:FC76=FC74)*(FA73:FA76=FA74)*(FE73:FE76=FE74)*(FF73:FF76&gt;FF74)),"")</f>
        <v>#N/A</v>
      </c>
      <c r="FN74" s="3" t="e">
        <f ca="1">IF(EW74&lt;&gt;"",SUMPRODUCT((FH73:FH76=FH74)*(FC73:FC76=FC74)*(FA73:FA76=FA74)*(FE73:FE76=FE74)*(FF73:FF76=FF74)*(FG73:FG76&gt;FG74)),"")</f>
        <v>#N/A</v>
      </c>
      <c r="FO74" s="3" t="e">
        <f ca="1">IF(EW74&lt;&gt;"",IF(FO153&lt;&gt;"",IF(EV151=3,FO153,FO153+EV151),SUM(FI74:FN74)+1),"")</f>
        <v>#N/A</v>
      </c>
      <c r="FP74" s="3" t="e">
        <f ca="1">IF(EW74&lt;&gt;"",INDEX(EW74:EW77,MATCH(2,FO74:FO77,0),0),"")</f>
        <v>#N/A</v>
      </c>
      <c r="HE74" s="3" t="e">
        <f ca="1">IF(FP74&lt;&gt;"",FP74,IF(EV74&lt;&gt;"",EV74,DV74))</f>
        <v>#N/A</v>
      </c>
      <c r="HF74" s="3">
        <v>2</v>
      </c>
      <c r="HH74" s="7" t="str">
        <f t="shared" si="261"/>
        <v>Congo</v>
      </c>
      <c r="HI74" s="7" t="e">
        <f ca="1">IF(OFFSET(Voorspelling!#REF!,0,HI1)&lt;&gt;"",OFFSET(Voorspelling!#REF!,0,HI1),0)</f>
        <v>#REF!</v>
      </c>
      <c r="HJ74" s="7" t="e">
        <f ca="1">IF(OFFSET(Voorspelling!#REF!,0,HI1)&lt;&gt;"",OFFSET(Voorspelling!#REF!,0,HI1),0)</f>
        <v>#REF!</v>
      </c>
      <c r="HK74" s="7" t="str">
        <f t="shared" si="262"/>
        <v>Oezbekistan</v>
      </c>
      <c r="HL74" s="7" t="e">
        <f ca="1">IF(AND(OFFSET(Voorspelling!#REF!,0,HI1)&lt;&gt;"",OFFSET(Voorspelling!#REF!,0,HI1)&lt;&gt;""),IF(HI74&gt;HJ74,"W",IF(HI74=HJ74,"D","L")),"")</f>
        <v>#REF!</v>
      </c>
      <c r="HM74" s="7" t="e">
        <f t="shared" ca="1" si="263"/>
        <v>#REF!</v>
      </c>
      <c r="LO74" s="7"/>
      <c r="LP74" s="7"/>
      <c r="LQ74" s="7"/>
      <c r="LR74" s="7"/>
      <c r="LS74" s="7"/>
      <c r="LT74" s="7"/>
      <c r="PV74" s="7"/>
      <c r="PW74" s="7"/>
      <c r="PX74" s="7"/>
      <c r="PY74" s="7"/>
      <c r="PZ74" s="7"/>
      <c r="QA74" s="7"/>
      <c r="UC74" s="7"/>
      <c r="UD74" s="7"/>
      <c r="UE74" s="7"/>
      <c r="UF74" s="7"/>
      <c r="UG74" s="7"/>
      <c r="UH74" s="7"/>
      <c r="YJ74" s="7"/>
      <c r="YK74" s="7"/>
      <c r="YL74" s="7"/>
      <c r="YM74" s="7"/>
      <c r="YN74" s="7"/>
      <c r="YO74" s="7"/>
      <c r="ACQ74" s="7"/>
      <c r="ACR74" s="7"/>
      <c r="ACS74" s="7"/>
      <c r="ACT74" s="7"/>
      <c r="ACU74" s="7"/>
      <c r="ACV74" s="7"/>
      <c r="AGX74" s="7"/>
      <c r="AGY74" s="7"/>
      <c r="AGZ74" s="7"/>
      <c r="AHA74" s="7"/>
      <c r="AHB74" s="7"/>
      <c r="AHC74" s="7"/>
      <c r="ALE74" s="7"/>
      <c r="ALF74" s="7"/>
      <c r="ALG74" s="7"/>
      <c r="ALH74" s="7"/>
      <c r="ALI74" s="7"/>
      <c r="ALJ74" s="7"/>
      <c r="APL74" s="7"/>
      <c r="APM74" s="7"/>
      <c r="APN74" s="7"/>
      <c r="APO74" s="7"/>
      <c r="APP74" s="7"/>
      <c r="APQ74" s="7"/>
      <c r="ATS74" s="7"/>
      <c r="ATT74" s="7"/>
      <c r="ATU74" s="7"/>
      <c r="ATV74" s="7"/>
      <c r="ATW74" s="7"/>
      <c r="ATX74" s="7"/>
      <c r="AXZ74" s="7"/>
      <c r="AYA74" s="7"/>
      <c r="AYB74" s="7"/>
      <c r="AYC74" s="7"/>
      <c r="AYD74" s="7"/>
      <c r="AYE74" s="7"/>
      <c r="BCG74" s="7"/>
      <c r="BCH74" s="7"/>
      <c r="BCI74" s="7"/>
      <c r="BCJ74" s="7"/>
      <c r="BCK74" s="7"/>
      <c r="BCL74" s="7"/>
      <c r="BGN74" s="7"/>
      <c r="BGO74" s="7"/>
      <c r="BGP74" s="7"/>
      <c r="BGQ74" s="7"/>
      <c r="BGR74" s="7"/>
      <c r="BGS74" s="7"/>
      <c r="BKU74" s="7"/>
      <c r="BKV74" s="7"/>
      <c r="BKW74" s="7"/>
      <c r="BKX74" s="7"/>
      <c r="BKY74" s="7"/>
      <c r="BKZ74" s="7"/>
      <c r="BPB74" s="7"/>
      <c r="BPC74" s="7"/>
      <c r="BPD74" s="7"/>
      <c r="BPE74" s="7"/>
      <c r="BPF74" s="7"/>
      <c r="BPG74" s="7"/>
      <c r="BTI74" s="7"/>
      <c r="BTJ74" s="7"/>
      <c r="BTK74" s="7"/>
      <c r="BTL74" s="7"/>
      <c r="BTM74" s="7"/>
      <c r="BTN74" s="7"/>
      <c r="BXP74" s="7"/>
      <c r="BXQ74" s="7"/>
      <c r="BXR74" s="7"/>
      <c r="BXS74" s="7"/>
      <c r="BXT74" s="7"/>
      <c r="BXU74" s="7"/>
      <c r="CBW74" s="7"/>
      <c r="CBX74" s="7"/>
      <c r="CBY74" s="7"/>
      <c r="CBZ74" s="7"/>
      <c r="CCA74" s="7"/>
      <c r="CCB74" s="7"/>
      <c r="CGD74" s="7"/>
      <c r="CGE74" s="7"/>
      <c r="CGF74" s="7"/>
      <c r="CGG74" s="7"/>
      <c r="CGH74" s="7"/>
      <c r="CGI74" s="7"/>
      <c r="CKK74" s="7"/>
      <c r="CKL74" s="7"/>
      <c r="CKM74" s="7"/>
      <c r="CKN74" s="7"/>
      <c r="CKO74" s="7"/>
      <c r="CKP74" s="7"/>
      <c r="COR74" s="7"/>
      <c r="COS74" s="7"/>
      <c r="COT74" s="7"/>
      <c r="COU74" s="7"/>
      <c r="COV74" s="7"/>
      <c r="COW74" s="7"/>
      <c r="CSY74" s="7"/>
      <c r="CSZ74" s="7"/>
      <c r="CTA74" s="7"/>
      <c r="CTB74" s="7"/>
      <c r="CTC74" s="7"/>
      <c r="CTD74" s="7"/>
      <c r="CXF74" s="7"/>
      <c r="CXG74" s="7"/>
      <c r="CXH74" s="7"/>
      <c r="CXI74" s="7"/>
      <c r="CXJ74" s="7"/>
      <c r="CXK74" s="7"/>
      <c r="DBM74" s="7"/>
      <c r="DBN74" s="7"/>
      <c r="DBO74" s="7"/>
      <c r="DBP74" s="7"/>
      <c r="DBQ74" s="7"/>
      <c r="DBR74" s="7"/>
      <c r="DFT74" s="7"/>
      <c r="DFU74" s="7"/>
      <c r="DFV74" s="7"/>
      <c r="DFW74" s="7"/>
      <c r="DFX74" s="7"/>
      <c r="DFY74" s="7"/>
      <c r="DKA74" s="7"/>
      <c r="DKB74" s="7"/>
      <c r="DKC74" s="7"/>
      <c r="DKD74" s="7"/>
      <c r="DKE74" s="7"/>
      <c r="DKF74" s="7"/>
      <c r="DOH74" s="7"/>
      <c r="DOI74" s="7"/>
      <c r="DOJ74" s="7"/>
      <c r="DOK74" s="7"/>
      <c r="DOL74" s="7"/>
      <c r="DOM74" s="7"/>
      <c r="DSO74" s="7"/>
      <c r="DSP74" s="7"/>
      <c r="DSQ74" s="7"/>
      <c r="DSR74" s="7"/>
      <c r="DSS74" s="7"/>
      <c r="DST74" s="7"/>
      <c r="DWV74" s="7"/>
      <c r="DWW74" s="7"/>
      <c r="DWX74" s="7"/>
      <c r="DWY74" s="7"/>
      <c r="DWZ74" s="7"/>
      <c r="DXA74" s="7"/>
      <c r="EBC74" s="7"/>
      <c r="EBD74" s="7"/>
      <c r="EBE74" s="7"/>
      <c r="EBF74" s="7"/>
      <c r="EBG74" s="7"/>
      <c r="EBH74" s="7"/>
      <c r="EFJ74" s="7"/>
      <c r="EFK74" s="7"/>
      <c r="EFL74" s="7"/>
      <c r="EFM74" s="7"/>
      <c r="EFN74" s="7"/>
      <c r="EFO74" s="7"/>
      <c r="EJQ74" s="7"/>
      <c r="EJR74" s="7"/>
      <c r="EJS74" s="7"/>
      <c r="EJT74" s="7"/>
      <c r="EJU74" s="7"/>
      <c r="EJV74" s="7"/>
      <c r="ENX74" s="7"/>
      <c r="ENY74" s="7"/>
      <c r="ENZ74" s="7"/>
      <c r="EOA74" s="7"/>
      <c r="EOB74" s="7"/>
      <c r="EOC74" s="7"/>
      <c r="ESE74" s="7"/>
      <c r="ESF74" s="7"/>
      <c r="ESG74" s="7"/>
      <c r="ESH74" s="7"/>
      <c r="ESI74" s="7"/>
      <c r="ESJ74" s="7"/>
      <c r="EWL74" s="7"/>
      <c r="EWM74" s="7"/>
      <c r="EWN74" s="7"/>
      <c r="EWO74" s="7"/>
      <c r="EWP74" s="7"/>
      <c r="EWQ74" s="7"/>
      <c r="FAS74" s="7"/>
      <c r="FAT74" s="7"/>
      <c r="FAU74" s="7"/>
      <c r="FAV74" s="7"/>
      <c r="FAW74" s="7"/>
      <c r="FAX74" s="7"/>
      <c r="FEZ74" s="7"/>
      <c r="FFA74" s="7"/>
      <c r="FFB74" s="7"/>
      <c r="FFC74" s="7"/>
      <c r="FFD74" s="7"/>
      <c r="FFE74" s="7"/>
      <c r="FJG74" s="7"/>
      <c r="FJH74" s="7"/>
      <c r="FJI74" s="7"/>
      <c r="FJJ74" s="7"/>
      <c r="FJK74" s="7"/>
      <c r="FJL74" s="7"/>
      <c r="FNN74" s="7"/>
      <c r="FNO74" s="7"/>
      <c r="FNP74" s="7"/>
      <c r="FNQ74" s="7"/>
      <c r="FNR74" s="7"/>
      <c r="FNS74" s="7"/>
      <c r="FRU74" s="7"/>
      <c r="FRV74" s="7"/>
      <c r="FRW74" s="7"/>
      <c r="FRX74" s="7"/>
      <c r="FRY74" s="7"/>
      <c r="FRZ74" s="7"/>
      <c r="FWB74" s="7"/>
      <c r="FWC74" s="7"/>
      <c r="FWD74" s="7"/>
      <c r="FWE74" s="7"/>
      <c r="FWF74" s="7"/>
      <c r="FWG74" s="7"/>
      <c r="GAI74" s="7"/>
      <c r="GAJ74" s="7"/>
      <c r="GAK74" s="7"/>
      <c r="GAL74" s="7"/>
      <c r="GAM74" s="7"/>
      <c r="GAN74" s="7"/>
      <c r="GEP74" s="7"/>
      <c r="GEQ74" s="7"/>
      <c r="GER74" s="7"/>
      <c r="GES74" s="7"/>
      <c r="GET74" s="7"/>
      <c r="GEU74" s="7"/>
      <c r="GIW74" s="7"/>
      <c r="GIX74" s="7"/>
      <c r="GIY74" s="7"/>
      <c r="GIZ74" s="7"/>
      <c r="GJA74" s="7"/>
      <c r="GJB74" s="7"/>
      <c r="GND74" s="7"/>
      <c r="GNE74" s="7"/>
      <c r="GNF74" s="7"/>
      <c r="GNG74" s="7"/>
      <c r="GNH74" s="7"/>
      <c r="GNI74" s="7"/>
      <c r="GRK74" s="7"/>
      <c r="GRL74" s="7"/>
      <c r="GRM74" s="7"/>
      <c r="GRN74" s="7"/>
      <c r="GRO74" s="7"/>
      <c r="GRP74" s="7"/>
      <c r="GVR74" s="7"/>
      <c r="GVS74" s="7"/>
      <c r="GVT74" s="7"/>
      <c r="GVU74" s="7"/>
      <c r="GVV74" s="7"/>
      <c r="GVW74" s="7"/>
      <c r="GZY74" s="7"/>
      <c r="GZZ74" s="7"/>
      <c r="HAA74" s="7"/>
      <c r="HAB74" s="7"/>
      <c r="HAC74" s="7"/>
      <c r="HAD74" s="7"/>
      <c r="HEF74" s="7"/>
      <c r="HEG74" s="7"/>
      <c r="HEH74" s="7"/>
      <c r="HEI74" s="7"/>
      <c r="HEJ74" s="7"/>
      <c r="HEK74" s="7"/>
      <c r="HIM74" s="7"/>
      <c r="HIN74" s="7"/>
      <c r="HIO74" s="7"/>
      <c r="HIP74" s="7"/>
      <c r="HIQ74" s="7"/>
      <c r="HIR74" s="7"/>
      <c r="HMT74" s="7"/>
      <c r="HMU74" s="7"/>
      <c r="HMV74" s="7"/>
      <c r="HMW74" s="7"/>
      <c r="HMX74" s="7"/>
      <c r="HMY74" s="7"/>
      <c r="HRA74" s="7"/>
      <c r="HRB74" s="7"/>
      <c r="HRC74" s="7"/>
      <c r="HRD74" s="7"/>
      <c r="HRE74" s="7"/>
      <c r="HRF74" s="7"/>
      <c r="HVH74" s="7"/>
      <c r="HVI74" s="7"/>
      <c r="HVJ74" s="7"/>
      <c r="HVK74" s="7"/>
      <c r="HVL74" s="7"/>
      <c r="HVM74" s="7"/>
      <c r="HZO74" s="7"/>
      <c r="HZP74" s="7"/>
      <c r="HZQ74" s="7"/>
      <c r="HZR74" s="7"/>
      <c r="HZS74" s="7"/>
      <c r="HZT74" s="7"/>
      <c r="IDV74" s="7"/>
      <c r="IDW74" s="7"/>
      <c r="IDX74" s="7"/>
      <c r="IDY74" s="7"/>
      <c r="IDZ74" s="7"/>
      <c r="IEA74" s="7"/>
      <c r="IIC74" s="7"/>
      <c r="IID74" s="7"/>
      <c r="IIE74" s="7"/>
      <c r="IIF74" s="7"/>
      <c r="IIG74" s="7"/>
      <c r="IIH74" s="7"/>
      <c r="IMJ74" s="7"/>
      <c r="IMK74" s="7"/>
      <c r="IML74" s="7"/>
      <c r="IMM74" s="7"/>
      <c r="IMN74" s="7"/>
      <c r="IMO74" s="7"/>
      <c r="IQQ74" s="7"/>
      <c r="IQR74" s="7"/>
      <c r="IQS74" s="7"/>
      <c r="IQT74" s="7"/>
      <c r="IQU74" s="7"/>
      <c r="IQV74" s="7"/>
      <c r="IUX74" s="7"/>
      <c r="IUY74" s="7"/>
      <c r="IUZ74" s="7"/>
      <c r="IVA74" s="7"/>
      <c r="IVB74" s="7"/>
      <c r="IVC74" s="7"/>
      <c r="IZE74" s="7"/>
      <c r="IZF74" s="7"/>
      <c r="IZG74" s="7"/>
      <c r="IZH74" s="7"/>
      <c r="IZI74" s="7"/>
      <c r="IZJ74" s="7"/>
      <c r="JDL74" s="7"/>
      <c r="JDM74" s="7"/>
      <c r="JDN74" s="7"/>
      <c r="JDO74" s="7"/>
      <c r="JDP74" s="7"/>
      <c r="JDQ74" s="7"/>
      <c r="JHS74" s="7"/>
      <c r="JHT74" s="7"/>
      <c r="JHU74" s="7"/>
      <c r="JHV74" s="7"/>
      <c r="JHW74" s="7"/>
      <c r="JHX74" s="7"/>
      <c r="JLZ74" s="7"/>
      <c r="JMA74" s="7"/>
      <c r="JMB74" s="7"/>
      <c r="JMC74" s="7"/>
      <c r="JMD74" s="7"/>
      <c r="JME74" s="7"/>
      <c r="JQG74" s="7"/>
      <c r="JQH74" s="7"/>
      <c r="JQI74" s="7"/>
      <c r="JQJ74" s="7"/>
      <c r="JQK74" s="7"/>
      <c r="JQL74" s="7"/>
      <c r="JUN74" s="7"/>
      <c r="JUO74" s="7"/>
      <c r="JUP74" s="7"/>
      <c r="JUQ74" s="7"/>
      <c r="JUR74" s="7"/>
      <c r="JUS74" s="7"/>
      <c r="JYU74" s="7"/>
      <c r="JYV74" s="7"/>
      <c r="JYW74" s="7"/>
      <c r="JYX74" s="7"/>
      <c r="JYY74" s="7"/>
      <c r="JYZ74" s="7"/>
      <c r="KDB74" s="7"/>
      <c r="KDC74" s="7"/>
      <c r="KDD74" s="7"/>
      <c r="KDE74" s="7"/>
      <c r="KDF74" s="7"/>
      <c r="KDG74" s="7"/>
      <c r="KHI74" s="7"/>
      <c r="KHJ74" s="7"/>
      <c r="KHK74" s="7"/>
      <c r="KHL74" s="7"/>
      <c r="KHM74" s="7"/>
      <c r="KHN74" s="7"/>
      <c r="KLP74" s="7"/>
      <c r="KLQ74" s="7"/>
      <c r="KLR74" s="7"/>
      <c r="KLS74" s="7"/>
      <c r="KLT74" s="7"/>
      <c r="KLU74" s="7"/>
      <c r="KPW74" s="7"/>
      <c r="KPX74" s="7"/>
      <c r="KPY74" s="7"/>
      <c r="KPZ74" s="7"/>
      <c r="KQA74" s="7"/>
      <c r="KQB74" s="7"/>
      <c r="KUD74" s="7"/>
      <c r="KUE74" s="7"/>
      <c r="KUF74" s="7"/>
      <c r="KUG74" s="7"/>
      <c r="KUH74" s="7"/>
      <c r="KUI74" s="7"/>
      <c r="KYK74" s="7"/>
      <c r="KYL74" s="7"/>
      <c r="KYM74" s="7"/>
      <c r="KYN74" s="7"/>
      <c r="KYO74" s="7"/>
      <c r="KYP74" s="7"/>
      <c r="LCR74" s="7"/>
      <c r="LCS74" s="7"/>
      <c r="LCT74" s="7"/>
      <c r="LCU74" s="7"/>
      <c r="LCV74" s="7"/>
      <c r="LCW74" s="7"/>
      <c r="LGY74" s="7"/>
      <c r="LGZ74" s="7"/>
      <c r="LHA74" s="7"/>
      <c r="LHB74" s="7"/>
      <c r="LHC74" s="7"/>
      <c r="LHD74" s="7"/>
      <c r="LLF74" s="7"/>
      <c r="LLG74" s="7"/>
      <c r="LLH74" s="7"/>
      <c r="LLI74" s="7"/>
      <c r="LLJ74" s="7"/>
      <c r="LLK74" s="7"/>
      <c r="LPM74" s="7"/>
      <c r="LPN74" s="7"/>
      <c r="LPO74" s="7"/>
      <c r="LPP74" s="7"/>
      <c r="LPQ74" s="7"/>
      <c r="LPR74" s="7"/>
      <c r="LTT74" s="7"/>
      <c r="LTU74" s="7"/>
      <c r="LTV74" s="7"/>
      <c r="LTW74" s="7"/>
      <c r="LTX74" s="7"/>
      <c r="LTY74" s="7"/>
      <c r="LYA74" s="7"/>
      <c r="LYB74" s="7"/>
      <c r="LYC74" s="7"/>
      <c r="LYD74" s="7"/>
      <c r="LYE74" s="7"/>
      <c r="LYF74" s="7"/>
      <c r="MCH74" s="7"/>
      <c r="MCI74" s="7"/>
      <c r="MCJ74" s="7"/>
      <c r="MCK74" s="7"/>
      <c r="MCL74" s="7"/>
      <c r="MCM74" s="7"/>
      <c r="MGO74" s="7"/>
      <c r="MGP74" s="7"/>
      <c r="MGQ74" s="7"/>
      <c r="MGR74" s="7"/>
      <c r="MGS74" s="7"/>
      <c r="MGT74" s="7"/>
      <c r="MKV74" s="7"/>
      <c r="MKW74" s="7"/>
      <c r="MKX74" s="7"/>
      <c r="MKY74" s="7"/>
      <c r="MKZ74" s="7"/>
      <c r="MLA74" s="7"/>
      <c r="MPC74" s="7"/>
      <c r="MPD74" s="7"/>
      <c r="MPE74" s="7"/>
      <c r="MPF74" s="7"/>
      <c r="MPG74" s="7"/>
      <c r="MPH74" s="7"/>
      <c r="MTJ74" s="7"/>
      <c r="MTK74" s="7"/>
      <c r="MTL74" s="7"/>
      <c r="MTM74" s="7"/>
      <c r="MTN74" s="7"/>
      <c r="MTO74" s="7"/>
      <c r="MXQ74" s="7"/>
      <c r="MXR74" s="7"/>
      <c r="MXS74" s="7"/>
      <c r="MXT74" s="7"/>
      <c r="MXU74" s="7"/>
      <c r="MXV74" s="7"/>
      <c r="NBX74" s="7"/>
      <c r="NBY74" s="7"/>
      <c r="NBZ74" s="7"/>
      <c r="NCA74" s="7"/>
      <c r="NCB74" s="7"/>
      <c r="NCC74" s="7"/>
      <c r="NGE74" s="7"/>
      <c r="NGF74" s="7"/>
      <c r="NGG74" s="7"/>
      <c r="NGH74" s="7"/>
      <c r="NGI74" s="7"/>
      <c r="NGJ74" s="7"/>
      <c r="NKL74" s="7"/>
      <c r="NKM74" s="7"/>
      <c r="NKN74" s="7"/>
      <c r="NKO74" s="7"/>
      <c r="NKP74" s="7"/>
      <c r="NKQ74" s="7"/>
      <c r="NOS74" s="7"/>
      <c r="NOT74" s="7"/>
      <c r="NOU74" s="7"/>
      <c r="NOV74" s="7"/>
      <c r="NOW74" s="7"/>
      <c r="NOX74" s="7"/>
      <c r="NSZ74" s="7"/>
      <c r="NTA74" s="7"/>
      <c r="NTB74" s="7"/>
      <c r="NTC74" s="7"/>
      <c r="NTD74" s="7"/>
      <c r="NTE74" s="7"/>
      <c r="NXG74" s="7"/>
      <c r="NXH74" s="7"/>
      <c r="NXI74" s="7"/>
      <c r="NXJ74" s="7"/>
      <c r="NXK74" s="7"/>
      <c r="NXL74" s="7"/>
      <c r="OBN74" s="7"/>
      <c r="OBO74" s="7"/>
      <c r="OBP74" s="7"/>
      <c r="OBQ74" s="7"/>
      <c r="OBR74" s="7"/>
      <c r="OBS74" s="7"/>
      <c r="OFU74" s="7"/>
      <c r="OFV74" s="7"/>
      <c r="OFW74" s="7"/>
      <c r="OFX74" s="7"/>
      <c r="OFY74" s="7"/>
      <c r="OFZ74" s="7"/>
      <c r="OKB74" s="7"/>
      <c r="OKC74" s="7"/>
      <c r="OKD74" s="7"/>
      <c r="OKE74" s="7"/>
      <c r="OKF74" s="7"/>
      <c r="OKG74" s="7"/>
      <c r="OOI74" s="7"/>
      <c r="OOJ74" s="7"/>
      <c r="OOK74" s="7"/>
      <c r="OOL74" s="7"/>
      <c r="OOM74" s="7"/>
      <c r="OON74" s="7"/>
      <c r="OSP74" s="7"/>
      <c r="OSQ74" s="7"/>
      <c r="OSR74" s="7"/>
      <c r="OSS74" s="7"/>
      <c r="OST74" s="7"/>
      <c r="OSU74" s="7"/>
      <c r="OWW74" s="7"/>
      <c r="OWX74" s="7"/>
      <c r="OWY74" s="7"/>
      <c r="OWZ74" s="7"/>
      <c r="OXA74" s="7"/>
      <c r="OXB74" s="7"/>
      <c r="PBD74" s="7"/>
      <c r="PBE74" s="7"/>
      <c r="PBF74" s="7"/>
      <c r="PBG74" s="7"/>
      <c r="PBH74" s="7"/>
      <c r="PBI74" s="7"/>
      <c r="PFK74" s="7"/>
      <c r="PFL74" s="7"/>
      <c r="PFM74" s="7"/>
      <c r="PFN74" s="7"/>
      <c r="PFO74" s="7"/>
      <c r="PFP74" s="7"/>
      <c r="PJR74" s="7"/>
      <c r="PJS74" s="7"/>
      <c r="PJT74" s="7"/>
      <c r="PJU74" s="7"/>
      <c r="PJV74" s="7"/>
      <c r="PJW74" s="7"/>
      <c r="PNY74" s="7"/>
      <c r="PNZ74" s="7"/>
      <c r="POA74" s="7"/>
      <c r="POB74" s="7"/>
      <c r="POC74" s="7"/>
      <c r="POD74" s="7"/>
      <c r="PSF74" s="7"/>
      <c r="PSG74" s="7"/>
      <c r="PSH74" s="7"/>
      <c r="PSI74" s="7"/>
      <c r="PSJ74" s="7"/>
      <c r="PSK74" s="7"/>
    </row>
    <row r="75" spans="1:998 1104:1997 2103:2996 3102:3995 4101:5105 5211:6104 6210:7103 7209:8102 8208:9212 9318:10211 10317:11210 11316:11321" x14ac:dyDescent="0.25">
      <c r="A75" s="9">
        <f>Landen!E52+100</f>
        <v>172</v>
      </c>
      <c r="B75" s="3">
        <f>VLOOKUP(C75,CX73:CY76,2,FALSE)</f>
        <v>4</v>
      </c>
      <c r="C75" s="5" t="str">
        <f>Landen!D52</f>
        <v>Ghana</v>
      </c>
      <c r="D75" s="3">
        <f>SUMPRODUCT((DA3:DA105=C75)*(DE3:DE105="W"))+SUMPRODUCT((DD3:DD105=C75)*(DF3:DF105="W"))</f>
        <v>0</v>
      </c>
      <c r="E75" s="3">
        <f>SUMPRODUCT((DA3:DA105=C75)*(DE3:DE105="D"))+SUMPRODUCT((DD3:DD105=C75)*(DF3:DF105="D"))</f>
        <v>0</v>
      </c>
      <c r="F75" s="3">
        <f>SUMPRODUCT((DA3:DA105=C75)*(DE3:DE105="L"))+SUMPRODUCT((DD3:DD105=C75)*(DF3:DF105="L"))</f>
        <v>0</v>
      </c>
      <c r="G75" s="3">
        <f>SUMIF(DA3:DA123,C75,DB3:DB123)+SUMIF(DD3:DD123,C75,DC3:DC123)</f>
        <v>0</v>
      </c>
      <c r="H75" s="3">
        <f>SUMIF(DD3:DD123,C75,DB3:DB123)+SUMIF(DA3:DA123,C75,DC3:DC123)</f>
        <v>0</v>
      </c>
      <c r="I75" s="3">
        <f t="shared" si="272"/>
        <v>1000</v>
      </c>
      <c r="J75" s="3">
        <f t="shared" si="273"/>
        <v>0</v>
      </c>
      <c r="K75" s="3">
        <f>IF(Landen!F52&lt;&gt;"",Landen!F52,-A75)</f>
        <v>-172</v>
      </c>
      <c r="L75" s="3">
        <f>IF(COUNTIF(J73:J76,4)&lt;&gt;4,RANK(J75,J73:J76),J154)</f>
        <v>1</v>
      </c>
      <c r="N75" s="3">
        <f>SUMPRODUCT((L73:L76=L75)*(K73:K76&lt;K75))+L75</f>
        <v>1</v>
      </c>
      <c r="O75" s="5" t="str">
        <f>INDEX(C73:C76,MATCH(3,N73:N76,0),0)</f>
        <v>Kroatië</v>
      </c>
      <c r="P75" s="3">
        <f>INDEX(L73:L76,MATCH(O75,C73:C76,0),0)</f>
        <v>1</v>
      </c>
      <c r="Q75" s="3" t="str">
        <f>IF(AND(Q74&lt;&gt;"",P75=1),O75,"")</f>
        <v>Kroatië</v>
      </c>
      <c r="R75" s="3" t="str">
        <f>IF(AND(R74&lt;&gt;"",P76=2),O76,"")</f>
        <v/>
      </c>
      <c r="S75" s="3" t="str">
        <f>IF(AND(S74&lt;&gt;"",P77=3),O77,"")</f>
        <v/>
      </c>
      <c r="V75" s="3" t="str">
        <f t="shared" si="281"/>
        <v>Kroatië</v>
      </c>
      <c r="W75" s="3">
        <f>SUMPRODUCT((DA3:DA105=V75)*(DD3:DD105=V76)*(DE3:DE105="W"))+SUMPRODUCT((DA3:DA105=V75)*(DD3:DD105=V77)*(DE3:DE105="W"))+SUMPRODUCT((DA3:DA105=V75)*(DD3:DD105=V73)*(DE3:DE105="W"))+SUMPRODUCT((DA3:DA105=V75)*(DD3:DD105=V74)*(DE3:DE105="W"))+SUMPRODUCT((DA3:DA105=V76)*(DD3:DD105=V75)*(DF3:DF105="W"))+SUMPRODUCT((DA3:DA105=V77)*(DD3:DD105=V75)*(DF3:DF105="W"))+SUMPRODUCT((DA3:DA105=V73)*(DD3:DD105=V75)*(DF3:DF105="W"))+SUMPRODUCT((DA3:DA105=V74)*(DD3:DD105=V75)*(DF3:DF105="W"))</f>
        <v>0</v>
      </c>
      <c r="X75" s="3">
        <f>SUMPRODUCT((DA3:DA105=V75)*(DD3:DD105=V76)*(DE3:DE105="D"))+SUMPRODUCT((DA3:DA105=V75)*(DD3:DD105=V77)*(DE3:DE105="D"))+SUMPRODUCT((DA3:DA105=V75)*(DD3:DD105=V73)*(DE3:DE105="D"))+SUMPRODUCT((DA3:DA105=V75)*(DD3:DD105=V74)*(DE3:DE105="D"))+SUMPRODUCT((DA3:DA105=V76)*(DD3:DD105=V75)*(DE3:DE105="D"))+SUMPRODUCT((DA3:DA105=V77)*(DD3:DD105=V75)*(DE3:DE105="D"))+SUMPRODUCT((DA3:DA105=V73)*(DD3:DD105=V75)*(DE3:DE105="D"))+SUMPRODUCT((DA3:DA105=V74)*(DD3:DD105=V75)*(DE3:DE105="D"))</f>
        <v>0</v>
      </c>
      <c r="Y75" s="3">
        <f>SUMPRODUCT((DA3:DA105=V75)*(DD3:DD105=V76)*(DE3:DE105="L"))+SUMPRODUCT((DA3:DA105=V75)*(DD3:DD105=V77)*(DE3:DE105="L"))+SUMPRODUCT((DA3:DA105=V75)*(DD3:DD105=V73)*(DE3:DE105="L"))+SUMPRODUCT((DA3:DA105=V75)*(DD3:DD105=V74)*(DE3:DE105="L"))+SUMPRODUCT((DA3:DA105=V76)*(DD3:DD105=V75)*(DF3:DF105="L"))+SUMPRODUCT((DA3:DA105=V77)*(DD3:DD105=V75)*(DF3:DF105="L"))+SUMPRODUCT((DA3:DA105=V73)*(DD3:DD105=V75)*(DF3:DF105="L"))+SUMPRODUCT((DA3:DA105=V74)*(DD3:DD105=V75)*(DF3:DF105="L"))</f>
        <v>0</v>
      </c>
      <c r="Z75" s="3">
        <f>SUMPRODUCT((DA3:DA105=V75)*(DD3:DD105=V76)*DB3:DB105)+SUMPRODUCT((DA3:DA105=V75)*(DD3:DD105=V77)*DB3:DB105)+SUMPRODUCT((DA3:DA105=V75)*(DD3:DD105=V73)*DB3:DB105)+SUMPRODUCT((DA3:DA105=V75)*(DD3:DD105=V74)*DB3:DB105)+SUMPRODUCT((DA3:DA105=V76)*(DD3:DD105=V75)*DC3:DC105)+SUMPRODUCT((DA3:DA105=V77)*(DD3:DD105=V75)*DC3:DC105)+SUMPRODUCT((DA3:DA105=V73)*(DD3:DD105=V75)*DC3:DC105)+SUMPRODUCT((DA3:DA105=V74)*(DD3:DD105=V75)*DC3:DC105)</f>
        <v>0</v>
      </c>
      <c r="AA75" s="3">
        <f>SUMPRODUCT((DA3:DA105=V75)*(DD3:DD105=V76)*DC3:DC105)+SUMPRODUCT((DA3:DA105=V75)*(DD3:DD105=V77)*DC3:DC105)+SUMPRODUCT((DA3:DA105=V75)*(DD3:DD105=V73)*DC3:DC105)+SUMPRODUCT((DA3:DA105=V75)*(DD3:DD105=V74)*DC3:DC105)+SUMPRODUCT((DA3:DA105=V76)*(DD3:DD105=V75)*DB3:DB105)+SUMPRODUCT((DA3:DA105=V77)*(DD3:DD105=V75)*DB3:DB105)+SUMPRODUCT((DA3:DA105=V73)*(DD3:DD105=V75)*DB3:DB105)+SUMPRODUCT((DA3:DA105=V74)*(DD3:DD105=V75)*DB3:DB105)</f>
        <v>0</v>
      </c>
      <c r="AB75" s="3">
        <f>Z75-AA75+1000</f>
        <v>1000</v>
      </c>
      <c r="AC75" s="3">
        <f t="shared" si="274"/>
        <v>0</v>
      </c>
      <c r="AD75" s="3">
        <f>IF(V75&lt;&gt;"",VLOOKUP(V75,C4:I76,7,FALSE),"")</f>
        <v>1000</v>
      </c>
      <c r="AE75" s="3">
        <f>IF(V75&lt;&gt;"",VLOOKUP(V75,C4:I76,5,FALSE),"")</f>
        <v>0</v>
      </c>
      <c r="AF75" s="3">
        <f>IF(V75&lt;&gt;"",VLOOKUP(V75,C4:K76,9,FALSE),"")</f>
        <v>-111</v>
      </c>
      <c r="AG75" s="3">
        <f t="shared" si="275"/>
        <v>0</v>
      </c>
      <c r="AH75" s="3">
        <f>IF(V75&lt;&gt;"",RANK(AG75,AG73:AG76),"")</f>
        <v>1</v>
      </c>
      <c r="AI75" s="3">
        <f>IF(V75&lt;&gt;"",SUMPRODUCT((AG73:AG76=AG75)*(AB73:AB76&gt;AB75)),"")</f>
        <v>0</v>
      </c>
      <c r="AJ75" s="3">
        <f>IF(V75&lt;&gt;"",SUMPRODUCT((AG73:AG76=AG75)*(AB73:AB76=AB75)*(Z73:Z76&gt;Z75)),"")</f>
        <v>0</v>
      </c>
      <c r="AK75" s="3">
        <f>IF(V75&lt;&gt;"",SUMPRODUCT((AG73:AG76=AG75)*(AB73:AB76=AB75)*(Z73:Z76=Z75)*(AD73:AD76&gt;AD75)),"")</f>
        <v>0</v>
      </c>
      <c r="AL75" s="3">
        <f>IF(V75&lt;&gt;"",SUMPRODUCT((AG73:AG76=AG75)*(AB73:AB76=AB75)*(Z73:Z76=Z75)*(AD73:AD76=AD75)*(AE73:AE76&gt;AE75)),"")</f>
        <v>0</v>
      </c>
      <c r="AM75" s="3">
        <f>IF(V75&lt;&gt;"",SUMPRODUCT((AG73:AG76=AG75)*(AB73:AB76=AB75)*(Z73:Z76=Z75)*(AD73:AD76=AD75)*(AE73:AE76=AE75)*(AF73:AF76&gt;AF75)),"")</f>
        <v>1</v>
      </c>
      <c r="AN75" s="3">
        <f>IF(V75&lt;&gt;"",IF(AN154&lt;&gt;"",IF(U151=3,AN154,AN154+U151),SUM(AH75:AM75)),"")</f>
        <v>2</v>
      </c>
      <c r="AO75" s="3" t="str">
        <f>IF(V75&lt;&gt;"",INDEX(V73:V76,MATCH(3,AN73:AN76,0),0),"")</f>
        <v>Panama</v>
      </c>
      <c r="AP75" s="3" t="str">
        <f>IF(R74&lt;&gt;"",R74,"")</f>
        <v/>
      </c>
      <c r="AQ75" s="3">
        <f>SUMPRODUCT((DA3:DA105=AP75)*(DD3:DD105=AP76)*(DE3:DE105="W"))+SUMPRODUCT((DA3:DA105=AP75)*(DD3:DD105=AP77)*(DE3:DE105="W"))+SUMPRODUCT((DA3:DA105=AP75)*(DD3:DD105=AP74)*(DE3:DE105="W"))+SUMPRODUCT((DA3:DA105=AP76)*(DD3:DD105=AP75)*(DF3:DF105="W"))+SUMPRODUCT((DA3:DA105=AP77)*(DD3:DD105=AP75)*(DF3:DF105="W"))+SUMPRODUCT((DA3:DA105=AP74)*(DD3:DD105=AP75)*(DF3:DF105="W"))</f>
        <v>0</v>
      </c>
      <c r="AR75" s="3">
        <f>SUMPRODUCT((DA3:DA105=AP75)*(DD3:DD105=AP76)*(DE3:DE105="D"))+SUMPRODUCT((DA3:DA105=AP75)*(DD3:DD105=AP77)*(DE3:DE105="D"))+SUMPRODUCT((DA3:DA105=AP75)*(DD3:DD105=AP74)*(DE3:DE105="D"))+SUMPRODUCT((DA3:DA105=AP76)*(DD3:DD105=AP75)*(DE3:DE105="D"))+SUMPRODUCT((DA3:DA105=AP77)*(DD3:DD105=AP75)*(DE3:DE105="D"))+SUMPRODUCT((DA3:DA105=AP74)*(DD3:DD105=AP75)*(DE3:DE105="D"))</f>
        <v>0</v>
      </c>
      <c r="AS75" s="3">
        <f>SUMPRODUCT((DA3:DA105=AP75)*(DD3:DD105=AP76)*(DE3:DE105="L"))+SUMPRODUCT((DA3:DA105=AP75)*(DD3:DD105=AP77)*(DE3:DE105="L"))+SUMPRODUCT((DA3:DA105=AP75)*(DD3:DD105=AP74)*(DE3:DE105="L"))+SUMPRODUCT((DA3:DA105=AP76)*(DD3:DD105=AP75)*(DF3:DF105="L"))+SUMPRODUCT((DA3:DA105=AP77)*(DD3:DD105=AP75)*(DF3:DF105="L"))+SUMPRODUCT((DA3:DA105=AP74)*(DD3:DD105=AP75)*(DF3:DF105="L"))</f>
        <v>0</v>
      </c>
      <c r="AT75" s="3">
        <f>SUMPRODUCT((DA3:DA105=AP75)*(DD3:DD105=AP76)*DB3:DB105)+SUMPRODUCT((DA3:DA105=AP75)*(DD3:DD105=AP77)*DB3:DB105)+SUMPRODUCT((DA3:DA105=AP75)*(DD3:DD105=AP73)*DB3:DB105)+SUMPRODUCT((DA3:DA105=AP75)*(DD3:DD105=AP74)*DB3:DB105)+SUMPRODUCT((DA3:DA105=AP76)*(DD3:DD105=AP75)*DC3:DC105)+SUMPRODUCT((DA3:DA105=AP77)*(DD3:DD105=AP75)*DC3:DC105)+SUMPRODUCT((DA3:DA105=AP73)*(DD3:DD105=AP75)*DC3:DC105)+SUMPRODUCT((DA3:DA105=AP74)*(DD3:DD105=AP75)*DC3:DC105)</f>
        <v>0</v>
      </c>
      <c r="AU75" s="3">
        <f>SUMPRODUCT((DA3:DA105=AP75)*(DD3:DD105=AP76)*DC3:DC105)+SUMPRODUCT((DA3:DA105=AP75)*(DD3:DD105=AP77)*DC3:DC105)+SUMPRODUCT((DA3:DA105=AP75)*(DD3:DD105=AP73)*DC3:DC105)+SUMPRODUCT((DA3:DA105=AP75)*(DD3:DD105=AP74)*DC3:DC105)+SUMPRODUCT((DA3:DA105=AP76)*(DD3:DD105=AP75)*DB3:DB105)+SUMPRODUCT((DA3:DA105=AP77)*(DD3:DD105=AP75)*DB3:DB105)+SUMPRODUCT((DA3:DA105=AP73)*(DD3:DD105=AP75)*DB3:DB105)+SUMPRODUCT((DA3:DA105=AP74)*(DD3:DD105=AP75)*DB3:DB105)</f>
        <v>0</v>
      </c>
      <c r="AV75" s="3">
        <f>AT75-AU75+1000</f>
        <v>1000</v>
      </c>
      <c r="AW75" s="3" t="str">
        <f t="shared" si="282"/>
        <v/>
      </c>
      <c r="AX75" s="3" t="str">
        <f>IF(AP75&lt;&gt;"",VLOOKUP(AP75,C4:I76,7,FALSE),"")</f>
        <v/>
      </c>
      <c r="AY75" s="3" t="str">
        <f>IF(AP75&lt;&gt;"",VLOOKUP(AP75,C4:I76,5,FALSE),"")</f>
        <v/>
      </c>
      <c r="AZ75" s="3" t="str">
        <f>IF(AP75&lt;&gt;"",VLOOKUP(AP75,C4:K76,9,FALSE),"")</f>
        <v/>
      </c>
      <c r="BA75" s="3" t="str">
        <f t="shared" si="283"/>
        <v/>
      </c>
      <c r="BB75" s="3" t="str">
        <f>IF(AP75&lt;&gt;"",RANK(BA75,BA73:BA76),"")</f>
        <v/>
      </c>
      <c r="BC75" s="3" t="str">
        <f>IF(AP75&lt;&gt;"",SUMPRODUCT((BA73:BA76=BA75)*(AV73:AV76&gt;AV75)),"")</f>
        <v/>
      </c>
      <c r="BD75" s="3" t="str">
        <f>IF(AP75&lt;&gt;"",SUMPRODUCT((BA73:BA76=BA75)*(AV73:AV76=AV75)*(AT73:AT76&gt;AT75)),"")</f>
        <v/>
      </c>
      <c r="BE75" s="3" t="str">
        <f>IF(AP75&lt;&gt;"",SUMPRODUCT((BA73:BA76=BA75)*(AV73:AV76=AV75)*(AT73:AT76=AT75)*(AX73:AX76&gt;AX75)),"")</f>
        <v/>
      </c>
      <c r="BF75" s="3" t="str">
        <f>IF(AP75&lt;&gt;"",SUMPRODUCT((BA73:BA76=BA75)*(AV73:AV76=AV75)*(AT73:AT76=AT75)*(AX73:AX76=AX75)*(AY73:AY76&gt;AY75)),"")</f>
        <v/>
      </c>
      <c r="BG75" s="3" t="str">
        <f>IF(AP75&lt;&gt;"",SUMPRODUCT((BA73:BA76=BA75)*(AV73:AV76=AV75)*(AT73:AT76=AT75)*(AX73:AX76=AX75)*(AY73:AY76=AY75)*(AZ73:AZ76&gt;AZ75)),"")</f>
        <v/>
      </c>
      <c r="BH75" s="3" t="str">
        <f>IF(AP75&lt;&gt;"",IF(BH154&lt;&gt;"",IF(AO151=3,BH154,BH154+AO151),SUM(BB75:BG75)+1),"")</f>
        <v/>
      </c>
      <c r="BI75" s="3" t="str">
        <f>IF(AP75&lt;&gt;"",INDEX(AP74:AP77,MATCH(3,BH74:BH77,0),0),"")</f>
        <v/>
      </c>
      <c r="BJ75" s="3" t="str">
        <f>IF(S73&lt;&gt;"",S73,"")</f>
        <v/>
      </c>
      <c r="BK75" s="3">
        <f>SUMPRODUCT((DA3:DA105=BJ75)*(DD3:DD105=BJ76)*(DE3:DE105="W"))+SUMPRODUCT((DA3:DA105=BJ75)*(DD3:DD105=BJ77)*(DE3:DE105="W"))+SUMPRODUCT((DA3:DA105=BJ75)*(DD3:DD105=BJ117)*(DE3:DE105="W"))+SUMPRODUCT((DA3:DA105=BJ76)*(DD3:DD105=BJ75)*(DF3:DF105="W"))+SUMPRODUCT((DA3:DA105=BJ77)*(DD3:DD105=BJ75)*(DF3:DF105="W"))+SUMPRODUCT((DA3:DA105=BJ117)*(DD3:DD105=BJ75)*(DF3:DF105="W"))</f>
        <v>0</v>
      </c>
      <c r="BL75" s="3">
        <f>SUMPRODUCT((DA3:DA105=BJ75)*(DD3:DD105=BJ76)*(DE3:DE105="D"))+SUMPRODUCT((DA3:DA105=BJ75)*(DD3:DD105=BJ77)*(DE3:DE105="D"))+SUMPRODUCT((DA3:DA105=BJ75)*(DD3:DD105=BJ117)*(DE3:DE105="D"))+SUMPRODUCT((DA3:DA105=BJ76)*(DD3:DD105=BJ75)*(DE3:DE105="D"))+SUMPRODUCT((DA3:DA105=BJ77)*(DD3:DD105=BJ75)*(DE3:DE105="D"))+SUMPRODUCT((DA3:DA105=BJ117)*(DD3:DD105=BJ75)*(DE3:DE105="D"))</f>
        <v>0</v>
      </c>
      <c r="BM75" s="3">
        <f>SUMPRODUCT((DA3:DA105=BJ75)*(DD3:DD105=BJ76)*(DE3:DE105="L"))+SUMPRODUCT((DA3:DA105=BJ75)*(DD3:DD105=BJ77)*(DE3:DE105="L"))+SUMPRODUCT((DA3:DA105=BJ75)*(DD3:DD105=BJ117)*(DE3:DE105="L"))+SUMPRODUCT((DA3:DA105=BJ76)*(DD3:DD105=BJ75)*(DF3:DF105="L"))+SUMPRODUCT((DA3:DA105=BJ77)*(DD3:DD105=BJ75)*(DF3:DF105="L"))+SUMPRODUCT((DA3:DA105=BJ117)*(DD3:DD105=BJ75)*(DF3:DF105="L"))</f>
        <v>0</v>
      </c>
      <c r="BN75" s="3">
        <f>SUMPRODUCT((DA3:DA105=BJ75)*(DD3:DD105=BJ76)*DB3:DB105)+SUMPRODUCT((DA3:DA105=BJ75)*(DD3:DD105=BJ77)*DB3:DB105)+SUMPRODUCT((DA3:DA105=BJ75)*(DD3:DD105=BJ73)*DB3:DB105)+SUMPRODUCT((DA3:DA105=BJ75)*(DD3:DD105=BJ74)*DB3:DB105)+SUMPRODUCT((DA3:DA105=BJ76)*(DD3:DD105=BJ75)*DC3:DC105)+SUMPRODUCT((DA3:DA105=BJ77)*(DD3:DD105=BJ75)*DC3:DC105)+SUMPRODUCT((DA3:DA105=BJ73)*(DD3:DD105=BJ75)*DC3:DC105)+SUMPRODUCT((DA3:DA105=BJ74)*(DD3:DD105=BJ75)*DC3:DC105)</f>
        <v>0</v>
      </c>
      <c r="BO75" s="3">
        <f>SUMPRODUCT((DA3:DA105=BJ75)*(DD3:DD105=BJ76)*DC3:DC105)+SUMPRODUCT((DA3:DA105=BJ75)*(DD3:DD105=BJ77)*DC3:DC105)+SUMPRODUCT((DA3:DA105=BJ75)*(DD3:DD105=BJ73)*DC3:DC105)+SUMPRODUCT((DA3:DA105=BJ75)*(DD3:DD105=BJ74)*DC3:DC105)+SUMPRODUCT((DA3:DA105=BJ76)*(DD3:DD105=BJ75)*DB3:DB105)+SUMPRODUCT((DA3:DA105=BJ77)*(DD3:DD105=BJ75)*DB3:DB105)+SUMPRODUCT((DA3:DA105=BJ73)*(DD3:DD105=BJ75)*DB3:DB105)+SUMPRODUCT((DA3:DA105=BJ74)*(DD3:DD105=BJ75)*DB3:DB105)</f>
        <v>0</v>
      </c>
      <c r="BP75" s="3">
        <f>BN75-BO75+1000</f>
        <v>1000</v>
      </c>
      <c r="BQ75" s="3" t="str">
        <f t="shared" ref="BQ75:BQ76" si="288">IF(BJ75&lt;&gt;"",BK75*3+BL75*1,"")</f>
        <v/>
      </c>
      <c r="BR75" s="3" t="str">
        <f>IF(BJ75&lt;&gt;"",VLOOKUP(BJ75,C4:I76,7,FALSE),"")</f>
        <v/>
      </c>
      <c r="BS75" s="3" t="str">
        <f>IF(BJ75&lt;&gt;"",VLOOKUP(BJ75,C4:I76,5,FALSE),"")</f>
        <v/>
      </c>
      <c r="BT75" s="3" t="str">
        <f>IF(BJ75&lt;&gt;"",VLOOKUP(BJ75,C4:K76,9,FALSE),"")</f>
        <v/>
      </c>
      <c r="BU75" s="3" t="str">
        <f t="shared" ref="BU75:BU76" si="289">BQ75</f>
        <v/>
      </c>
      <c r="BV75" s="3" t="str">
        <f>IF(BJ75&lt;&gt;"",RANK(BU75,BU74:BU76),"")</f>
        <v/>
      </c>
      <c r="BW75" s="3" t="str">
        <f>IF(BJ75&lt;&gt;"",SUMPRODUCT((BU73:BU76=BU75)*(BP73:BP76&gt;BP75)),"")</f>
        <v/>
      </c>
      <c r="BX75" s="3" t="str">
        <f>IF(BJ75&lt;&gt;"",SUMPRODUCT((BU73:BU76=BU75)*(BP73:BP76=BP75)*(BN73:BN76&gt;BN75)),"")</f>
        <v/>
      </c>
      <c r="BY75" s="3" t="str">
        <f>IF(BJ75&lt;&gt;"",SUMPRODUCT((BU73:BU76=BU75)*(BP73:BP76=BP75)*(BN73:BN76=BN75)*(BR73:BR76&gt;BR75)),"")</f>
        <v/>
      </c>
      <c r="BZ75" s="3" t="str">
        <f>IF(BJ75&lt;&gt;"",SUMPRODUCT((BU73:BU76=BU75)*(BP73:BP76=BP75)*(BN73:BN76=BN75)*(BR73:BR76=BR75)*(BS73:BS76&gt;BS75)),"")</f>
        <v/>
      </c>
      <c r="CA75" s="3" t="str">
        <f>IF(BJ75&lt;&gt;"",SUMPRODUCT((BU73:BU76=BU75)*(BP73:BP76=BP75)*(BN73:BN76=BN75)*(BR73:BR76=BR75)*(BS73:BS76=BS75)*(BT73:BT76&gt;BT75)),"")</f>
        <v/>
      </c>
      <c r="CB75" s="3" t="str">
        <f>IF(BJ75&lt;&gt;"",SUM(BV75:CA75)+2,"")</f>
        <v/>
      </c>
      <c r="CC75" s="3" t="str">
        <f>IF(BJ75&lt;&gt;"",INDEX(BJ75:BJ77,MATCH(3,CB75:CB77,0),0),"")</f>
        <v/>
      </c>
      <c r="CX75" s="3" t="str">
        <f>IF(CC75&lt;&gt;"",CC75,IF(BI75&lt;&gt;"",BI75,IF(AO75&lt;&gt;"",AO75,O75)))</f>
        <v>Panama</v>
      </c>
      <c r="CY75" s="3">
        <v>3</v>
      </c>
      <c r="DA75" s="7"/>
      <c r="DB75" s="7"/>
      <c r="DC75" s="7"/>
      <c r="DD75" s="7"/>
      <c r="DE75" s="7"/>
      <c r="DI75" s="3" t="e">
        <f ca="1">VLOOKUP(DJ75,HE73:HF76,2,FALSE)</f>
        <v>#N/A</v>
      </c>
      <c r="DJ75" s="5" t="str">
        <f t="shared" si="284"/>
        <v>Ghana</v>
      </c>
      <c r="DK75" s="3" t="e">
        <f ca="1">SUMPRODUCT((HH3:HH105=DJ75)*(HL3:HL105="W"))+SUMPRODUCT((HK3:HK105=DJ75)*(HM3:HM105="W"))</f>
        <v>#REF!</v>
      </c>
      <c r="DL75" s="3" t="e">
        <f ca="1">SUMPRODUCT((HH3:HH105=DJ75)*(HL3:HL105="D"))+SUMPRODUCT((HK3:HK105=DJ75)*(HM3:HM105="D"))</f>
        <v>#REF!</v>
      </c>
      <c r="DM75" s="3" t="e">
        <f ca="1">SUMPRODUCT((HH3:HH105=DJ75)*(HL3:HL105="L"))+SUMPRODUCT((HK3:HK105=DJ75)*(HM3:HM105="L"))</f>
        <v>#REF!</v>
      </c>
      <c r="DN75" s="3" t="e">
        <f ca="1">SUMIF(HH3:HH123,DJ75,HI3:HI123)+SUMIF(HK3:HK123,DJ75,HJ3:HJ123)</f>
        <v>#REF!</v>
      </c>
      <c r="DO75" s="3" t="e">
        <f ca="1">SUMIF(HK3:HK123,DJ75,HI3:HI123)+SUMIF(HH3:HH123,DJ75,HJ3:HJ123)</f>
        <v>#REF!</v>
      </c>
      <c r="DP75" s="3" t="e">
        <f t="shared" ca="1" si="276"/>
        <v>#REF!</v>
      </c>
      <c r="DQ75" s="3" t="e">
        <f t="shared" ca="1" si="277"/>
        <v>#REF!</v>
      </c>
      <c r="DR75" s="3">
        <f t="shared" si="278"/>
        <v>-172</v>
      </c>
      <c r="DS75" s="3" t="e">
        <f ca="1">IF(COUNTIF(DQ73:DQ76,4)&lt;&gt;4,RANK(DQ75,DQ73:DQ76),DQ154)</f>
        <v>#REF!</v>
      </c>
      <c r="DU75" s="3" t="e">
        <f ca="1">SUMPRODUCT((DS73:DS76=DS75)*(DR73:DR76&lt;DR75))+DS75</f>
        <v>#REF!</v>
      </c>
      <c r="DV75" s="5" t="e">
        <f ca="1">INDEX(DJ73:DJ76,MATCH(3,DU73:DU76,0),0)</f>
        <v>#N/A</v>
      </c>
      <c r="DW75" s="3" t="e">
        <f ca="1">INDEX(DS73:DS76,MATCH(DV75,DJ73:DJ76,0),0)</f>
        <v>#N/A</v>
      </c>
      <c r="DX75" s="3" t="e">
        <f ca="1">IF(AND(DX74&lt;&gt;"",DW75=1),DV75,"")</f>
        <v>#N/A</v>
      </c>
      <c r="DY75" s="3" t="e">
        <f ca="1">IF(AND(DY74&lt;&gt;"",DW76=2),DV76,"")</f>
        <v>#N/A</v>
      </c>
      <c r="DZ75" s="3" t="e">
        <f ca="1">IF(AND(DZ74&lt;&gt;"",DW77=3),DV77,"")</f>
        <v>#N/A</v>
      </c>
      <c r="EC75" s="3" t="e">
        <f t="shared" ca="1" si="285"/>
        <v>#N/A</v>
      </c>
      <c r="ED75" s="3" t="e">
        <f ca="1">SUMPRODUCT((HH3:HH105=EC75)*(HK3:HK105=EC76)*(HL3:HL105="W"))+SUMPRODUCT((HH3:HH105=EC75)*(HK3:HK105=EC77)*(HL3:HL105="W"))+SUMPRODUCT((HH3:HH105=EC75)*(HK3:HK105=EC73)*(HL3:HL105="W"))+SUMPRODUCT((HH3:HH105=EC75)*(HK3:HK105=EC74)*(HL3:HL105="W"))+SUMPRODUCT((HH3:HH105=EC76)*(HK3:HK105=EC75)*(HM3:HM105="W"))+SUMPRODUCT((HH3:HH105=EC77)*(HK3:HK105=EC75)*(HM3:HM105="W"))+SUMPRODUCT((HH3:HH105=EC73)*(HK3:HK105=EC75)*(HM3:HM105="W"))+SUMPRODUCT((HH3:HH105=EC74)*(HK3:HK105=EC75)*(HM3:HM105="W"))</f>
        <v>#N/A</v>
      </c>
      <c r="EE75" s="3" t="e">
        <f ca="1">SUMPRODUCT((HH3:HH105=EC75)*(HK3:HK105=EC76)*(HL3:HL105="D"))+SUMPRODUCT((HH3:HH105=EC75)*(HK3:HK105=EC77)*(HL3:HL105="D"))+SUMPRODUCT((HH3:HH105=EC75)*(HK3:HK105=EC73)*(HL3:HL105="D"))+SUMPRODUCT((HH3:HH105=EC75)*(HK3:HK105=EC74)*(HL3:HL105="D"))+SUMPRODUCT((HH3:HH105=EC76)*(HK3:HK105=EC75)*(HL3:HL105="D"))+SUMPRODUCT((HH3:HH105=EC77)*(HK3:HK105=EC75)*(HL3:HL105="D"))+SUMPRODUCT((HH3:HH105=EC73)*(HK3:HK105=EC75)*(HL3:HL105="D"))+SUMPRODUCT((HH3:HH105=EC74)*(HK3:HK105=EC75)*(HL3:HL105="D"))</f>
        <v>#N/A</v>
      </c>
      <c r="EF75" s="3" t="e">
        <f ca="1">SUMPRODUCT((HH3:HH105=EC75)*(HK3:HK105=EC76)*(HL3:HL105="L"))+SUMPRODUCT((HH3:HH105=EC75)*(HK3:HK105=EC77)*(HL3:HL105="L"))+SUMPRODUCT((HH3:HH105=EC75)*(HK3:HK105=EC73)*(HL3:HL105="L"))+SUMPRODUCT((HH3:HH105=EC75)*(HK3:HK105=EC74)*(HL3:HL105="L"))+SUMPRODUCT((HH3:HH105=EC76)*(HK3:HK105=EC75)*(HM3:HM105="L"))+SUMPRODUCT((HH3:HH105=EC77)*(HK3:HK105=EC75)*(HM3:HM105="L"))+SUMPRODUCT((HH3:HH105=EC73)*(HK3:HK105=EC75)*(HM3:HM105="L"))+SUMPRODUCT((HH3:HH105=EC74)*(HK3:HK105=EC75)*(HM3:HM105="L"))</f>
        <v>#N/A</v>
      </c>
      <c r="EG75" s="3" t="e">
        <f ca="1">SUMPRODUCT((HH3:HH105=EC75)*(HK3:HK105=EC76)*HI3:HI105)+SUMPRODUCT((HH3:HH105=EC75)*(HK3:HK105=EC77)*HI3:HI105)+SUMPRODUCT((HH3:HH105=EC75)*(HK3:HK105=EC73)*HI3:HI105)+SUMPRODUCT((HH3:HH105=EC75)*(HK3:HK105=EC74)*HI3:HI105)+SUMPRODUCT((HH3:HH105=EC76)*(HK3:HK105=EC75)*HJ3:HJ105)+SUMPRODUCT((HH3:HH105=EC77)*(HK3:HK105=EC75)*HJ3:HJ105)+SUMPRODUCT((HH3:HH105=EC73)*(HK3:HK105=EC75)*HJ3:HJ105)+SUMPRODUCT((HH3:HH105=EC74)*(HK3:HK105=EC75)*HJ3:HJ105)</f>
        <v>#N/A</v>
      </c>
      <c r="EH75" s="3" t="e">
        <f ca="1">SUMPRODUCT((HH3:HH105=EC75)*(HK3:HK105=EC76)*HJ3:HJ105)+SUMPRODUCT((HH3:HH105=EC75)*(HK3:HK105=EC77)*HJ3:HJ105)+SUMPRODUCT((HH3:HH105=EC75)*(HK3:HK105=EC73)*HJ3:HJ105)+SUMPRODUCT((HH3:HH105=EC75)*(HK3:HK105=EC74)*HJ3:HJ105)+SUMPRODUCT((HH3:HH105=EC76)*(HK3:HK105=EC75)*HI3:HI105)+SUMPRODUCT((HH3:HH105=EC77)*(HK3:HK105=EC75)*HI3:HI105)+SUMPRODUCT((HH3:HH105=EC73)*(HK3:HK105=EC75)*HI3:HI105)+SUMPRODUCT((HH3:HH105=EC74)*(HK3:HK105=EC75)*HI3:HI105)</f>
        <v>#N/A</v>
      </c>
      <c r="EI75" s="3" t="e">
        <f ca="1">EG75-EH75+1000</f>
        <v>#N/A</v>
      </c>
      <c r="EJ75" s="3" t="e">
        <f t="shared" ca="1" si="279"/>
        <v>#N/A</v>
      </c>
      <c r="EK75" s="3" t="e">
        <f ca="1">IF(EC75&lt;&gt;"",VLOOKUP(EC75,DJ4:DP76,7,FALSE),"")</f>
        <v>#N/A</v>
      </c>
      <c r="EL75" s="3" t="e">
        <f ca="1">IF(EC75&lt;&gt;"",VLOOKUP(EC75,DJ4:DP76,5,FALSE),"")</f>
        <v>#N/A</v>
      </c>
      <c r="EM75" s="3" t="e">
        <f ca="1">IF(EC75&lt;&gt;"",VLOOKUP(EC75,DJ4:DR76,9,FALSE),"")</f>
        <v>#N/A</v>
      </c>
      <c r="EN75" s="3" t="e">
        <f t="shared" ca="1" si="280"/>
        <v>#N/A</v>
      </c>
      <c r="EO75" s="3" t="e">
        <f ca="1">IF(EC75&lt;&gt;"",RANK(EN75,EN73:EN76),"")</f>
        <v>#N/A</v>
      </c>
      <c r="EP75" s="3" t="e">
        <f ca="1">IF(EC75&lt;&gt;"",SUMPRODUCT((EN73:EN76=EN75)*(EI73:EI76&gt;EI75)),"")</f>
        <v>#N/A</v>
      </c>
      <c r="EQ75" s="3" t="e">
        <f ca="1">IF(EC75&lt;&gt;"",SUMPRODUCT((EN73:EN76=EN75)*(EI73:EI76=EI75)*(EG73:EG76&gt;EG75)),"")</f>
        <v>#N/A</v>
      </c>
      <c r="ER75" s="3" t="e">
        <f ca="1">IF(EC75&lt;&gt;"",SUMPRODUCT((EN73:EN76=EN75)*(EI73:EI76=EI75)*(EG73:EG76=EG75)*(EK73:EK76&gt;EK75)),"")</f>
        <v>#N/A</v>
      </c>
      <c r="ES75" s="3" t="e">
        <f ca="1">IF(EC75&lt;&gt;"",SUMPRODUCT((EN73:EN76=EN75)*(EI73:EI76=EI75)*(EG73:EG76=EG75)*(EK73:EK76=EK75)*(EL73:EL76&gt;EL75)),"")</f>
        <v>#N/A</v>
      </c>
      <c r="ET75" s="3" t="e">
        <f ca="1">IF(EC75&lt;&gt;"",SUMPRODUCT((EN73:EN76=EN75)*(EI73:EI76=EI75)*(EG73:EG76=EG75)*(EK73:EK76=EK75)*(EL73:EL76=EL75)*(EM73:EM76&gt;EM75)),"")</f>
        <v>#N/A</v>
      </c>
      <c r="EU75" s="3" t="e">
        <f ca="1">IF(EC75&lt;&gt;"",IF(EU154&lt;&gt;"",IF(EB151=3,EU154,EU154+EB151),SUM(EO75:ET75)),"")</f>
        <v>#N/A</v>
      </c>
      <c r="EV75" s="3" t="e">
        <f ca="1">IF(EC75&lt;&gt;"",INDEX(EC73:EC76,MATCH(3,EU73:EU76,0),0),"")</f>
        <v>#N/A</v>
      </c>
      <c r="EW75" s="3" t="e">
        <f ca="1">IF(DY74&lt;&gt;"",DY74,"")</f>
        <v>#N/A</v>
      </c>
      <c r="EX75" s="3" t="e">
        <f ca="1">SUMPRODUCT((HH3:HH105=EW75)*(HK3:HK105=EW76)*(HL3:HL105="W"))+SUMPRODUCT((HH3:HH105=EW75)*(HK3:HK105=EW77)*(HL3:HL105="W"))+SUMPRODUCT((HH3:HH105=EW75)*(HK3:HK105=EW74)*(HL3:HL105="W"))+SUMPRODUCT((HH3:HH105=EW76)*(HK3:HK105=EW75)*(HM3:HM105="W"))+SUMPRODUCT((HH3:HH105=EW77)*(HK3:HK105=EW75)*(HM3:HM105="W"))+SUMPRODUCT((HH3:HH105=EW74)*(HK3:HK105=EW75)*(HM3:HM105="W"))</f>
        <v>#N/A</v>
      </c>
      <c r="EY75" s="3" t="e">
        <f ca="1">SUMPRODUCT((HH3:HH105=EW75)*(HK3:HK105=EW76)*(HL3:HL105="D"))+SUMPRODUCT((HH3:HH105=EW75)*(HK3:HK105=EW77)*(HL3:HL105="D"))+SUMPRODUCT((HH3:HH105=EW75)*(HK3:HK105=EW74)*(HL3:HL105="D"))+SUMPRODUCT((HH3:HH105=EW76)*(HK3:HK105=EW75)*(HL3:HL105="D"))+SUMPRODUCT((HH3:HH105=EW77)*(HK3:HK105=EW75)*(HL3:HL105="D"))+SUMPRODUCT((HH3:HH105=EW74)*(HK3:HK105=EW75)*(HL3:HL105="D"))</f>
        <v>#N/A</v>
      </c>
      <c r="EZ75" s="3" t="e">
        <f ca="1">SUMPRODUCT((HH3:HH105=EW75)*(HK3:HK105=EW76)*(HL3:HL105="L"))+SUMPRODUCT((HH3:HH105=EW75)*(HK3:HK105=EW77)*(HL3:HL105="L"))+SUMPRODUCT((HH3:HH105=EW75)*(HK3:HK105=EW74)*(HL3:HL105="L"))+SUMPRODUCT((HH3:HH105=EW76)*(HK3:HK105=EW75)*(HM3:HM105="L"))+SUMPRODUCT((HH3:HH105=EW77)*(HK3:HK105=EW75)*(HM3:HM105="L"))+SUMPRODUCT((HH3:HH105=EW74)*(HK3:HK105=EW75)*(HM3:HM105="L"))</f>
        <v>#N/A</v>
      </c>
      <c r="FA75" s="3" t="e">
        <f ca="1">SUMPRODUCT((HH3:HH105=EW75)*(HK3:HK105=EW76)*HI3:HI105)+SUMPRODUCT((HH3:HH105=EW75)*(HK3:HK105=EW77)*HI3:HI105)+SUMPRODUCT((HH3:HH105=EW75)*(HK3:HK105=EW73)*HI3:HI105)+SUMPRODUCT((HH3:HH105=EW75)*(HK3:HK105=EW74)*HI3:HI105)+SUMPRODUCT((HH3:HH105=EW76)*(HK3:HK105=EW75)*HJ3:HJ105)+SUMPRODUCT((HH3:HH105=EW77)*(HK3:HK105=EW75)*HJ3:HJ105)+SUMPRODUCT((HH3:HH105=EW73)*(HK3:HK105=EW75)*HJ3:HJ105)+SUMPRODUCT((HH3:HH105=EW74)*(HK3:HK105=EW75)*HJ3:HJ105)</f>
        <v>#N/A</v>
      </c>
      <c r="FB75" s="3" t="e">
        <f ca="1">SUMPRODUCT((HH3:HH105=EW75)*(HK3:HK105=EW76)*HJ3:HJ105)+SUMPRODUCT((HH3:HH105=EW75)*(HK3:HK105=EW77)*HJ3:HJ105)+SUMPRODUCT((HH3:HH105=EW75)*(HK3:HK105=EW73)*HJ3:HJ105)+SUMPRODUCT((HH3:HH105=EW75)*(HK3:HK105=EW74)*HJ3:HJ105)+SUMPRODUCT((HH3:HH105=EW76)*(HK3:HK105=EW75)*HI3:HI105)+SUMPRODUCT((HH3:HH105=EW77)*(HK3:HK105=EW75)*HI3:HI105)+SUMPRODUCT((HH3:HH105=EW73)*(HK3:HK105=EW75)*HI3:HI105)+SUMPRODUCT((HH3:HH105=EW74)*(HK3:HK105=EW75)*HI3:HI105)</f>
        <v>#N/A</v>
      </c>
      <c r="FC75" s="3" t="e">
        <f ca="1">FA75-FB75+1000</f>
        <v>#N/A</v>
      </c>
      <c r="FD75" s="3" t="e">
        <f t="shared" ca="1" si="286"/>
        <v>#N/A</v>
      </c>
      <c r="FE75" s="3" t="e">
        <f ca="1">IF(EW75&lt;&gt;"",VLOOKUP(EW75,DJ4:DP76,7,FALSE),"")</f>
        <v>#N/A</v>
      </c>
      <c r="FF75" s="3" t="e">
        <f ca="1">IF(EW75&lt;&gt;"",VLOOKUP(EW75,DJ4:DP76,5,FALSE),"")</f>
        <v>#N/A</v>
      </c>
      <c r="FG75" s="3" t="e">
        <f ca="1">IF(EW75&lt;&gt;"",VLOOKUP(EW75,DJ4:DR76,9,FALSE),"")</f>
        <v>#N/A</v>
      </c>
      <c r="FH75" s="3" t="e">
        <f t="shared" ca="1" si="287"/>
        <v>#N/A</v>
      </c>
      <c r="FI75" s="3" t="e">
        <f ca="1">IF(EW75&lt;&gt;"",RANK(FH75,FH73:FH76),"")</f>
        <v>#N/A</v>
      </c>
      <c r="FJ75" s="3" t="e">
        <f ca="1">IF(EW75&lt;&gt;"",SUMPRODUCT((FH73:FH76=FH75)*(FC73:FC76&gt;FC75)),"")</f>
        <v>#N/A</v>
      </c>
      <c r="FK75" s="3" t="e">
        <f ca="1">IF(EW75&lt;&gt;"",SUMPRODUCT((FH73:FH76=FH75)*(FC73:FC76=FC75)*(FA73:FA76&gt;FA75)),"")</f>
        <v>#N/A</v>
      </c>
      <c r="FL75" s="3" t="e">
        <f ca="1">IF(EW75&lt;&gt;"",SUMPRODUCT((FH73:FH76=FH75)*(FC73:FC76=FC75)*(FA73:FA76=FA75)*(FE73:FE76&gt;FE75)),"")</f>
        <v>#N/A</v>
      </c>
      <c r="FM75" s="3" t="e">
        <f ca="1">IF(EW75&lt;&gt;"",SUMPRODUCT((FH73:FH76=FH75)*(FC73:FC76=FC75)*(FA73:FA76=FA75)*(FE73:FE76=FE75)*(FF73:FF76&gt;FF75)),"")</f>
        <v>#N/A</v>
      </c>
      <c r="FN75" s="3" t="e">
        <f ca="1">IF(EW75&lt;&gt;"",SUMPRODUCT((FH73:FH76=FH75)*(FC73:FC76=FC75)*(FA73:FA76=FA75)*(FE73:FE76=FE75)*(FF73:FF76=FF75)*(FG73:FG76&gt;FG75)),"")</f>
        <v>#N/A</v>
      </c>
      <c r="FO75" s="3" t="e">
        <f ca="1">IF(EW75&lt;&gt;"",IF(FO154&lt;&gt;"",IF(EV151=3,FO154,FO154+EV151),SUM(FI75:FN75)+1),"")</f>
        <v>#N/A</v>
      </c>
      <c r="FP75" s="3" t="e">
        <f ca="1">IF(EW75&lt;&gt;"",INDEX(EW74:EW77,MATCH(3,FO74:FO77,0),0),"")</f>
        <v>#N/A</v>
      </c>
      <c r="FQ75" s="3" t="e">
        <f ca="1">IF(DZ73&lt;&gt;"",DZ73,"")</f>
        <v>#N/A</v>
      </c>
      <c r="FR75" s="3" t="e">
        <f ca="1">SUMPRODUCT((HH3:HH105=FQ75)*(HK3:HK105=FQ76)*(HL3:HL105="W"))+SUMPRODUCT((HH3:HH105=FQ75)*(HK3:HK105=FQ77)*(HL3:HL105="W"))+SUMPRODUCT((HH3:HH105=FQ75)*(HK3:HK105=FQ117)*(HL3:HL105="W"))+SUMPRODUCT((HH3:HH105=FQ76)*(HK3:HK105=FQ75)*(HM3:HM105="W"))+SUMPRODUCT((HH3:HH105=FQ77)*(HK3:HK105=FQ75)*(HM3:HM105="W"))+SUMPRODUCT((HH3:HH105=FQ117)*(HK3:HK105=FQ75)*(HM3:HM105="W"))</f>
        <v>#N/A</v>
      </c>
      <c r="FS75" s="3" t="e">
        <f ca="1">SUMPRODUCT((HH3:HH105=FQ75)*(HK3:HK105=FQ76)*(HL3:HL105="D"))+SUMPRODUCT((HH3:HH105=FQ75)*(HK3:HK105=FQ77)*(HL3:HL105="D"))+SUMPRODUCT((HH3:HH105=FQ75)*(HK3:HK105=FQ117)*(HL3:HL105="D"))+SUMPRODUCT((HH3:HH105=FQ76)*(HK3:HK105=FQ75)*(HL3:HL105="D"))+SUMPRODUCT((HH3:HH105=FQ77)*(HK3:HK105=FQ75)*(HL3:HL105="D"))+SUMPRODUCT((HH3:HH105=FQ117)*(HK3:HK105=FQ75)*(HL3:HL105="D"))</f>
        <v>#N/A</v>
      </c>
      <c r="FT75" s="3" t="e">
        <f ca="1">SUMPRODUCT((HH3:HH105=FQ75)*(HK3:HK105=FQ76)*(HL3:HL105="L"))+SUMPRODUCT((HH3:HH105=FQ75)*(HK3:HK105=FQ77)*(HL3:HL105="L"))+SUMPRODUCT((HH3:HH105=FQ75)*(HK3:HK105=FQ117)*(HL3:HL105="L"))+SUMPRODUCT((HH3:HH105=FQ76)*(HK3:HK105=FQ75)*(HM3:HM105="L"))+SUMPRODUCT((HH3:HH105=FQ77)*(HK3:HK105=FQ75)*(HM3:HM105="L"))+SUMPRODUCT((HH3:HH105=FQ117)*(HK3:HK105=FQ75)*(HM3:HM105="L"))</f>
        <v>#N/A</v>
      </c>
      <c r="FU75" s="3" t="e">
        <f ca="1">SUMPRODUCT((HH3:HH105=FQ75)*(HK3:HK105=FQ76)*HI3:HI105)+SUMPRODUCT((HH3:HH105=FQ75)*(HK3:HK105=FQ77)*HI3:HI105)+SUMPRODUCT((HH3:HH105=FQ75)*(HK3:HK105=FQ73)*HI3:HI105)+SUMPRODUCT((HH3:HH105=FQ75)*(HK3:HK105=FQ74)*HI3:HI105)+SUMPRODUCT((HH3:HH105=FQ76)*(HK3:HK105=FQ75)*HJ3:HJ105)+SUMPRODUCT((HH3:HH105=FQ77)*(HK3:HK105=FQ75)*HJ3:HJ105)+SUMPRODUCT((HH3:HH105=FQ73)*(HK3:HK105=FQ75)*HJ3:HJ105)+SUMPRODUCT((HH3:HH105=FQ74)*(HK3:HK105=FQ75)*HJ3:HJ105)</f>
        <v>#N/A</v>
      </c>
      <c r="FV75" s="3" t="e">
        <f ca="1">SUMPRODUCT((HH3:HH105=FQ75)*(HK3:HK105=FQ76)*HJ3:HJ105)+SUMPRODUCT((HH3:HH105=FQ75)*(HK3:HK105=FQ77)*HJ3:HJ105)+SUMPRODUCT((HH3:HH105=FQ75)*(HK3:HK105=FQ73)*HJ3:HJ105)+SUMPRODUCT((HH3:HH105=FQ75)*(HK3:HK105=FQ74)*HJ3:HJ105)+SUMPRODUCT((HH3:HH105=FQ76)*(HK3:HK105=FQ75)*HI3:HI105)+SUMPRODUCT((HH3:HH105=FQ77)*(HK3:HK105=FQ75)*HI3:HI105)+SUMPRODUCT((HH3:HH105=FQ73)*(HK3:HK105=FQ75)*HI3:HI105)+SUMPRODUCT((HH3:HH105=FQ74)*(HK3:HK105=FQ75)*HI3:HI105)</f>
        <v>#N/A</v>
      </c>
      <c r="FW75" s="3" t="e">
        <f ca="1">FU75-FV75+1000</f>
        <v>#N/A</v>
      </c>
      <c r="FX75" s="3" t="e">
        <f t="shared" ref="FX75:FX76" ca="1" si="290">IF(FQ75&lt;&gt;"",FR75*3+FS75*1,"")</f>
        <v>#N/A</v>
      </c>
      <c r="FY75" s="3" t="e">
        <f ca="1">IF(FQ75&lt;&gt;"",VLOOKUP(FQ75,DJ4:DP76,7,FALSE),"")</f>
        <v>#N/A</v>
      </c>
      <c r="FZ75" s="3" t="e">
        <f ca="1">IF(FQ75&lt;&gt;"",VLOOKUP(FQ75,DJ4:DP76,5,FALSE),"")</f>
        <v>#N/A</v>
      </c>
      <c r="GA75" s="3" t="e">
        <f ca="1">IF(FQ75&lt;&gt;"",VLOOKUP(FQ75,DJ4:DR76,9,FALSE),"")</f>
        <v>#N/A</v>
      </c>
      <c r="GB75" s="3" t="e">
        <f t="shared" ref="GB75:GB76" ca="1" si="291">FX75</f>
        <v>#N/A</v>
      </c>
      <c r="GC75" s="3" t="e">
        <f ca="1">IF(FQ75&lt;&gt;"",RANK(GB75,GB74:GB76),"")</f>
        <v>#N/A</v>
      </c>
      <c r="GD75" s="3" t="e">
        <f ca="1">IF(FQ75&lt;&gt;"",SUMPRODUCT((GB73:GB76=GB75)*(FW73:FW76&gt;FW75)),"")</f>
        <v>#N/A</v>
      </c>
      <c r="GE75" s="3" t="e">
        <f ca="1">IF(FQ75&lt;&gt;"",SUMPRODUCT((GB73:GB76=GB75)*(FW73:FW76=FW75)*(FU73:FU76&gt;FU75)),"")</f>
        <v>#N/A</v>
      </c>
      <c r="GF75" s="3" t="e">
        <f ca="1">IF(FQ75&lt;&gt;"",SUMPRODUCT((GB73:GB76=GB75)*(FW73:FW76=FW75)*(FU73:FU76=FU75)*(FY73:FY76&gt;FY75)),"")</f>
        <v>#N/A</v>
      </c>
      <c r="GG75" s="3" t="e">
        <f ca="1">IF(FQ75&lt;&gt;"",SUMPRODUCT((GB73:GB76=GB75)*(FW73:FW76=FW75)*(FU73:FU76=FU75)*(FY73:FY76=FY75)*(FZ73:FZ76&gt;FZ75)),"")</f>
        <v>#N/A</v>
      </c>
      <c r="GH75" s="3" t="e">
        <f ca="1">IF(FQ75&lt;&gt;"",SUMPRODUCT((GB73:GB76=GB75)*(FW73:FW76=FW75)*(FU73:FU76=FU75)*(FY73:FY76=FY75)*(FZ73:FZ76=FZ75)*(GA73:GA76&gt;GA75)),"")</f>
        <v>#N/A</v>
      </c>
      <c r="GI75" s="3" t="e">
        <f ca="1">IF(FQ75&lt;&gt;"",SUM(GC75:GH75)+2,"")</f>
        <v>#N/A</v>
      </c>
      <c r="GJ75" s="3" t="e">
        <f ca="1">IF(FQ75&lt;&gt;"",INDEX(FQ75:FQ77,MATCH(3,GI75:GI77,0),0),"")</f>
        <v>#N/A</v>
      </c>
      <c r="HE75" s="3" t="e">
        <f ca="1">IF(GJ75&lt;&gt;"",GJ75,IF(FP75&lt;&gt;"",FP75,IF(EV75&lt;&gt;"",EV75,DV75)))</f>
        <v>#N/A</v>
      </c>
      <c r="HF75" s="3">
        <v>3</v>
      </c>
      <c r="HH75" s="7"/>
      <c r="HI75" s="7"/>
      <c r="HJ75" s="7"/>
      <c r="HK75" s="7"/>
      <c r="HL75" s="7"/>
      <c r="LO75" s="7"/>
      <c r="LP75" s="7"/>
      <c r="LQ75" s="7"/>
      <c r="LR75" s="7"/>
      <c r="LS75" s="7"/>
      <c r="PV75" s="7"/>
      <c r="PW75" s="7"/>
      <c r="PX75" s="7"/>
      <c r="PY75" s="7"/>
      <c r="PZ75" s="7"/>
      <c r="UC75" s="7"/>
      <c r="UD75" s="7"/>
      <c r="UE75" s="7"/>
      <c r="UF75" s="7"/>
      <c r="UG75" s="7"/>
      <c r="YJ75" s="7"/>
      <c r="YK75" s="7"/>
      <c r="YL75" s="7"/>
      <c r="YM75" s="7"/>
      <c r="YN75" s="7"/>
      <c r="ACQ75" s="7"/>
      <c r="ACR75" s="7"/>
      <c r="ACS75" s="7"/>
      <c r="ACT75" s="7"/>
      <c r="ACU75" s="7"/>
      <c r="AGX75" s="7"/>
      <c r="AGY75" s="7"/>
      <c r="AGZ75" s="7"/>
      <c r="AHA75" s="7"/>
      <c r="AHB75" s="7"/>
      <c r="ALE75" s="7"/>
      <c r="ALF75" s="7"/>
      <c r="ALG75" s="7"/>
      <c r="ALH75" s="7"/>
      <c r="ALI75" s="7"/>
      <c r="APL75" s="7"/>
      <c r="APM75" s="7"/>
      <c r="APN75" s="7"/>
      <c r="APO75" s="7"/>
      <c r="APP75" s="7"/>
      <c r="ATS75" s="7"/>
      <c r="ATT75" s="7"/>
      <c r="ATU75" s="7"/>
      <c r="ATV75" s="7"/>
      <c r="ATW75" s="7"/>
      <c r="AXZ75" s="7"/>
      <c r="AYA75" s="7"/>
      <c r="AYB75" s="7"/>
      <c r="AYC75" s="7"/>
      <c r="AYD75" s="7"/>
      <c r="BCG75" s="7"/>
      <c r="BCH75" s="7"/>
      <c r="BCI75" s="7"/>
      <c r="BCJ75" s="7"/>
      <c r="BCK75" s="7"/>
      <c r="BGN75" s="7"/>
      <c r="BGO75" s="7"/>
      <c r="BGP75" s="7"/>
      <c r="BGQ75" s="7"/>
      <c r="BGR75" s="7"/>
      <c r="BKU75" s="7"/>
      <c r="BKV75" s="7"/>
      <c r="BKW75" s="7"/>
      <c r="BKX75" s="7"/>
      <c r="BKY75" s="7"/>
      <c r="BPB75" s="7"/>
      <c r="BPC75" s="7"/>
      <c r="BPD75" s="7"/>
      <c r="BPE75" s="7"/>
      <c r="BPF75" s="7"/>
      <c r="BTI75" s="7"/>
      <c r="BTJ75" s="7"/>
      <c r="BTK75" s="7"/>
      <c r="BTL75" s="7"/>
      <c r="BTM75" s="7"/>
      <c r="BXP75" s="7"/>
      <c r="BXQ75" s="7"/>
      <c r="BXR75" s="7"/>
      <c r="BXS75" s="7"/>
      <c r="BXT75" s="7"/>
      <c r="CBW75" s="7"/>
      <c r="CBX75" s="7"/>
      <c r="CBY75" s="7"/>
      <c r="CBZ75" s="7"/>
      <c r="CCA75" s="7"/>
      <c r="CGD75" s="7"/>
      <c r="CGE75" s="7"/>
      <c r="CGF75" s="7"/>
      <c r="CGG75" s="7"/>
      <c r="CGH75" s="7"/>
      <c r="CKK75" s="7"/>
      <c r="CKL75" s="7"/>
      <c r="CKM75" s="7"/>
      <c r="CKN75" s="7"/>
      <c r="CKO75" s="7"/>
      <c r="COR75" s="7"/>
      <c r="COS75" s="7"/>
      <c r="COT75" s="7"/>
      <c r="COU75" s="7"/>
      <c r="COV75" s="7"/>
      <c r="CSY75" s="7"/>
      <c r="CSZ75" s="7"/>
      <c r="CTA75" s="7"/>
      <c r="CTB75" s="7"/>
      <c r="CTC75" s="7"/>
      <c r="CXF75" s="7"/>
      <c r="CXG75" s="7"/>
      <c r="CXH75" s="7"/>
      <c r="CXI75" s="7"/>
      <c r="CXJ75" s="7"/>
      <c r="DBM75" s="7"/>
      <c r="DBN75" s="7"/>
      <c r="DBO75" s="7"/>
      <c r="DBP75" s="7"/>
      <c r="DBQ75" s="7"/>
      <c r="DFT75" s="7"/>
      <c r="DFU75" s="7"/>
      <c r="DFV75" s="7"/>
      <c r="DFW75" s="7"/>
      <c r="DFX75" s="7"/>
      <c r="DKA75" s="7"/>
      <c r="DKB75" s="7"/>
      <c r="DKC75" s="7"/>
      <c r="DKD75" s="7"/>
      <c r="DKE75" s="7"/>
      <c r="DOH75" s="7"/>
      <c r="DOI75" s="7"/>
      <c r="DOJ75" s="7"/>
      <c r="DOK75" s="7"/>
      <c r="DOL75" s="7"/>
      <c r="DSO75" s="7"/>
      <c r="DSP75" s="7"/>
      <c r="DSQ75" s="7"/>
      <c r="DSR75" s="7"/>
      <c r="DSS75" s="7"/>
      <c r="DWV75" s="7"/>
      <c r="DWW75" s="7"/>
      <c r="DWX75" s="7"/>
      <c r="DWY75" s="7"/>
      <c r="DWZ75" s="7"/>
      <c r="EBC75" s="7"/>
      <c r="EBD75" s="7"/>
      <c r="EBE75" s="7"/>
      <c r="EBF75" s="7"/>
      <c r="EBG75" s="7"/>
      <c r="EFJ75" s="7"/>
      <c r="EFK75" s="7"/>
      <c r="EFL75" s="7"/>
      <c r="EFM75" s="7"/>
      <c r="EFN75" s="7"/>
      <c r="EJQ75" s="7"/>
      <c r="EJR75" s="7"/>
      <c r="EJS75" s="7"/>
      <c r="EJT75" s="7"/>
      <c r="EJU75" s="7"/>
      <c r="ENX75" s="7"/>
      <c r="ENY75" s="7"/>
      <c r="ENZ75" s="7"/>
      <c r="EOA75" s="7"/>
      <c r="EOB75" s="7"/>
      <c r="ESE75" s="7"/>
      <c r="ESF75" s="7"/>
      <c r="ESG75" s="7"/>
      <c r="ESH75" s="7"/>
      <c r="ESI75" s="7"/>
      <c r="EWL75" s="7"/>
      <c r="EWM75" s="7"/>
      <c r="EWN75" s="7"/>
      <c r="EWO75" s="7"/>
      <c r="EWP75" s="7"/>
      <c r="FAS75" s="7"/>
      <c r="FAT75" s="7"/>
      <c r="FAU75" s="7"/>
      <c r="FAV75" s="7"/>
      <c r="FAW75" s="7"/>
      <c r="FEZ75" s="7"/>
      <c r="FFA75" s="7"/>
      <c r="FFB75" s="7"/>
      <c r="FFC75" s="7"/>
      <c r="FFD75" s="7"/>
      <c r="FJG75" s="7"/>
      <c r="FJH75" s="7"/>
      <c r="FJI75" s="7"/>
      <c r="FJJ75" s="7"/>
      <c r="FJK75" s="7"/>
      <c r="FNN75" s="7"/>
      <c r="FNO75" s="7"/>
      <c r="FNP75" s="7"/>
      <c r="FNQ75" s="7"/>
      <c r="FNR75" s="7"/>
      <c r="FRU75" s="7"/>
      <c r="FRV75" s="7"/>
      <c r="FRW75" s="7"/>
      <c r="FRX75" s="7"/>
      <c r="FRY75" s="7"/>
      <c r="FWB75" s="7"/>
      <c r="FWC75" s="7"/>
      <c r="FWD75" s="7"/>
      <c r="FWE75" s="7"/>
      <c r="FWF75" s="7"/>
      <c r="GAI75" s="7"/>
      <c r="GAJ75" s="7"/>
      <c r="GAK75" s="7"/>
      <c r="GAL75" s="7"/>
      <c r="GAM75" s="7"/>
      <c r="GEP75" s="7"/>
      <c r="GEQ75" s="7"/>
      <c r="GER75" s="7"/>
      <c r="GES75" s="7"/>
      <c r="GET75" s="7"/>
      <c r="GIW75" s="7"/>
      <c r="GIX75" s="7"/>
      <c r="GIY75" s="7"/>
      <c r="GIZ75" s="7"/>
      <c r="GJA75" s="7"/>
      <c r="GND75" s="7"/>
      <c r="GNE75" s="7"/>
      <c r="GNF75" s="7"/>
      <c r="GNG75" s="7"/>
      <c r="GNH75" s="7"/>
      <c r="GRK75" s="7"/>
      <c r="GRL75" s="7"/>
      <c r="GRM75" s="7"/>
      <c r="GRN75" s="7"/>
      <c r="GRO75" s="7"/>
      <c r="GVR75" s="7"/>
      <c r="GVS75" s="7"/>
      <c r="GVT75" s="7"/>
      <c r="GVU75" s="7"/>
      <c r="GVV75" s="7"/>
      <c r="GZY75" s="7"/>
      <c r="GZZ75" s="7"/>
      <c r="HAA75" s="7"/>
      <c r="HAB75" s="7"/>
      <c r="HAC75" s="7"/>
      <c r="HEF75" s="7"/>
      <c r="HEG75" s="7"/>
      <c r="HEH75" s="7"/>
      <c r="HEI75" s="7"/>
      <c r="HEJ75" s="7"/>
      <c r="HIM75" s="7"/>
      <c r="HIN75" s="7"/>
      <c r="HIO75" s="7"/>
      <c r="HIP75" s="7"/>
      <c r="HIQ75" s="7"/>
      <c r="HMT75" s="7"/>
      <c r="HMU75" s="7"/>
      <c r="HMV75" s="7"/>
      <c r="HMW75" s="7"/>
      <c r="HMX75" s="7"/>
      <c r="HRA75" s="7"/>
      <c r="HRB75" s="7"/>
      <c r="HRC75" s="7"/>
      <c r="HRD75" s="7"/>
      <c r="HRE75" s="7"/>
      <c r="HVH75" s="7"/>
      <c r="HVI75" s="7"/>
      <c r="HVJ75" s="7"/>
      <c r="HVK75" s="7"/>
      <c r="HVL75" s="7"/>
      <c r="HZO75" s="7"/>
      <c r="HZP75" s="7"/>
      <c r="HZQ75" s="7"/>
      <c r="HZR75" s="7"/>
      <c r="HZS75" s="7"/>
      <c r="IDV75" s="7"/>
      <c r="IDW75" s="7"/>
      <c r="IDX75" s="7"/>
      <c r="IDY75" s="7"/>
      <c r="IDZ75" s="7"/>
      <c r="IIC75" s="7"/>
      <c r="IID75" s="7"/>
      <c r="IIE75" s="7"/>
      <c r="IIF75" s="7"/>
      <c r="IIG75" s="7"/>
      <c r="IMJ75" s="7"/>
      <c r="IMK75" s="7"/>
      <c r="IML75" s="7"/>
      <c r="IMM75" s="7"/>
      <c r="IMN75" s="7"/>
      <c r="IQQ75" s="7"/>
      <c r="IQR75" s="7"/>
      <c r="IQS75" s="7"/>
      <c r="IQT75" s="7"/>
      <c r="IQU75" s="7"/>
      <c r="IUX75" s="7"/>
      <c r="IUY75" s="7"/>
      <c r="IUZ75" s="7"/>
      <c r="IVA75" s="7"/>
      <c r="IVB75" s="7"/>
      <c r="IZE75" s="7"/>
      <c r="IZF75" s="7"/>
      <c r="IZG75" s="7"/>
      <c r="IZH75" s="7"/>
      <c r="IZI75" s="7"/>
      <c r="JDL75" s="7"/>
      <c r="JDM75" s="7"/>
      <c r="JDN75" s="7"/>
      <c r="JDO75" s="7"/>
      <c r="JDP75" s="7"/>
      <c r="JHS75" s="7"/>
      <c r="JHT75" s="7"/>
      <c r="JHU75" s="7"/>
      <c r="JHV75" s="7"/>
      <c r="JHW75" s="7"/>
      <c r="JLZ75" s="7"/>
      <c r="JMA75" s="7"/>
      <c r="JMB75" s="7"/>
      <c r="JMC75" s="7"/>
      <c r="JMD75" s="7"/>
      <c r="JQG75" s="7"/>
      <c r="JQH75" s="7"/>
      <c r="JQI75" s="7"/>
      <c r="JQJ75" s="7"/>
      <c r="JQK75" s="7"/>
      <c r="JUN75" s="7"/>
      <c r="JUO75" s="7"/>
      <c r="JUP75" s="7"/>
      <c r="JUQ75" s="7"/>
      <c r="JUR75" s="7"/>
      <c r="JYU75" s="7"/>
      <c r="JYV75" s="7"/>
      <c r="JYW75" s="7"/>
      <c r="JYX75" s="7"/>
      <c r="JYY75" s="7"/>
      <c r="KDB75" s="7"/>
      <c r="KDC75" s="7"/>
      <c r="KDD75" s="7"/>
      <c r="KDE75" s="7"/>
      <c r="KDF75" s="7"/>
      <c r="KHI75" s="7"/>
      <c r="KHJ75" s="7"/>
      <c r="KHK75" s="7"/>
      <c r="KHL75" s="7"/>
      <c r="KHM75" s="7"/>
      <c r="KLP75" s="7"/>
      <c r="KLQ75" s="7"/>
      <c r="KLR75" s="7"/>
      <c r="KLS75" s="7"/>
      <c r="KLT75" s="7"/>
      <c r="KPW75" s="7"/>
      <c r="KPX75" s="7"/>
      <c r="KPY75" s="7"/>
      <c r="KPZ75" s="7"/>
      <c r="KQA75" s="7"/>
      <c r="KUD75" s="7"/>
      <c r="KUE75" s="7"/>
      <c r="KUF75" s="7"/>
      <c r="KUG75" s="7"/>
      <c r="KUH75" s="7"/>
      <c r="KYK75" s="7"/>
      <c r="KYL75" s="7"/>
      <c r="KYM75" s="7"/>
      <c r="KYN75" s="7"/>
      <c r="KYO75" s="7"/>
      <c r="LCR75" s="7"/>
      <c r="LCS75" s="7"/>
      <c r="LCT75" s="7"/>
      <c r="LCU75" s="7"/>
      <c r="LCV75" s="7"/>
      <c r="LGY75" s="7"/>
      <c r="LGZ75" s="7"/>
      <c r="LHA75" s="7"/>
      <c r="LHB75" s="7"/>
      <c r="LHC75" s="7"/>
      <c r="LLF75" s="7"/>
      <c r="LLG75" s="7"/>
      <c r="LLH75" s="7"/>
      <c r="LLI75" s="7"/>
      <c r="LLJ75" s="7"/>
      <c r="LPM75" s="7"/>
      <c r="LPN75" s="7"/>
      <c r="LPO75" s="7"/>
      <c r="LPP75" s="7"/>
      <c r="LPQ75" s="7"/>
      <c r="LTT75" s="7"/>
      <c r="LTU75" s="7"/>
      <c r="LTV75" s="7"/>
      <c r="LTW75" s="7"/>
      <c r="LTX75" s="7"/>
      <c r="LYA75" s="7"/>
      <c r="LYB75" s="7"/>
      <c r="LYC75" s="7"/>
      <c r="LYD75" s="7"/>
      <c r="LYE75" s="7"/>
      <c r="MCH75" s="7"/>
      <c r="MCI75" s="7"/>
      <c r="MCJ75" s="7"/>
      <c r="MCK75" s="7"/>
      <c r="MCL75" s="7"/>
      <c r="MGO75" s="7"/>
      <c r="MGP75" s="7"/>
      <c r="MGQ75" s="7"/>
      <c r="MGR75" s="7"/>
      <c r="MGS75" s="7"/>
      <c r="MKV75" s="7"/>
      <c r="MKW75" s="7"/>
      <c r="MKX75" s="7"/>
      <c r="MKY75" s="7"/>
      <c r="MKZ75" s="7"/>
      <c r="MPC75" s="7"/>
      <c r="MPD75" s="7"/>
      <c r="MPE75" s="7"/>
      <c r="MPF75" s="7"/>
      <c r="MPG75" s="7"/>
      <c r="MTJ75" s="7"/>
      <c r="MTK75" s="7"/>
      <c r="MTL75" s="7"/>
      <c r="MTM75" s="7"/>
      <c r="MTN75" s="7"/>
      <c r="MXQ75" s="7"/>
      <c r="MXR75" s="7"/>
      <c r="MXS75" s="7"/>
      <c r="MXT75" s="7"/>
      <c r="MXU75" s="7"/>
      <c r="NBX75" s="7"/>
      <c r="NBY75" s="7"/>
      <c r="NBZ75" s="7"/>
      <c r="NCA75" s="7"/>
      <c r="NCB75" s="7"/>
      <c r="NGE75" s="7"/>
      <c r="NGF75" s="7"/>
      <c r="NGG75" s="7"/>
      <c r="NGH75" s="7"/>
      <c r="NGI75" s="7"/>
      <c r="NKL75" s="7"/>
      <c r="NKM75" s="7"/>
      <c r="NKN75" s="7"/>
      <c r="NKO75" s="7"/>
      <c r="NKP75" s="7"/>
      <c r="NOS75" s="7"/>
      <c r="NOT75" s="7"/>
      <c r="NOU75" s="7"/>
      <c r="NOV75" s="7"/>
      <c r="NOW75" s="7"/>
      <c r="NSZ75" s="7"/>
      <c r="NTA75" s="7"/>
      <c r="NTB75" s="7"/>
      <c r="NTC75" s="7"/>
      <c r="NTD75" s="7"/>
      <c r="NXG75" s="7"/>
      <c r="NXH75" s="7"/>
      <c r="NXI75" s="7"/>
      <c r="NXJ75" s="7"/>
      <c r="NXK75" s="7"/>
      <c r="OBN75" s="7"/>
      <c r="OBO75" s="7"/>
      <c r="OBP75" s="7"/>
      <c r="OBQ75" s="7"/>
      <c r="OBR75" s="7"/>
      <c r="OFU75" s="7"/>
      <c r="OFV75" s="7"/>
      <c r="OFW75" s="7"/>
      <c r="OFX75" s="7"/>
      <c r="OFY75" s="7"/>
      <c r="OKB75" s="7"/>
      <c r="OKC75" s="7"/>
      <c r="OKD75" s="7"/>
      <c r="OKE75" s="7"/>
      <c r="OKF75" s="7"/>
      <c r="OOI75" s="7"/>
      <c r="OOJ75" s="7"/>
      <c r="OOK75" s="7"/>
      <c r="OOL75" s="7"/>
      <c r="OOM75" s="7"/>
      <c r="OSP75" s="7"/>
      <c r="OSQ75" s="7"/>
      <c r="OSR75" s="7"/>
      <c r="OSS75" s="7"/>
      <c r="OST75" s="7"/>
      <c r="OWW75" s="7"/>
      <c r="OWX75" s="7"/>
      <c r="OWY75" s="7"/>
      <c r="OWZ75" s="7"/>
      <c r="OXA75" s="7"/>
      <c r="PBD75" s="7"/>
      <c r="PBE75" s="7"/>
      <c r="PBF75" s="7"/>
      <c r="PBG75" s="7"/>
      <c r="PBH75" s="7"/>
      <c r="PFK75" s="7"/>
      <c r="PFL75" s="7"/>
      <c r="PFM75" s="7"/>
      <c r="PFN75" s="7"/>
      <c r="PFO75" s="7"/>
      <c r="PJR75" s="7"/>
      <c r="PJS75" s="7"/>
      <c r="PJT75" s="7"/>
      <c r="PJU75" s="7"/>
      <c r="PJV75" s="7"/>
      <c r="PNY75" s="7"/>
      <c r="PNZ75" s="7"/>
      <c r="POA75" s="7"/>
      <c r="POB75" s="7"/>
      <c r="POC75" s="7"/>
      <c r="PSF75" s="7"/>
      <c r="PSG75" s="7"/>
      <c r="PSH75" s="7"/>
      <c r="PSI75" s="7"/>
      <c r="PSJ75" s="7"/>
    </row>
    <row r="76" spans="1:998 1104:1997 2103:2996 3102:3995 4101:5105 5211:6104 6210:7103 7209:8102 8208:9212 9318:10211 10317:11210 11316:11321" x14ac:dyDescent="0.25">
      <c r="A76" s="9">
        <f>Landen!E53+100</f>
        <v>133</v>
      </c>
      <c r="B76" s="3">
        <f>VLOOKUP(C76,CX73:CY76,2,FALSE)</f>
        <v>3</v>
      </c>
      <c r="C76" s="5" t="str">
        <f>Landen!D53</f>
        <v>Panama</v>
      </c>
      <c r="D76" s="3">
        <f>SUMPRODUCT((DA3:DA105=C76)*(DE3:DE105="W"))+SUMPRODUCT((DD3:DD105=C76)*(DF3:DF105="W"))</f>
        <v>0</v>
      </c>
      <c r="E76" s="3">
        <f>SUMPRODUCT((DA3:DA105=C76)*(DE3:DE105="D"))+SUMPRODUCT((DD3:DD105=C76)*(DF3:DF105="D"))</f>
        <v>0</v>
      </c>
      <c r="F76" s="3">
        <f>SUMPRODUCT((DA3:DA105=C76)*(DE3:DE105="L"))+SUMPRODUCT((DD3:DD105=C76)*(DF3:DF105="L"))</f>
        <v>0</v>
      </c>
      <c r="G76" s="3">
        <f>SUMIF(DA3:DA123,C76,DB3:DB123)+SUMIF(DD3:DD123,C76,DC3:DC123)</f>
        <v>0</v>
      </c>
      <c r="H76" s="3">
        <f>SUMIF(DD3:DD123,C76,DB3:DB123)+SUMIF(DA3:DA123,C76,DC3:DC123)</f>
        <v>0</v>
      </c>
      <c r="I76" s="3">
        <f t="shared" si="272"/>
        <v>1000</v>
      </c>
      <c r="J76" s="3">
        <f t="shared" si="273"/>
        <v>0</v>
      </c>
      <c r="K76" s="3">
        <f>IF(Landen!F53&lt;&gt;"",Landen!F53,-A76)</f>
        <v>-133</v>
      </c>
      <c r="L76" s="3">
        <f>IF(COUNTIF(J73:J76,4)&lt;&gt;4,RANK(J76,J73:J76),J155)</f>
        <v>1</v>
      </c>
      <c r="N76" s="3">
        <f>SUMPRODUCT((L73:L76=L76)*(K73:K76&lt;K76))+L76</f>
        <v>2</v>
      </c>
      <c r="O76" s="5" t="str">
        <f>INDEX(C73:C76,MATCH(4,N73:N76,0),0)</f>
        <v>Engeland</v>
      </c>
      <c r="P76" s="3">
        <f>INDEX(L73:L76,MATCH(O76,C73:C76,0),0)</f>
        <v>1</v>
      </c>
      <c r="Q76" s="3" t="str">
        <f>IF(AND(Q75&lt;&gt;"",P76=1),O76,"")</f>
        <v>Engeland</v>
      </c>
      <c r="R76" s="3" t="str">
        <f>IF(AND(R75&lt;&gt;"",P77=2),O77,"")</f>
        <v/>
      </c>
      <c r="V76" s="3" t="str">
        <f t="shared" si="281"/>
        <v>Engeland</v>
      </c>
      <c r="W76" s="3">
        <f>SUMPRODUCT((DA3:DA105=V76)*(DD3:DD105=V77)*(DE3:DE105="W"))+SUMPRODUCT((DA3:DA105=V76)*(DD3:DD105=V73)*(DE3:DE105="W"))+SUMPRODUCT((DA3:DA105=V76)*(DD3:DD105=V74)*(DE3:DE105="W"))+SUMPRODUCT((DA3:DA105=V76)*(DD3:DD105=V75)*(DE3:DE105="W"))+SUMPRODUCT((DA3:DA105=V77)*(DD3:DD105=V76)*(DF3:DF105="W"))+SUMPRODUCT((DA3:DA105=V73)*(DD3:DD105=V76)*(DF3:DF105="W"))+SUMPRODUCT((DA3:DA105=V74)*(DD3:DD105=V76)*(DF3:DF105="W"))+SUMPRODUCT((DA3:DA105=V75)*(DD3:DD105=V76)*(DF3:DF105="W"))</f>
        <v>0</v>
      </c>
      <c r="X76" s="3">
        <f>SUMPRODUCT((DA3:DA105=V76)*(DD3:DD105=V77)*(DE3:DE105="D"))+SUMPRODUCT((DA3:DA105=V76)*(DD3:DD105=V73)*(DE3:DE105="D"))+SUMPRODUCT((DA3:DA105=V76)*(DD3:DD105=V74)*(DE3:DE105="D"))+SUMPRODUCT((DA3:DA105=V76)*(DD3:DD105=V75)*(DE3:DE105="D"))+SUMPRODUCT((DA3:DA105=V77)*(DD3:DD105=V76)*(DE3:DE105="D"))+SUMPRODUCT((DA3:DA105=V73)*(DD3:DD105=V76)*(DE3:DE105="D"))+SUMPRODUCT((DA3:DA105=V74)*(DD3:DD105=V76)*(DE3:DE105="D"))+SUMPRODUCT((DA3:DA105=V75)*(DD3:DD105=V76)*(DE3:DE105="D"))</f>
        <v>0</v>
      </c>
      <c r="Y76" s="3">
        <f>SUMPRODUCT((DA3:DA105=V76)*(DD3:DD105=V77)*(DE3:DE105="L"))+SUMPRODUCT((DA3:DA105=V76)*(DD3:DD105=V73)*(DE3:DE105="L"))+SUMPRODUCT((DA3:DA105=V76)*(DD3:DD105=V74)*(DE3:DE105="L"))+SUMPRODUCT((DA3:DA105=V76)*(DD3:DD105=V75)*(DE3:DE105="L"))+SUMPRODUCT((DA3:DA105=V77)*(DD3:DD105=V76)*(DF3:DF105="L"))+SUMPRODUCT((DA3:DA105=V73)*(DD3:DD105=V76)*(DF3:DF105="L"))+SUMPRODUCT((DA3:DA105=V74)*(DD3:DD105=V76)*(DF3:DF105="L"))+SUMPRODUCT((DA3:DA105=V75)*(DD3:DD105=V76)*(DF3:DF105="L"))</f>
        <v>0</v>
      </c>
      <c r="Z76" s="3">
        <f>SUMPRODUCT((DA3:DA105=V76)*(DD3:DD105=V77)*DB3:DB105)+SUMPRODUCT((DA3:DA105=V76)*(DD3:DD105=V73)*DB3:DB105)+SUMPRODUCT((DA3:DA105=V76)*(DD3:DD105=V74)*DB3:DB105)+SUMPRODUCT((DA3:DA105=V76)*(DD3:DD105=V75)*DB3:DB105)+SUMPRODUCT((DA3:DA105=V77)*(DD3:DD105=V76)*DC3:DC105)+SUMPRODUCT((DA3:DA105=V73)*(DD3:DD105=V76)*DC3:DC105)+SUMPRODUCT((DA3:DA105=V74)*(DD3:DD105=V76)*DC3:DC105)+SUMPRODUCT((DA3:DA105=V75)*(DD3:DD105=V76)*DC3:DC105)</f>
        <v>0</v>
      </c>
      <c r="AA76" s="3">
        <f>SUMPRODUCT((DA3:DA105=V76)*(DD3:DD105=V77)*DC3:DC105)+SUMPRODUCT((DA3:DA105=V76)*(DD3:DD105=V73)*DC3:DC105)+SUMPRODUCT((DA3:DA105=V76)*(DD3:DD105=V74)*DC3:DC105)+SUMPRODUCT((DA3:DA105=V76)*(DD3:DD105=V75)*DC3:DC105)+SUMPRODUCT((DA3:DA105=V77)*(DD3:DD105=V76)*DB3:DB105)+SUMPRODUCT((DA3:DA105=V73)*(DD3:DD105=V76)*DB3:DB105)+SUMPRODUCT((DA3:DA105=V74)*(DD3:DD105=V76)*DB3:DB105)+SUMPRODUCT((DA3:DA105=V75)*(DD3:DD105=V76)*DB3:DB105)</f>
        <v>0</v>
      </c>
      <c r="AB76" s="3">
        <f>Z76-AA76+1000</f>
        <v>1000</v>
      </c>
      <c r="AC76" s="3">
        <f t="shared" si="274"/>
        <v>0</v>
      </c>
      <c r="AD76" s="3">
        <f>IF(V76&lt;&gt;"",VLOOKUP(V76,C4:I76,7,FALSE),"")</f>
        <v>1000</v>
      </c>
      <c r="AE76" s="3">
        <f>IF(V76&lt;&gt;"",VLOOKUP(V76,C4:I76,5,FALSE),"")</f>
        <v>0</v>
      </c>
      <c r="AF76" s="3">
        <f>IF(V76&lt;&gt;"",VLOOKUP(V76,C4:K76,9,FALSE),"")</f>
        <v>-104</v>
      </c>
      <c r="AG76" s="3">
        <f t="shared" si="275"/>
        <v>0</v>
      </c>
      <c r="AH76" s="3">
        <f>IF(V76&lt;&gt;"",RANK(AG76,AG73:AG76),"")</f>
        <v>1</v>
      </c>
      <c r="AI76" s="3">
        <f>IF(V76&lt;&gt;"",SUMPRODUCT((AG73:AG76=AG76)*(AB73:AB76&gt;AB76)),"")</f>
        <v>0</v>
      </c>
      <c r="AJ76" s="3">
        <f>IF(V76&lt;&gt;"",SUMPRODUCT((AG73:AG76=AG76)*(AB73:AB76=AB76)*(Z73:Z76&gt;Z76)),"")</f>
        <v>0</v>
      </c>
      <c r="AK76" s="3">
        <f>IF(V76&lt;&gt;"",SUMPRODUCT((AG73:AG76=AG76)*(AB73:AB76=AB76)*(Z73:Z76=Z76)*(AD73:AD76&gt;AD76)),"")</f>
        <v>0</v>
      </c>
      <c r="AL76" s="3">
        <f>IF(V76&lt;&gt;"",SUMPRODUCT((AG73:AG76=AG76)*(AB73:AB76=AB76)*(Z73:Z76=Z76)*(AD73:AD76=AD76)*(AE73:AE76&gt;AE76)),"")</f>
        <v>0</v>
      </c>
      <c r="AM76" s="3">
        <f>IF(V76&lt;&gt;"",SUMPRODUCT((AG73:AG76=AG76)*(AB73:AB76=AB76)*(Z73:Z76=Z76)*(AD73:AD76=AD76)*(AE73:AE76=AE76)*(AF73:AF76&gt;AF76)),"")</f>
        <v>0</v>
      </c>
      <c r="AN76" s="3">
        <f>IF(V76&lt;&gt;"",IF(AN155&lt;&gt;"",IF(U151=3,AN155,AN155+U151),SUM(AH76:AM76)),"")</f>
        <v>1</v>
      </c>
      <c r="AO76" s="3" t="str">
        <f>IF(V76&lt;&gt;"",INDEX(V73:V76,MATCH(4,AN73:AN76,0),0),"")</f>
        <v>Ghana</v>
      </c>
      <c r="AP76" s="3" t="str">
        <f>IF(R75&lt;&gt;"",R75,"")</f>
        <v/>
      </c>
      <c r="AQ76" s="3" t="str">
        <f>IF(AP76&lt;&gt;"",SUMPRODUCT((DA3:DA105=AP76)*(DD3:DD105=AP77)*(DE3:DE105="W"))+SUMPRODUCT((DA3:DA105=AP76)*(DD3:DD105=AP74)*(DE3:DE105="W"))+SUMPRODUCT((DA3:DA105=AP76)*(DD3:DD105=AP75)*(DE3:DE105="W"))+SUMPRODUCT((DA3:DA105=AP77)*(DD3:DD105=AP76)*(DF3:DF105="W"))+SUMPRODUCT((DA3:DA105=AP74)*(DD3:DD105=AP76)*(DF3:DF105="W"))+SUMPRODUCT((DA3:DA105=AP75)*(DD3:DD105=AP76)*(DF3:DF105="W")),"")</f>
        <v/>
      </c>
      <c r="AR76" s="3" t="str">
        <f>IF(AP76&lt;&gt;"",SUMPRODUCT((DA3:DA105=AP76)*(DD3:DD105=AP77)*(DE3:DE105="D"))+SUMPRODUCT((DA3:DA105=AP76)*(DD3:DD105=AP74)*(DE3:DE105="D"))+SUMPRODUCT((DA3:DA105=AP76)*(DD3:DD105=AP75)*(DE3:DE105="D"))+SUMPRODUCT((DA3:DA105=AP77)*(DD3:DD105=AP76)*(DE3:DE105="D"))+SUMPRODUCT((DA3:DA105=AP74)*(DD3:DD105=AP76)*(DE3:DE105="D"))+SUMPRODUCT((DA3:DA105=AP75)*(DD3:DD105=AP76)*(DE3:DE105="D")),"")</f>
        <v/>
      </c>
      <c r="AS76" s="3" t="str">
        <f>IF(AP76&lt;&gt;"",SUMPRODUCT((DA3:DA105=AP76)*(DD3:DD105=AP77)*(DE3:DE105="L"))+SUMPRODUCT((DA3:DA105=AP76)*(DD3:DD105=AP74)*(DE3:DE105="L"))+SUMPRODUCT((DA3:DA105=AP76)*(DD3:DD105=AP75)*(DE3:DE105="L"))+SUMPRODUCT((DA3:DA105=AP77)*(DD3:DD105=AP76)*(DF3:DF105="L"))+SUMPRODUCT((DA3:DA105=AP74)*(DD3:DD105=AP76)*(DF3:DF105="L"))+SUMPRODUCT((DA3:DA105=AP75)*(DD3:DD105=AP76)*(DF3:DF105="L")),"")</f>
        <v/>
      </c>
      <c r="AT76" s="3">
        <f>SUMPRODUCT((DA3:DA105=AP76)*(DD3:DD105=AP77)*DB3:DB105)+SUMPRODUCT((DA3:DA105=AP76)*(DD3:DD105=AP73)*DB3:DB105)+SUMPRODUCT((DA3:DA105=AP76)*(DD3:DD105=AP74)*DB3:DB105)+SUMPRODUCT((DA3:DA105=AP76)*(DD3:DD105=AP75)*DB3:DB105)+SUMPRODUCT((DA3:DA105=AP77)*(DD3:DD105=AP76)*DC3:DC105)+SUMPRODUCT((DA3:DA105=AP73)*(DD3:DD105=AP76)*DC3:DC105)+SUMPRODUCT((DA3:DA105=AP74)*(DD3:DD105=AP76)*DC3:DC105)+SUMPRODUCT((DA3:DA105=AP75)*(DD3:DD105=AP76)*DC3:DC105)</f>
        <v>0</v>
      </c>
      <c r="AU76" s="3">
        <f>SUMPRODUCT((DA3:DA105=AP76)*(DD3:DD105=AP77)*DC3:DC105)+SUMPRODUCT((DA3:DA105=AP76)*(DD3:DD105=AP73)*DC3:DC105)+SUMPRODUCT((DA3:DA105=AP76)*(DD3:DD105=AP74)*DC3:DC105)+SUMPRODUCT((DA3:DA105=AP76)*(DD3:DD105=AP75)*DC3:DC105)+SUMPRODUCT((DA3:DA105=AP77)*(DD3:DD105=AP76)*DB3:DB105)+SUMPRODUCT((DA3:DA105=AP73)*(DD3:DD105=AP76)*DB3:DB105)+SUMPRODUCT((DA3:DA105=AP74)*(DD3:DD105=AP76)*DB3:DB105)+SUMPRODUCT((DA3:DA105=AP75)*(DD3:DD105=AP76)*DB3:DB105)</f>
        <v>0</v>
      </c>
      <c r="AV76" s="3">
        <f>AT76-AU76+1000</f>
        <v>1000</v>
      </c>
      <c r="AW76" s="3" t="str">
        <f t="shared" si="282"/>
        <v/>
      </c>
      <c r="AX76" s="3" t="str">
        <f>IF(AP76&lt;&gt;"",VLOOKUP(AP76,C4:I76,7,FALSE),"")</f>
        <v/>
      </c>
      <c r="AY76" s="3" t="str">
        <f>IF(AP76&lt;&gt;"",VLOOKUP(AP76,C4:I76,5,FALSE),"")</f>
        <v/>
      </c>
      <c r="AZ76" s="3" t="str">
        <f>IF(AP76&lt;&gt;"",VLOOKUP(AP76,C4:K76,9,FALSE),"")</f>
        <v/>
      </c>
      <c r="BA76" s="3" t="str">
        <f t="shared" si="283"/>
        <v/>
      </c>
      <c r="BB76" s="3" t="str">
        <f>IF(AP76&lt;&gt;"",RANK(BA76,BA73:BA76),"")</f>
        <v/>
      </c>
      <c r="BC76" s="3" t="str">
        <f>IF(AP76&lt;&gt;"",SUMPRODUCT((BA73:BA76=BA76)*(AV73:AV76&gt;AV76)),"")</f>
        <v/>
      </c>
      <c r="BD76" s="3" t="str">
        <f>IF(AP76&lt;&gt;"",SUMPRODUCT((BA73:BA76=BA76)*(AV73:AV76=AV76)*(AT73:AT76&gt;AT76)),"")</f>
        <v/>
      </c>
      <c r="BE76" s="3" t="str">
        <f>IF(AP76&lt;&gt;"",SUMPRODUCT((BA73:BA76=BA76)*(AV73:AV76=AV76)*(AT73:AT76=AT76)*(AX73:AX76&gt;AX76)),"")</f>
        <v/>
      </c>
      <c r="BF76" s="3" t="str">
        <f>IF(AP76&lt;&gt;"",SUMPRODUCT((BA73:BA76=BA76)*(AV73:AV76=AV76)*(AT73:AT76=AT76)*(AX73:AX76=AX76)*(AY73:AY76&gt;AY76)),"")</f>
        <v/>
      </c>
      <c r="BG76" s="3" t="str">
        <f>IF(AP76&lt;&gt;"",SUMPRODUCT((BA73:BA76=BA76)*(AV73:AV76=AV76)*(AT73:AT76=AT76)*(AX73:AX76=AX76)*(AY73:AY76=AY76)*(AZ73:AZ76&gt;AZ76)),"")</f>
        <v/>
      </c>
      <c r="BH76" s="3" t="str">
        <f>IF(AP76&lt;&gt;"",IF(BH155&lt;&gt;"",IF(AO151=3,BH155,BH155+AO151),SUM(BB76:BG76)+1),"")</f>
        <v/>
      </c>
      <c r="BI76" s="3" t="str">
        <f>IF(AP76&lt;&gt;"",INDEX(AP74:AP77,MATCH(4,BH74:BH77,0),0),"")</f>
        <v/>
      </c>
      <c r="BJ76" s="3" t="str">
        <f>IF(S74&lt;&gt;"",S74,"")</f>
        <v/>
      </c>
      <c r="BK76" s="3">
        <f>SUMPRODUCT((DA3:DA105=BJ76)*(DD3:DD105=BJ77)*(DE3:DE105="W"))+SUMPRODUCT((DA3:DA105=BJ76)*(DD3:DD105=BJ117)*(DE3:DE105="W"))+SUMPRODUCT((DA3:DA105=BJ76)*(DD3:DD105=BJ75)*(DE3:DE105="W"))+SUMPRODUCT((DA3:DA105=BJ77)*(DD3:DD105=BJ76)*(DF3:DF105="W"))+SUMPRODUCT((DA3:DA105=BJ117)*(DD3:DD105=BJ76)*(DF3:DF105="W"))+SUMPRODUCT((DA3:DA105=BJ75)*(DD3:DD105=BJ76)*(DF3:DF105="W"))</f>
        <v>0</v>
      </c>
      <c r="BL76" s="3">
        <f>SUMPRODUCT((DA3:DA105=BJ76)*(DD3:DD105=BJ77)*(DE3:DE105="D"))+SUMPRODUCT((DA3:DA105=BJ76)*(DD3:DD105=BJ117)*(DE3:DE105="D"))+SUMPRODUCT((DA3:DA105=BJ76)*(DD3:DD105=BJ75)*(DE3:DE105="D"))+SUMPRODUCT((DA3:DA105=BJ77)*(DD3:DD105=BJ76)*(DE3:DE105="D"))+SUMPRODUCT((DA3:DA105=BJ117)*(DD3:DD105=BJ76)*(DE3:DE105="D"))+SUMPRODUCT((DA3:DA105=BJ75)*(DD3:DD105=BJ76)*(DE3:DE105="D"))</f>
        <v>0</v>
      </c>
      <c r="BM76" s="3">
        <f>SUMPRODUCT((DA3:DA105=BJ76)*(DD3:DD105=BJ77)*(DE3:DE105="L"))+SUMPRODUCT((DA3:DA105=BJ76)*(DD3:DD105=BJ117)*(DE3:DE105="L"))+SUMPRODUCT((DA3:DA105=BJ76)*(DD3:DD105=BJ75)*(DE3:DE105="L"))+SUMPRODUCT((DA3:DA105=BJ77)*(DD3:DD105=BJ76)*(DF3:DF105="L"))+SUMPRODUCT((DA3:DA105=BJ117)*(DD3:DD105=BJ76)*(DF3:DF105="L"))+SUMPRODUCT((DA3:DA105=BJ75)*(DD3:DD105=BJ76)*(DF3:DF105="L"))</f>
        <v>0</v>
      </c>
      <c r="BN76" s="3">
        <f>SUMPRODUCT((DA3:DA105=BJ76)*(DD3:DD105=BJ77)*DB3:DB105)+SUMPRODUCT((DA3:DA105=BJ76)*(DD3:DD105=BJ73)*DB3:DB105)+SUMPRODUCT((DA3:DA105=BJ76)*(DD3:DD105=BJ74)*DB3:DB105)+SUMPRODUCT((DA3:DA105=BJ76)*(DD3:DD105=BJ75)*DB3:DB105)+SUMPRODUCT((DA3:DA105=BJ77)*(DD3:DD105=BJ76)*DC3:DC105)+SUMPRODUCT((DA3:DA105=BJ73)*(DD3:DD105=BJ76)*DC3:DC105)+SUMPRODUCT((DA3:DA105=BJ74)*(DD3:DD105=BJ76)*DC3:DC105)+SUMPRODUCT((DA3:DA105=BJ75)*(DD3:DD105=BJ76)*DC3:DC105)</f>
        <v>0</v>
      </c>
      <c r="BO76" s="3">
        <f>SUMPRODUCT((DA3:DA105=BJ76)*(DD3:DD105=BJ77)*DC3:DC105)+SUMPRODUCT((DA3:DA105=BJ76)*(DD3:DD105=BJ73)*DC3:DC105)+SUMPRODUCT((DA3:DA105=BJ76)*(DD3:DD105=BJ74)*DC3:DC105)+SUMPRODUCT((DA3:DA105=BJ76)*(DD3:DD105=BJ75)*DC3:DC105)+SUMPRODUCT((DA3:DA105=BJ77)*(DD3:DD105=BJ76)*DB3:DB105)+SUMPRODUCT((DA3:DA105=BJ73)*(DD3:DD105=BJ76)*DB3:DB105)+SUMPRODUCT((DA3:DA105=BJ74)*(DD3:DD105=BJ76)*DB3:DB105)+SUMPRODUCT((DA3:DA105=BJ75)*(DD3:DD105=BJ76)*DB3:DB105)</f>
        <v>0</v>
      </c>
      <c r="BP76" s="3">
        <f>BN76-BO76+1000</f>
        <v>1000</v>
      </c>
      <c r="BQ76" s="3" t="str">
        <f t="shared" si="288"/>
        <v/>
      </c>
      <c r="BR76" s="3" t="str">
        <f>IF(BJ76&lt;&gt;"",VLOOKUP(BJ76,C4:I76,7,FALSE),"")</f>
        <v/>
      </c>
      <c r="BS76" s="3" t="str">
        <f>IF(BJ76&lt;&gt;"",VLOOKUP(BJ76,C4:I76,5,FALSE),"")</f>
        <v/>
      </c>
      <c r="BT76" s="3" t="str">
        <f>IF(BJ76&lt;&gt;"",VLOOKUP(BJ76,C4:K76,9,FALSE),"")</f>
        <v/>
      </c>
      <c r="BU76" s="3" t="str">
        <f t="shared" si="289"/>
        <v/>
      </c>
      <c r="BV76" s="3" t="str">
        <f>IF(BJ76&lt;&gt;"",RANK(BU76,BU74:BU76),"")</f>
        <v/>
      </c>
      <c r="BW76" s="3" t="str">
        <f>IF(BJ76&lt;&gt;"",SUMPRODUCT((BU73:BU76=BU76)*(BP73:BP76&gt;BP76)),"")</f>
        <v/>
      </c>
      <c r="BX76" s="3" t="str">
        <f>IF(BJ76&lt;&gt;"",SUMPRODUCT((BU73:BU76=BU76)*(BP73:BP76=BP76)*(BN73:BN76&gt;BN76)),"")</f>
        <v/>
      </c>
      <c r="BY76" s="3" t="str">
        <f>IF(BJ76&lt;&gt;"",SUMPRODUCT((BU73:BU76=BU76)*(BP73:BP76=BP76)*(BN73:BN76=BN76)*(BR73:BR76&gt;BR76)),"")</f>
        <v/>
      </c>
      <c r="BZ76" s="3" t="str">
        <f>IF(BJ76&lt;&gt;"",SUMPRODUCT((BU73:BU76=BU76)*(BP73:BP76=BP76)*(BN73:BN76=BN76)*(BR73:BR76=BR76)*(BS73:BS76&gt;BS76)),"")</f>
        <v/>
      </c>
      <c r="CA76" s="3" t="str">
        <f>IF(BJ76&lt;&gt;"",SUMPRODUCT((BU73:BU76=BU76)*(BP73:BP76=BP76)*(BN73:BN76=BN76)*(BR73:BR76=BR76)*(BS73:BS76=BS76)*(BT73:BT76&gt;BT76)),"")</f>
        <v/>
      </c>
      <c r="CB76" s="3" t="str">
        <f>IF(BJ76&lt;&gt;"",SUM(BV76:CA76)+2,"")</f>
        <v/>
      </c>
      <c r="CC76" s="3" t="str">
        <f>IF(BJ76&lt;&gt;"",INDEX(BJ75:BJ77,MATCH(4,CB75:CB77,0),0),"")</f>
        <v/>
      </c>
      <c r="CD76" s="3" t="str">
        <f>IF(T73&lt;&gt;"",T73,"")</f>
        <v/>
      </c>
      <c r="CE76" s="3">
        <f>SUMPRODUCT((DA3:DA105=CD76)*(DD3:DD105=CD77)*(DE3:DE105="W"))+SUMPRODUCT((DA3:DA105=CD76)*(DD3:DD105=CD117)*(DE3:DE105="W"))+SUMPRODUCT((DA3:DA105=CD76)*(DD3:DD105=CD118)*(DE3:DE105="W"))+SUMPRODUCT((DA3:DA105=CD77)*(DD3:DD105=CD76)*(DF3:DF105="W"))+SUMPRODUCT((DA3:DA105=CD117)*(DD3:DD105=CD76)*(DF3:DF105="W"))+SUMPRODUCT((DA3:DA105=CD118)*(DD3:DD105=CD76)*(DF3:DF105="W"))</f>
        <v>0</v>
      </c>
      <c r="CF76" s="3">
        <f>SUMPRODUCT((DA3:DA105=CD76)*(DD3:DD105=CD77)*(DE3:DE105="D"))+SUMPRODUCT((DA3:DA105=CD76)*(DD3:DD105=CD117)*(DE3:DE105="D"))+SUMPRODUCT((DA3:DA105=CD76)*(DD3:DD105=CD118)*(DE3:DE105="D"))+SUMPRODUCT((DA3:DA105=CD77)*(DD3:DD105=CD76)*(DE3:DE105="D"))+SUMPRODUCT((DA3:DA105=CD117)*(DD3:DD105=CD76)*(DE3:DE105="D"))+SUMPRODUCT((DA3:DA105=CD118)*(DD3:DD105=CD76)*(DE3:DE105="D"))</f>
        <v>0</v>
      </c>
      <c r="CG76" s="3">
        <f>SUMPRODUCT((DA3:DA105=CD76)*(DD3:DD105=CD77)*(DE3:DE105="L"))+SUMPRODUCT((DA3:DA105=CD76)*(DD3:DD105=CD117)*(DE3:DE105="L"))+SUMPRODUCT((DA3:DA105=CD76)*(DD3:DD105=CD118)*(DE3:DE105="L"))+SUMPRODUCT((DA3:DA105=CD77)*(DD3:DD105=CD76)*(DF3:DF105="L"))+SUMPRODUCT((DA3:DA105=CD117)*(DD3:DD105=CD76)*(DF3:DF105="L"))+SUMPRODUCT((DA3:DA105=CD118)*(DD3:DD105=CD76)*(DF3:DF105="L"))</f>
        <v>0</v>
      </c>
      <c r="CH76" s="3">
        <f>SUMPRODUCT((DA3:DA105=CD76)*(DD3:DD105=CD77)*DB3:DB105)+SUMPRODUCT((DA3:DA105=CD76)*(DD3:DD105=CD73)*DB3:DB105)+SUMPRODUCT((DA3:DA105=CD76)*(DD3:DD105=CD74)*DB3:DB105)+SUMPRODUCT((DA3:DA105=CD76)*(DD3:DD105=CD75)*DB3:DB105)+SUMPRODUCT((DA3:DA105=CD77)*(DD3:DD105=CD76)*DC3:DC105)+SUMPRODUCT((DA3:DA105=CD73)*(DD3:DD105=CD76)*DC3:DC105)+SUMPRODUCT((DA3:DA105=CD74)*(DD3:DD105=CD76)*DC3:DC105)+SUMPRODUCT((DA3:DA105=CD75)*(DD3:DD105=CD76)*DC3:DC105)</f>
        <v>0</v>
      </c>
      <c r="CI76" s="3">
        <f>SUMPRODUCT((DA3:DA105=CD76)*(DD3:DD105=CD77)*DC3:DC105)+SUMPRODUCT((DA3:DA105=CD76)*(DD3:DD105=CD73)*DC3:DC105)+SUMPRODUCT((DA3:DA105=CD76)*(DD3:DD105=CD74)*DC3:DC105)+SUMPRODUCT((DA3:DA105=CD76)*(DD3:DD105=CD75)*DC3:DC105)+SUMPRODUCT((DA3:DA105=CD77)*(DD3:DD105=CD76)*DB3:DB105)+SUMPRODUCT((DA3:DA105=CD73)*(DD3:DD105=CD76)*DB3:DB105)+SUMPRODUCT((DA3:DA105=CD74)*(DD3:DD105=CD76)*DB3:DB105)+SUMPRODUCT((DA3:DA105=CD75)*(DD3:DD105=CD76)*DB3:DB105)</f>
        <v>0</v>
      </c>
      <c r="CJ76" s="3">
        <f>CH76-CI76+1000</f>
        <v>1000</v>
      </c>
      <c r="CK76" s="3" t="str">
        <f t="shared" ref="CK76" si="292">IF(CD76&lt;&gt;"",CE76*3+CF76*1,"")</f>
        <v/>
      </c>
      <c r="CL76" s="3" t="str">
        <f>IF(CD76&lt;&gt;"",VLOOKUP(CD76,C4:I76,7,FALSE),"")</f>
        <v/>
      </c>
      <c r="CM76" s="3" t="str">
        <f>IF(CD76&lt;&gt;"",VLOOKUP(CD76,C4:I76,5,FALSE),"")</f>
        <v/>
      </c>
      <c r="CN76" s="3" t="str">
        <f>IF(CD76&lt;&gt;"",VLOOKUP(CD76,C4:K76,9,FALSE),"")</f>
        <v/>
      </c>
      <c r="CO76" s="3" t="str">
        <f t="shared" ref="CO76" si="293">CK76</f>
        <v/>
      </c>
      <c r="CP76" s="3" t="str">
        <f>IF(CD76&lt;&gt;"",RANK(CO76,AG73:AG77),"")</f>
        <v/>
      </c>
      <c r="CQ76" s="3" t="str">
        <f>IF(CD76&lt;&gt;"",SUMPRODUCT((CO73:CO77=CO76)*(CJ73:CJ77&gt;CJ76)),"")</f>
        <v/>
      </c>
      <c r="CR76" s="3" t="str">
        <f>IF(CD76&lt;&gt;"",SUMPRODUCT((CO73:CO77=CO76)*(CJ73:CJ77=CJ76)*(CH73:CH77&gt;CH76)),"")</f>
        <v/>
      </c>
      <c r="CS76" s="3" t="str">
        <f>IF(CD76&lt;&gt;"",SUMPRODUCT((CO73:CO77=CO76)*(CJ73:CJ77=CJ76)*(CH73:CH77=CH76)*(CL73:CL77&gt;CL76)),"")</f>
        <v/>
      </c>
      <c r="CT76" s="3" t="str">
        <f>IF(CD76&lt;&gt;"",SUMPRODUCT((CO73:CO77=CO76)*(CJ73:CJ77=CJ76)*(CH73:CH77=CH76)*(CL73:CL77=CL76)*(CM73:CM77&gt;CM76)),"")</f>
        <v/>
      </c>
      <c r="CU76" s="3" t="str">
        <f>IF(CD76&lt;&gt;"",SUMPRODUCT((CO73:CO77=CO76)*(CJ73:CJ77=CJ76)*(CH73:CH77=CH76)*(CL73:CL77=CL76)*(CM73:CM77=CM76)*(CN73:CN77&gt;CN76)),"")</f>
        <v/>
      </c>
      <c r="CV76" s="3" t="str">
        <f>IF(CD76&lt;&gt;"",SUM(CP76:CU76)+3,"")</f>
        <v/>
      </c>
      <c r="CW76" s="3" t="str">
        <f>IF(CD76&lt;&gt;"",IF(CV76=4,CD76,CD77),"")</f>
        <v/>
      </c>
      <c r="CX76" s="3" t="str">
        <f>IF(CW76&lt;&gt;"",CW76,IF(CC76&lt;&gt;"",CC76,IF(BI76&lt;&gt;"",BI76,IF(AO76&lt;&gt;"",AO76,O76))))</f>
        <v>Ghana</v>
      </c>
      <c r="CY76" s="3">
        <v>4</v>
      </c>
      <c r="DI76" s="3" t="e">
        <f ca="1">VLOOKUP(DJ76,HE73:HF76,2,FALSE)</f>
        <v>#N/A</v>
      </c>
      <c r="DJ76" s="5" t="str">
        <f t="shared" si="284"/>
        <v>Panama</v>
      </c>
      <c r="DK76" s="3" t="e">
        <f ca="1">SUMPRODUCT((HH3:HH105=DJ76)*(HL3:HL105="W"))+SUMPRODUCT((HK3:HK105=DJ76)*(HM3:HM105="W"))</f>
        <v>#REF!</v>
      </c>
      <c r="DL76" s="3" t="e">
        <f ca="1">SUMPRODUCT((HH3:HH105=DJ76)*(HL3:HL105="D"))+SUMPRODUCT((HK3:HK105=DJ76)*(HM3:HM105="D"))</f>
        <v>#REF!</v>
      </c>
      <c r="DM76" s="3" t="e">
        <f ca="1">SUMPRODUCT((HH3:HH105=DJ76)*(HL3:HL105="L"))+SUMPRODUCT((HK3:HK105=DJ76)*(HM3:HM105="L"))</f>
        <v>#REF!</v>
      </c>
      <c r="DN76" s="3" t="e">
        <f ca="1">SUMIF(HH3:HH123,DJ76,HI3:HI123)+SUMIF(HK3:HK123,DJ76,HJ3:HJ123)</f>
        <v>#REF!</v>
      </c>
      <c r="DO76" s="3" t="e">
        <f ca="1">SUMIF(HK3:HK123,DJ76,HI3:HI123)+SUMIF(HH3:HH123,DJ76,HJ3:HJ123)</f>
        <v>#REF!</v>
      </c>
      <c r="DP76" s="3" t="e">
        <f t="shared" ca="1" si="276"/>
        <v>#REF!</v>
      </c>
      <c r="DQ76" s="3" t="e">
        <f t="shared" ca="1" si="277"/>
        <v>#REF!</v>
      </c>
      <c r="DR76" s="3">
        <f t="shared" si="278"/>
        <v>-133</v>
      </c>
      <c r="DS76" s="3" t="e">
        <f ca="1">IF(COUNTIF(DQ73:DQ76,4)&lt;&gt;4,RANK(DQ76,DQ73:DQ76),DQ155)</f>
        <v>#REF!</v>
      </c>
      <c r="DU76" s="3" t="e">
        <f ca="1">SUMPRODUCT((DS73:DS76=DS76)*(DR73:DR76&lt;DR76))+DS76</f>
        <v>#REF!</v>
      </c>
      <c r="DV76" s="5" t="e">
        <f ca="1">INDEX(DJ73:DJ76,MATCH(4,DU73:DU76,0),0)</f>
        <v>#N/A</v>
      </c>
      <c r="DW76" s="3" t="e">
        <f ca="1">INDEX(DS73:DS76,MATCH(DV76,DJ73:DJ76,0),0)</f>
        <v>#N/A</v>
      </c>
      <c r="DX76" s="3" t="e">
        <f ca="1">IF(AND(DX75&lt;&gt;"",DW76=1),DV76,"")</f>
        <v>#N/A</v>
      </c>
      <c r="DY76" s="3" t="e">
        <f ca="1">IF(AND(DY75&lt;&gt;"",DW77=2),DV77,"")</f>
        <v>#N/A</v>
      </c>
      <c r="EC76" s="3" t="e">
        <f t="shared" ca="1" si="285"/>
        <v>#N/A</v>
      </c>
      <c r="ED76" s="3" t="e">
        <f ca="1">SUMPRODUCT((HH3:HH105=EC76)*(HK3:HK105=EC77)*(HL3:HL105="W"))+SUMPRODUCT((HH3:HH105=EC76)*(HK3:HK105=EC73)*(HL3:HL105="W"))+SUMPRODUCT((HH3:HH105=EC76)*(HK3:HK105=EC74)*(HL3:HL105="W"))+SUMPRODUCT((HH3:HH105=EC76)*(HK3:HK105=EC75)*(HL3:HL105="W"))+SUMPRODUCT((HH3:HH105=EC77)*(HK3:HK105=EC76)*(HM3:HM105="W"))+SUMPRODUCT((HH3:HH105=EC73)*(HK3:HK105=EC76)*(HM3:HM105="W"))+SUMPRODUCT((HH3:HH105=EC74)*(HK3:HK105=EC76)*(HM3:HM105="W"))+SUMPRODUCT((HH3:HH105=EC75)*(HK3:HK105=EC76)*(HM3:HM105="W"))</f>
        <v>#N/A</v>
      </c>
      <c r="EE76" s="3" t="e">
        <f ca="1">SUMPRODUCT((HH3:HH105=EC76)*(HK3:HK105=EC77)*(HL3:HL105="D"))+SUMPRODUCT((HH3:HH105=EC76)*(HK3:HK105=EC73)*(HL3:HL105="D"))+SUMPRODUCT((HH3:HH105=EC76)*(HK3:HK105=EC74)*(HL3:HL105="D"))+SUMPRODUCT((HH3:HH105=EC76)*(HK3:HK105=EC75)*(HL3:HL105="D"))+SUMPRODUCT((HH3:HH105=EC77)*(HK3:HK105=EC76)*(HL3:HL105="D"))+SUMPRODUCT((HH3:HH105=EC73)*(HK3:HK105=EC76)*(HL3:HL105="D"))+SUMPRODUCT((HH3:HH105=EC74)*(HK3:HK105=EC76)*(HL3:HL105="D"))+SUMPRODUCT((HH3:HH105=EC75)*(HK3:HK105=EC76)*(HL3:HL105="D"))</f>
        <v>#N/A</v>
      </c>
      <c r="EF76" s="3" t="e">
        <f ca="1">SUMPRODUCT((HH3:HH105=EC76)*(HK3:HK105=EC77)*(HL3:HL105="L"))+SUMPRODUCT((HH3:HH105=EC76)*(HK3:HK105=EC73)*(HL3:HL105="L"))+SUMPRODUCT((HH3:HH105=EC76)*(HK3:HK105=EC74)*(HL3:HL105="L"))+SUMPRODUCT((HH3:HH105=EC76)*(HK3:HK105=EC75)*(HL3:HL105="L"))+SUMPRODUCT((HH3:HH105=EC77)*(HK3:HK105=EC76)*(HM3:HM105="L"))+SUMPRODUCT((HH3:HH105=EC73)*(HK3:HK105=EC76)*(HM3:HM105="L"))+SUMPRODUCT((HH3:HH105=EC74)*(HK3:HK105=EC76)*(HM3:HM105="L"))+SUMPRODUCT((HH3:HH105=EC75)*(HK3:HK105=EC76)*(HM3:HM105="L"))</f>
        <v>#N/A</v>
      </c>
      <c r="EG76" s="3" t="e">
        <f ca="1">SUMPRODUCT((HH3:HH105=EC76)*(HK3:HK105=EC77)*HI3:HI105)+SUMPRODUCT((HH3:HH105=EC76)*(HK3:HK105=EC73)*HI3:HI105)+SUMPRODUCT((HH3:HH105=EC76)*(HK3:HK105=EC74)*HI3:HI105)+SUMPRODUCT((HH3:HH105=EC76)*(HK3:HK105=EC75)*HI3:HI105)+SUMPRODUCT((HH3:HH105=EC77)*(HK3:HK105=EC76)*HJ3:HJ105)+SUMPRODUCT((HH3:HH105=EC73)*(HK3:HK105=EC76)*HJ3:HJ105)+SUMPRODUCT((HH3:HH105=EC74)*(HK3:HK105=EC76)*HJ3:HJ105)+SUMPRODUCT((HH3:HH105=EC75)*(HK3:HK105=EC76)*HJ3:HJ105)</f>
        <v>#N/A</v>
      </c>
      <c r="EH76" s="3" t="e">
        <f ca="1">SUMPRODUCT((HH3:HH105=EC76)*(HK3:HK105=EC77)*HJ3:HJ105)+SUMPRODUCT((HH3:HH105=EC76)*(HK3:HK105=EC73)*HJ3:HJ105)+SUMPRODUCT((HH3:HH105=EC76)*(HK3:HK105=EC74)*HJ3:HJ105)+SUMPRODUCT((HH3:HH105=EC76)*(HK3:HK105=EC75)*HJ3:HJ105)+SUMPRODUCT((HH3:HH105=EC77)*(HK3:HK105=EC76)*HI3:HI105)+SUMPRODUCT((HH3:HH105=EC73)*(HK3:HK105=EC76)*HI3:HI105)+SUMPRODUCT((HH3:HH105=EC74)*(HK3:HK105=EC76)*HI3:HI105)+SUMPRODUCT((HH3:HH105=EC75)*(HK3:HK105=EC76)*HI3:HI105)</f>
        <v>#N/A</v>
      </c>
      <c r="EI76" s="3" t="e">
        <f ca="1">EG76-EH76+1000</f>
        <v>#N/A</v>
      </c>
      <c r="EJ76" s="3" t="e">
        <f t="shared" ca="1" si="279"/>
        <v>#N/A</v>
      </c>
      <c r="EK76" s="3" t="e">
        <f ca="1">IF(EC76&lt;&gt;"",VLOOKUP(EC76,DJ4:DP76,7,FALSE),"")</f>
        <v>#N/A</v>
      </c>
      <c r="EL76" s="3" t="e">
        <f ca="1">IF(EC76&lt;&gt;"",VLOOKUP(EC76,DJ4:DP76,5,FALSE),"")</f>
        <v>#N/A</v>
      </c>
      <c r="EM76" s="3" t="e">
        <f ca="1">IF(EC76&lt;&gt;"",VLOOKUP(EC76,DJ4:DR76,9,FALSE),"")</f>
        <v>#N/A</v>
      </c>
      <c r="EN76" s="3" t="e">
        <f t="shared" ca="1" si="280"/>
        <v>#N/A</v>
      </c>
      <c r="EO76" s="3" t="e">
        <f ca="1">IF(EC76&lt;&gt;"",RANK(EN76,EN73:EN76),"")</f>
        <v>#N/A</v>
      </c>
      <c r="EP76" s="3" t="e">
        <f ca="1">IF(EC76&lt;&gt;"",SUMPRODUCT((EN73:EN76=EN76)*(EI73:EI76&gt;EI76)),"")</f>
        <v>#N/A</v>
      </c>
      <c r="EQ76" s="3" t="e">
        <f ca="1">IF(EC76&lt;&gt;"",SUMPRODUCT((EN73:EN76=EN76)*(EI73:EI76=EI76)*(EG73:EG76&gt;EG76)),"")</f>
        <v>#N/A</v>
      </c>
      <c r="ER76" s="3" t="e">
        <f ca="1">IF(EC76&lt;&gt;"",SUMPRODUCT((EN73:EN76=EN76)*(EI73:EI76=EI76)*(EG73:EG76=EG76)*(EK73:EK76&gt;EK76)),"")</f>
        <v>#N/A</v>
      </c>
      <c r="ES76" s="3" t="e">
        <f ca="1">IF(EC76&lt;&gt;"",SUMPRODUCT((EN73:EN76=EN76)*(EI73:EI76=EI76)*(EG73:EG76=EG76)*(EK73:EK76=EK76)*(EL73:EL76&gt;EL76)),"")</f>
        <v>#N/A</v>
      </c>
      <c r="ET76" s="3" t="e">
        <f ca="1">IF(EC76&lt;&gt;"",SUMPRODUCT((EN73:EN76=EN76)*(EI73:EI76=EI76)*(EG73:EG76=EG76)*(EK73:EK76=EK76)*(EL73:EL76=EL76)*(EM73:EM76&gt;EM76)),"")</f>
        <v>#N/A</v>
      </c>
      <c r="EU76" s="3" t="e">
        <f ca="1">IF(EC76&lt;&gt;"",IF(EU155&lt;&gt;"",IF(EB151=3,EU155,EU155+EB151),SUM(EO76:ET76)),"")</f>
        <v>#N/A</v>
      </c>
      <c r="EV76" s="3" t="e">
        <f ca="1">IF(EC76&lt;&gt;"",INDEX(EC73:EC76,MATCH(4,EU73:EU76,0),0),"")</f>
        <v>#N/A</v>
      </c>
      <c r="EW76" s="3" t="e">
        <f ca="1">IF(DY75&lt;&gt;"",DY75,"")</f>
        <v>#N/A</v>
      </c>
      <c r="EX76" s="3" t="e">
        <f ca="1">IF(EW76&lt;&gt;"",SUMPRODUCT((HH3:HH105=EW76)*(HK3:HK105=EW77)*(HL3:HL105="W"))+SUMPRODUCT((HH3:HH105=EW76)*(HK3:HK105=EW74)*(HL3:HL105="W"))+SUMPRODUCT((HH3:HH105=EW76)*(HK3:HK105=EW75)*(HL3:HL105="W"))+SUMPRODUCT((HH3:HH105=EW77)*(HK3:HK105=EW76)*(HM3:HM105="W"))+SUMPRODUCT((HH3:HH105=EW74)*(HK3:HK105=EW76)*(HM3:HM105="W"))+SUMPRODUCT((HH3:HH105=EW75)*(HK3:HK105=EW76)*(HM3:HM105="W")),"")</f>
        <v>#N/A</v>
      </c>
      <c r="EY76" s="3" t="e">
        <f ca="1">IF(EW76&lt;&gt;"",SUMPRODUCT((HH3:HH105=EW76)*(HK3:HK105=EW77)*(HL3:HL105="D"))+SUMPRODUCT((HH3:HH105=EW76)*(HK3:HK105=EW74)*(HL3:HL105="D"))+SUMPRODUCT((HH3:HH105=EW76)*(HK3:HK105=EW75)*(HL3:HL105="D"))+SUMPRODUCT((HH3:HH105=EW77)*(HK3:HK105=EW76)*(HL3:HL105="D"))+SUMPRODUCT((HH3:HH105=EW74)*(HK3:HK105=EW76)*(HL3:HL105="D"))+SUMPRODUCT((HH3:HH105=EW75)*(HK3:HK105=EW76)*(HL3:HL105="D")),"")</f>
        <v>#N/A</v>
      </c>
      <c r="EZ76" s="3" t="e">
        <f ca="1">IF(EW76&lt;&gt;"",SUMPRODUCT((HH3:HH105=EW76)*(HK3:HK105=EW77)*(HL3:HL105="L"))+SUMPRODUCT((HH3:HH105=EW76)*(HK3:HK105=EW74)*(HL3:HL105="L"))+SUMPRODUCT((HH3:HH105=EW76)*(HK3:HK105=EW75)*(HL3:HL105="L"))+SUMPRODUCT((HH3:HH105=EW77)*(HK3:HK105=EW76)*(HM3:HM105="L"))+SUMPRODUCT((HH3:HH105=EW74)*(HK3:HK105=EW76)*(HM3:HM105="L"))+SUMPRODUCT((HH3:HH105=EW75)*(HK3:HK105=EW76)*(HM3:HM105="L")),"")</f>
        <v>#N/A</v>
      </c>
      <c r="FA76" s="3" t="e">
        <f ca="1">SUMPRODUCT((HH3:HH105=EW76)*(HK3:HK105=EW77)*HI3:HI105)+SUMPRODUCT((HH3:HH105=EW76)*(HK3:HK105=EW73)*HI3:HI105)+SUMPRODUCT((HH3:HH105=EW76)*(HK3:HK105=EW74)*HI3:HI105)+SUMPRODUCT((HH3:HH105=EW76)*(HK3:HK105=EW75)*HI3:HI105)+SUMPRODUCT((HH3:HH105=EW77)*(HK3:HK105=EW76)*HJ3:HJ105)+SUMPRODUCT((HH3:HH105=EW73)*(HK3:HK105=EW76)*HJ3:HJ105)+SUMPRODUCT((HH3:HH105=EW74)*(HK3:HK105=EW76)*HJ3:HJ105)+SUMPRODUCT((HH3:HH105=EW75)*(HK3:HK105=EW76)*HJ3:HJ105)</f>
        <v>#N/A</v>
      </c>
      <c r="FB76" s="3" t="e">
        <f ca="1">SUMPRODUCT((HH3:HH105=EW76)*(HK3:HK105=EW77)*HJ3:HJ105)+SUMPRODUCT((HH3:HH105=EW76)*(HK3:HK105=EW73)*HJ3:HJ105)+SUMPRODUCT((HH3:HH105=EW76)*(HK3:HK105=EW74)*HJ3:HJ105)+SUMPRODUCT((HH3:HH105=EW76)*(HK3:HK105=EW75)*HJ3:HJ105)+SUMPRODUCT((HH3:HH105=EW77)*(HK3:HK105=EW76)*HI3:HI105)+SUMPRODUCT((HH3:HH105=EW73)*(HK3:HK105=EW76)*HI3:HI105)+SUMPRODUCT((HH3:HH105=EW74)*(HK3:HK105=EW76)*HI3:HI105)+SUMPRODUCT((HH3:HH105=EW75)*(HK3:HK105=EW76)*HI3:HI105)</f>
        <v>#N/A</v>
      </c>
      <c r="FC76" s="3" t="e">
        <f ca="1">FA76-FB76+1000</f>
        <v>#N/A</v>
      </c>
      <c r="FD76" s="3" t="e">
        <f t="shared" ca="1" si="286"/>
        <v>#N/A</v>
      </c>
      <c r="FE76" s="3" t="e">
        <f ca="1">IF(EW76&lt;&gt;"",VLOOKUP(EW76,DJ4:DP76,7,FALSE),"")</f>
        <v>#N/A</v>
      </c>
      <c r="FF76" s="3" t="e">
        <f ca="1">IF(EW76&lt;&gt;"",VLOOKUP(EW76,DJ4:DP76,5,FALSE),"")</f>
        <v>#N/A</v>
      </c>
      <c r="FG76" s="3" t="e">
        <f ca="1">IF(EW76&lt;&gt;"",VLOOKUP(EW76,DJ4:DR76,9,FALSE),"")</f>
        <v>#N/A</v>
      </c>
      <c r="FH76" s="3" t="e">
        <f t="shared" ca="1" si="287"/>
        <v>#N/A</v>
      </c>
      <c r="FI76" s="3" t="e">
        <f ca="1">IF(EW76&lt;&gt;"",RANK(FH76,FH73:FH76),"")</f>
        <v>#N/A</v>
      </c>
      <c r="FJ76" s="3" t="e">
        <f ca="1">IF(EW76&lt;&gt;"",SUMPRODUCT((FH73:FH76=FH76)*(FC73:FC76&gt;FC76)),"")</f>
        <v>#N/A</v>
      </c>
      <c r="FK76" s="3" t="e">
        <f ca="1">IF(EW76&lt;&gt;"",SUMPRODUCT((FH73:FH76=FH76)*(FC73:FC76=FC76)*(FA73:FA76&gt;FA76)),"")</f>
        <v>#N/A</v>
      </c>
      <c r="FL76" s="3" t="e">
        <f ca="1">IF(EW76&lt;&gt;"",SUMPRODUCT((FH73:FH76=FH76)*(FC73:FC76=FC76)*(FA73:FA76=FA76)*(FE73:FE76&gt;FE76)),"")</f>
        <v>#N/A</v>
      </c>
      <c r="FM76" s="3" t="e">
        <f ca="1">IF(EW76&lt;&gt;"",SUMPRODUCT((FH73:FH76=FH76)*(FC73:FC76=FC76)*(FA73:FA76=FA76)*(FE73:FE76=FE76)*(FF73:FF76&gt;FF76)),"")</f>
        <v>#N/A</v>
      </c>
      <c r="FN76" s="3" t="e">
        <f ca="1">IF(EW76&lt;&gt;"",SUMPRODUCT((FH73:FH76=FH76)*(FC73:FC76=FC76)*(FA73:FA76=FA76)*(FE73:FE76=FE76)*(FF73:FF76=FF76)*(FG73:FG76&gt;FG76)),"")</f>
        <v>#N/A</v>
      </c>
      <c r="FO76" s="3" t="e">
        <f ca="1">IF(EW76&lt;&gt;"",IF(FO155&lt;&gt;"",IF(EV151=3,FO155,FO155+EV151),SUM(FI76:FN76)+1),"")</f>
        <v>#N/A</v>
      </c>
      <c r="FP76" s="3" t="e">
        <f ca="1">IF(EW76&lt;&gt;"",INDEX(EW74:EW77,MATCH(4,FO74:FO77,0),0),"")</f>
        <v>#N/A</v>
      </c>
      <c r="FQ76" s="3" t="e">
        <f ca="1">IF(DZ74&lt;&gt;"",DZ74,"")</f>
        <v>#N/A</v>
      </c>
      <c r="FR76" s="3" t="e">
        <f ca="1">SUMPRODUCT((HH3:HH105=FQ76)*(HK3:HK105=FQ77)*(HL3:HL105="W"))+SUMPRODUCT((HH3:HH105=FQ76)*(HK3:HK105=FQ117)*(HL3:HL105="W"))+SUMPRODUCT((HH3:HH105=FQ76)*(HK3:HK105=FQ75)*(HL3:HL105="W"))+SUMPRODUCT((HH3:HH105=FQ77)*(HK3:HK105=FQ76)*(HM3:HM105="W"))+SUMPRODUCT((HH3:HH105=FQ117)*(HK3:HK105=FQ76)*(HM3:HM105="W"))+SUMPRODUCT((HH3:HH105=FQ75)*(HK3:HK105=FQ76)*(HM3:HM105="W"))</f>
        <v>#N/A</v>
      </c>
      <c r="FS76" s="3" t="e">
        <f ca="1">SUMPRODUCT((HH3:HH105=FQ76)*(HK3:HK105=FQ77)*(HL3:HL105="D"))+SUMPRODUCT((HH3:HH105=FQ76)*(HK3:HK105=FQ117)*(HL3:HL105="D"))+SUMPRODUCT((HH3:HH105=FQ76)*(HK3:HK105=FQ75)*(HL3:HL105="D"))+SUMPRODUCT((HH3:HH105=FQ77)*(HK3:HK105=FQ76)*(HL3:HL105="D"))+SUMPRODUCT((HH3:HH105=FQ117)*(HK3:HK105=FQ76)*(HL3:HL105="D"))+SUMPRODUCT((HH3:HH105=FQ75)*(HK3:HK105=FQ76)*(HL3:HL105="D"))</f>
        <v>#N/A</v>
      </c>
      <c r="FT76" s="3" t="e">
        <f ca="1">SUMPRODUCT((HH3:HH105=FQ76)*(HK3:HK105=FQ77)*(HL3:HL105="L"))+SUMPRODUCT((HH3:HH105=FQ76)*(HK3:HK105=FQ117)*(HL3:HL105="L"))+SUMPRODUCT((HH3:HH105=FQ76)*(HK3:HK105=FQ75)*(HL3:HL105="L"))+SUMPRODUCT((HH3:HH105=FQ77)*(HK3:HK105=FQ76)*(HM3:HM105="L"))+SUMPRODUCT((HH3:HH105=FQ117)*(HK3:HK105=FQ76)*(HM3:HM105="L"))+SUMPRODUCT((HH3:HH105=FQ75)*(HK3:HK105=FQ76)*(HM3:HM105="L"))</f>
        <v>#N/A</v>
      </c>
      <c r="FU76" s="3" t="e">
        <f ca="1">SUMPRODUCT((HH3:HH105=FQ76)*(HK3:HK105=FQ77)*HI3:HI105)+SUMPRODUCT((HH3:HH105=FQ76)*(HK3:HK105=FQ73)*HI3:HI105)+SUMPRODUCT((HH3:HH105=FQ76)*(HK3:HK105=FQ74)*HI3:HI105)+SUMPRODUCT((HH3:HH105=FQ76)*(HK3:HK105=FQ75)*HI3:HI105)+SUMPRODUCT((HH3:HH105=FQ77)*(HK3:HK105=FQ76)*HJ3:HJ105)+SUMPRODUCT((HH3:HH105=FQ73)*(HK3:HK105=FQ76)*HJ3:HJ105)+SUMPRODUCT((HH3:HH105=FQ74)*(HK3:HK105=FQ76)*HJ3:HJ105)+SUMPRODUCT((HH3:HH105=FQ75)*(HK3:HK105=FQ76)*HJ3:HJ105)</f>
        <v>#N/A</v>
      </c>
      <c r="FV76" s="3" t="e">
        <f ca="1">SUMPRODUCT((HH3:HH105=FQ76)*(HK3:HK105=FQ77)*HJ3:HJ105)+SUMPRODUCT((HH3:HH105=FQ76)*(HK3:HK105=FQ73)*HJ3:HJ105)+SUMPRODUCT((HH3:HH105=FQ76)*(HK3:HK105=FQ74)*HJ3:HJ105)+SUMPRODUCT((HH3:HH105=FQ76)*(HK3:HK105=FQ75)*HJ3:HJ105)+SUMPRODUCT((HH3:HH105=FQ77)*(HK3:HK105=FQ76)*HI3:HI105)+SUMPRODUCT((HH3:HH105=FQ73)*(HK3:HK105=FQ76)*HI3:HI105)+SUMPRODUCT((HH3:HH105=FQ74)*(HK3:HK105=FQ76)*HI3:HI105)+SUMPRODUCT((HH3:HH105=FQ75)*(HK3:HK105=FQ76)*HI3:HI105)</f>
        <v>#N/A</v>
      </c>
      <c r="FW76" s="3" t="e">
        <f ca="1">FU76-FV76+1000</f>
        <v>#N/A</v>
      </c>
      <c r="FX76" s="3" t="e">
        <f t="shared" ca="1" si="290"/>
        <v>#N/A</v>
      </c>
      <c r="FY76" s="3" t="e">
        <f ca="1">IF(FQ76&lt;&gt;"",VLOOKUP(FQ76,DJ4:DP76,7,FALSE),"")</f>
        <v>#N/A</v>
      </c>
      <c r="FZ76" s="3" t="e">
        <f ca="1">IF(FQ76&lt;&gt;"",VLOOKUP(FQ76,DJ4:DP76,5,FALSE),"")</f>
        <v>#N/A</v>
      </c>
      <c r="GA76" s="3" t="e">
        <f ca="1">IF(FQ76&lt;&gt;"",VLOOKUP(FQ76,DJ4:DR76,9,FALSE),"")</f>
        <v>#N/A</v>
      </c>
      <c r="GB76" s="3" t="e">
        <f t="shared" ca="1" si="291"/>
        <v>#N/A</v>
      </c>
      <c r="GC76" s="3" t="e">
        <f ca="1">IF(FQ76&lt;&gt;"",RANK(GB76,GB74:GB76),"")</f>
        <v>#N/A</v>
      </c>
      <c r="GD76" s="3" t="e">
        <f ca="1">IF(FQ76&lt;&gt;"",SUMPRODUCT((GB73:GB76=GB76)*(FW73:FW76&gt;FW76)),"")</f>
        <v>#N/A</v>
      </c>
      <c r="GE76" s="3" t="e">
        <f ca="1">IF(FQ76&lt;&gt;"",SUMPRODUCT((GB73:GB76=GB76)*(FW73:FW76=FW76)*(FU73:FU76&gt;FU76)),"")</f>
        <v>#N/A</v>
      </c>
      <c r="GF76" s="3" t="e">
        <f ca="1">IF(FQ76&lt;&gt;"",SUMPRODUCT((GB73:GB76=GB76)*(FW73:FW76=FW76)*(FU73:FU76=FU76)*(FY73:FY76&gt;FY76)),"")</f>
        <v>#N/A</v>
      </c>
      <c r="GG76" s="3" t="e">
        <f ca="1">IF(FQ76&lt;&gt;"",SUMPRODUCT((GB73:GB76=GB76)*(FW73:FW76=FW76)*(FU73:FU76=FU76)*(FY73:FY76=FY76)*(FZ73:FZ76&gt;FZ76)),"")</f>
        <v>#N/A</v>
      </c>
      <c r="GH76" s="3" t="e">
        <f ca="1">IF(FQ76&lt;&gt;"",SUMPRODUCT((GB73:GB76=GB76)*(FW73:FW76=FW76)*(FU73:FU76=FU76)*(FY73:FY76=FY76)*(FZ73:FZ76=FZ76)*(GA73:GA76&gt;GA76)),"")</f>
        <v>#N/A</v>
      </c>
      <c r="GI76" s="3" t="e">
        <f ca="1">IF(FQ76&lt;&gt;"",SUM(GC76:GH76)+2,"")</f>
        <v>#N/A</v>
      </c>
      <c r="GJ76" s="3" t="e">
        <f ca="1">IF(FQ76&lt;&gt;"",INDEX(FQ75:FQ77,MATCH(4,GI75:GI77,0),0),"")</f>
        <v>#N/A</v>
      </c>
      <c r="GK76" s="3" t="str">
        <f>IF(EA73&lt;&gt;"",EA73,"")</f>
        <v/>
      </c>
      <c r="GL76" s="3" t="e">
        <f ca="1">SUMPRODUCT((HH3:HH105=GK76)*(HK3:HK105=GK77)*(HL3:HL105="W"))+SUMPRODUCT((HH3:HH105=GK76)*(HK3:HK105=GK117)*(HL3:HL105="W"))+SUMPRODUCT((HH3:HH105=GK76)*(HK3:HK105=GK118)*(HL3:HL105="W"))+SUMPRODUCT((HH3:HH105=GK77)*(HK3:HK105=GK76)*(HM3:HM105="W"))+SUMPRODUCT((HH3:HH105=GK117)*(HK3:HK105=GK76)*(HM3:HM105="W"))+SUMPRODUCT((HH3:HH105=GK118)*(HK3:HK105=GK76)*(HM3:HM105="W"))</f>
        <v>#REF!</v>
      </c>
      <c r="GM76" s="3" t="e">
        <f ca="1">SUMPRODUCT((HH3:HH105=GK76)*(HK3:HK105=GK77)*(HL3:HL105="D"))+SUMPRODUCT((HH3:HH105=GK76)*(HK3:HK105=GK117)*(HL3:HL105="D"))+SUMPRODUCT((HH3:HH105=GK76)*(HK3:HK105=GK118)*(HL3:HL105="D"))+SUMPRODUCT((HH3:HH105=GK77)*(HK3:HK105=GK76)*(HL3:HL105="D"))+SUMPRODUCT((HH3:HH105=GK117)*(HK3:HK105=GK76)*(HL3:HL105="D"))+SUMPRODUCT((HH3:HH105=GK118)*(HK3:HK105=GK76)*(HL3:HL105="D"))</f>
        <v>#REF!</v>
      </c>
      <c r="GN76" s="3" t="e">
        <f ca="1">SUMPRODUCT((HH3:HH105=GK76)*(HK3:HK105=GK77)*(HL3:HL105="L"))+SUMPRODUCT((HH3:HH105=GK76)*(HK3:HK105=GK117)*(HL3:HL105="L"))+SUMPRODUCT((HH3:HH105=GK76)*(HK3:HK105=GK118)*(HL3:HL105="L"))+SUMPRODUCT((HH3:HH105=GK77)*(HK3:HK105=GK76)*(HM3:HM105="L"))+SUMPRODUCT((HH3:HH105=GK117)*(HK3:HK105=GK76)*(HM3:HM105="L"))+SUMPRODUCT((HH3:HH105=GK118)*(HK3:HK105=GK76)*(HM3:HM105="L"))</f>
        <v>#REF!</v>
      </c>
      <c r="GO76" s="3" t="e">
        <f ca="1">SUMPRODUCT((HH3:HH105=GK76)*(HK3:HK105=GK77)*HI3:HI105)+SUMPRODUCT((HH3:HH105=GK76)*(HK3:HK105=GK73)*HI3:HI105)+SUMPRODUCT((HH3:HH105=GK76)*(HK3:HK105=GK74)*HI3:HI105)+SUMPRODUCT((HH3:HH105=GK76)*(HK3:HK105=GK75)*HI3:HI105)+SUMPRODUCT((HH3:HH105=GK77)*(HK3:HK105=GK76)*HJ3:HJ105)+SUMPRODUCT((HH3:HH105=GK73)*(HK3:HK105=GK76)*HJ3:HJ105)+SUMPRODUCT((HH3:HH105=GK74)*(HK3:HK105=GK76)*HJ3:HJ105)+SUMPRODUCT((HH3:HH105=GK75)*(HK3:HK105=GK76)*HJ3:HJ105)</f>
        <v>#REF!</v>
      </c>
      <c r="GP76" s="3" t="e">
        <f ca="1">SUMPRODUCT((HH3:HH105=GK76)*(HK3:HK105=GK77)*HJ3:HJ105)+SUMPRODUCT((HH3:HH105=GK76)*(HK3:HK105=GK73)*HJ3:HJ105)+SUMPRODUCT((HH3:HH105=GK76)*(HK3:HK105=GK74)*HJ3:HJ105)+SUMPRODUCT((HH3:HH105=GK76)*(HK3:HK105=GK75)*HJ3:HJ105)+SUMPRODUCT((HH3:HH105=GK77)*(HK3:HK105=GK76)*HI3:HI105)+SUMPRODUCT((HH3:HH105=GK73)*(HK3:HK105=GK76)*HI3:HI105)+SUMPRODUCT((HH3:HH105=GK74)*(HK3:HK105=GK76)*HI3:HI105)+SUMPRODUCT((HH3:HH105=GK75)*(HK3:HK105=GK76)*HI3:HI105)</f>
        <v>#REF!</v>
      </c>
      <c r="GQ76" s="3" t="e">
        <f ca="1">GO76-GP76+1000</f>
        <v>#REF!</v>
      </c>
      <c r="GR76" s="3" t="str">
        <f t="shared" ref="GR76" si="294">IF(GK76&lt;&gt;"",GL76*3+GM76*1,"")</f>
        <v/>
      </c>
      <c r="GS76" s="3" t="str">
        <f>IF(GK76&lt;&gt;"",VLOOKUP(GK76,DJ4:DP76,7,FALSE),"")</f>
        <v/>
      </c>
      <c r="GT76" s="3" t="str">
        <f>IF(GK76&lt;&gt;"",VLOOKUP(GK76,DJ4:DP76,5,FALSE),"")</f>
        <v/>
      </c>
      <c r="GU76" s="3" t="str">
        <f>IF(GK76&lt;&gt;"",VLOOKUP(GK76,DJ4:DR76,9,FALSE),"")</f>
        <v/>
      </c>
      <c r="GV76" s="3" t="str">
        <f t="shared" ref="GV76" si="295">GR76</f>
        <v/>
      </c>
      <c r="GW76" s="3" t="str">
        <f>IF(GK76&lt;&gt;"",RANK(GV76,EN73:EN77),"")</f>
        <v/>
      </c>
      <c r="GX76" s="3" t="str">
        <f>IF(GK76&lt;&gt;"",SUMPRODUCT((GV73:GV77=GV76)*(GQ73:GQ77&gt;GQ76)),"")</f>
        <v/>
      </c>
      <c r="GY76" s="3" t="str">
        <f>IF(GK76&lt;&gt;"",SUMPRODUCT((GV73:GV77=GV76)*(GQ73:GQ77=GQ76)*(GO73:GO77&gt;GO76)),"")</f>
        <v/>
      </c>
      <c r="GZ76" s="3" t="str">
        <f>IF(GK76&lt;&gt;"",SUMPRODUCT((GV73:GV77=GV76)*(GQ73:GQ77=GQ76)*(GO73:GO77=GO76)*(GS73:GS77&gt;GS76)),"")</f>
        <v/>
      </c>
      <c r="HA76" s="3" t="str">
        <f>IF(GK76&lt;&gt;"",SUMPRODUCT((GV73:GV77=GV76)*(GQ73:GQ77=GQ76)*(GO73:GO77=GO76)*(GS73:GS77=GS76)*(GT73:GT77&gt;GT76)),"")</f>
        <v/>
      </c>
      <c r="HB76" s="3" t="str">
        <f>IF(GK76&lt;&gt;"",SUMPRODUCT((GV73:GV77=GV76)*(GQ73:GQ77=GQ76)*(GO73:GO77=GO76)*(GS73:GS77=GS76)*(GT73:GT77=GT76)*(GU73:GU77&gt;GU76)),"")</f>
        <v/>
      </c>
      <c r="HC76" s="3" t="str">
        <f>IF(GK76&lt;&gt;"",SUM(GW76:HB76)+3,"")</f>
        <v/>
      </c>
      <c r="HD76" s="3" t="str">
        <f>IF(GK76&lt;&gt;"",IF(HC76=4,GK76,GK77),"")</f>
        <v/>
      </c>
      <c r="HE76" s="3" t="e">
        <f ca="1">IF(HD76&lt;&gt;"",HD76,IF(GJ76&lt;&gt;"",GJ76,IF(FP76&lt;&gt;"",FP76,IF(EV76&lt;&gt;"",EV76,DV76))))</f>
        <v>#N/A</v>
      </c>
      <c r="HF76" s="3">
        <v>4</v>
      </c>
    </row>
    <row r="81" spans="9:193" x14ac:dyDescent="0.25">
      <c r="CD81" s="3" t="s">
        <v>1</v>
      </c>
      <c r="GK81" s="3" t="s">
        <v>1</v>
      </c>
    </row>
    <row r="82" spans="9:193" x14ac:dyDescent="0.25">
      <c r="I82" s="3" t="s">
        <v>91</v>
      </c>
      <c r="J82" s="3" t="s">
        <v>92</v>
      </c>
      <c r="U82" s="3">
        <f>IF(V83="",SUM(AH4:AM4),IF(V84="",SUM(AH5:AM5),IF(V85="",SUM(AH6:AM6),IF(V86="",SUM(AH7:AM7),0))))</f>
        <v>0</v>
      </c>
      <c r="V82" s="3" t="s">
        <v>93</v>
      </c>
      <c r="W82" s="3" t="s">
        <v>71</v>
      </c>
      <c r="X82" s="3" t="s">
        <v>4</v>
      </c>
      <c r="Y82" s="3" t="s">
        <v>72</v>
      </c>
      <c r="Z82" s="3" t="s">
        <v>69</v>
      </c>
      <c r="AA82" s="3" t="s">
        <v>70</v>
      </c>
      <c r="AB82" s="3" t="s">
        <v>73</v>
      </c>
      <c r="AC82" s="3" t="s">
        <v>82</v>
      </c>
      <c r="AD82" s="3" t="s">
        <v>83</v>
      </c>
      <c r="AE82" s="3" t="s">
        <v>84</v>
      </c>
      <c r="AF82" s="3" t="s">
        <v>85</v>
      </c>
      <c r="AG82" s="3" t="s">
        <v>86</v>
      </c>
      <c r="AH82" s="3" t="s">
        <v>63</v>
      </c>
      <c r="AI82" s="3" t="s">
        <v>87</v>
      </c>
      <c r="AJ82" s="3" t="s">
        <v>69</v>
      </c>
      <c r="AK82" s="3" t="s">
        <v>88</v>
      </c>
      <c r="AL82" s="3" t="s">
        <v>84</v>
      </c>
      <c r="AM82" s="3" t="s">
        <v>85</v>
      </c>
      <c r="AN82" s="3" t="s">
        <v>89</v>
      </c>
      <c r="AO82" s="3">
        <f>IF(AP84="",SUM(BB5:BG5),IF(AP85="",SUM(BB6:BG6),IF(AP86="",SUM(BB7:BG7),0)))</f>
        <v>0</v>
      </c>
      <c r="AP82" s="3" t="s">
        <v>94</v>
      </c>
      <c r="AQ82" s="3" t="s">
        <v>71</v>
      </c>
      <c r="AR82" s="3" t="s">
        <v>4</v>
      </c>
      <c r="AS82" s="3" t="s">
        <v>72</v>
      </c>
      <c r="AT82" s="3" t="s">
        <v>69</v>
      </c>
      <c r="AU82" s="3" t="s">
        <v>70</v>
      </c>
      <c r="AV82" s="3" t="s">
        <v>73</v>
      </c>
      <c r="AW82" s="3" t="s">
        <v>82</v>
      </c>
      <c r="AX82" s="3" t="s">
        <v>83</v>
      </c>
      <c r="AY82" s="3" t="s">
        <v>84</v>
      </c>
      <c r="AZ82" s="3" t="s">
        <v>85</v>
      </c>
      <c r="BA82" s="3" t="s">
        <v>86</v>
      </c>
      <c r="BB82" s="3" t="s">
        <v>63</v>
      </c>
      <c r="BC82" s="3" t="s">
        <v>87</v>
      </c>
      <c r="BD82" s="3" t="s">
        <v>69</v>
      </c>
      <c r="BE82" s="3" t="s">
        <v>88</v>
      </c>
      <c r="BF82" s="3" t="s">
        <v>84</v>
      </c>
      <c r="BG82" s="3" t="s">
        <v>85</v>
      </c>
      <c r="BH82" s="3" t="s">
        <v>89</v>
      </c>
      <c r="DP82" s="3" t="s">
        <v>91</v>
      </c>
      <c r="DQ82" s="3" t="s">
        <v>92</v>
      </c>
      <c r="EB82" s="3" t="e">
        <f ca="1">IF(EC83="",SUM(EO4:ET4),IF(EC84="",SUM(EO5:ET5),IF(EC85="",SUM(EO6:ET6),IF(EC86="",SUM(EO7:ET7),0))))</f>
        <v>#N/A</v>
      </c>
      <c r="EC82" s="3" t="s">
        <v>93</v>
      </c>
      <c r="ED82" s="3" t="s">
        <v>71</v>
      </c>
      <c r="EE82" s="3" t="s">
        <v>4</v>
      </c>
      <c r="EF82" s="3" t="s">
        <v>72</v>
      </c>
      <c r="EG82" s="3" t="s">
        <v>69</v>
      </c>
      <c r="EH82" s="3" t="s">
        <v>70</v>
      </c>
      <c r="EI82" s="3" t="s">
        <v>73</v>
      </c>
      <c r="EJ82" s="3" t="s">
        <v>82</v>
      </c>
      <c r="EK82" s="3" t="s">
        <v>83</v>
      </c>
      <c r="EL82" s="3" t="s">
        <v>84</v>
      </c>
      <c r="EM82" s="3" t="s">
        <v>85</v>
      </c>
      <c r="EN82" s="3" t="s">
        <v>86</v>
      </c>
      <c r="EO82" s="3" t="s">
        <v>63</v>
      </c>
      <c r="EP82" s="3" t="s">
        <v>87</v>
      </c>
      <c r="EQ82" s="3" t="s">
        <v>69</v>
      </c>
      <c r="ER82" s="3" t="s">
        <v>88</v>
      </c>
      <c r="ES82" s="3" t="s">
        <v>84</v>
      </c>
      <c r="ET82" s="3" t="s">
        <v>85</v>
      </c>
      <c r="EU82" s="3" t="s">
        <v>89</v>
      </c>
      <c r="EV82" s="3" t="e">
        <f ca="1">IF(EW84="",SUM(FI5:FN5),IF(EW85="",SUM(FI6:FN6),IF(EW86="",SUM(FI7:FN7),0)))</f>
        <v>#N/A</v>
      </c>
      <c r="EW82" s="3" t="s">
        <v>94</v>
      </c>
      <c r="EX82" s="3" t="s">
        <v>71</v>
      </c>
      <c r="EY82" s="3" t="s">
        <v>4</v>
      </c>
      <c r="EZ82" s="3" t="s">
        <v>72</v>
      </c>
      <c r="FA82" s="3" t="s">
        <v>69</v>
      </c>
      <c r="FB82" s="3" t="s">
        <v>70</v>
      </c>
      <c r="FC82" s="3" t="s">
        <v>73</v>
      </c>
      <c r="FD82" s="3" t="s">
        <v>82</v>
      </c>
      <c r="FE82" s="3" t="s">
        <v>83</v>
      </c>
      <c r="FF82" s="3" t="s">
        <v>84</v>
      </c>
      <c r="FG82" s="3" t="s">
        <v>85</v>
      </c>
      <c r="FH82" s="3" t="s">
        <v>86</v>
      </c>
      <c r="FI82" s="3" t="s">
        <v>63</v>
      </c>
      <c r="FJ82" s="3" t="s">
        <v>87</v>
      </c>
      <c r="FK82" s="3" t="s">
        <v>69</v>
      </c>
      <c r="FL82" s="3" t="s">
        <v>88</v>
      </c>
      <c r="FM82" s="3" t="s">
        <v>84</v>
      </c>
      <c r="FN82" s="3" t="s">
        <v>85</v>
      </c>
      <c r="FO82" s="3" t="s">
        <v>89</v>
      </c>
    </row>
    <row r="83" spans="9:193" x14ac:dyDescent="0.25">
      <c r="J83" s="3">
        <f>IF(COUNTIF(J4:J7,4)=4,1,SUMPRODUCT((J4:J7=J4)*(I4:I7=I4)*(G4:G7&gt;G4))+1)</f>
        <v>1</v>
      </c>
      <c r="U83" s="3">
        <f>IF(V4&lt;&gt;"",SUMPRODUCT((AC4:AC7=AC4)*(AB4:AB7=AB4)*(Z4:Z7=Z4)*(AA4:AA7=AA4)),"")</f>
        <v>4</v>
      </c>
      <c r="V83" s="3" t="str">
        <f>IF(AND(U83&lt;&gt;"",U83&gt;1),V4,"")</f>
        <v>Zuid-Afrika</v>
      </c>
      <c r="W83" s="3">
        <f>SUMPRODUCT((DA3:DA105=V83)*(DD3:DD105=V84)*(DE3:DE105="W"))+SUMPRODUCT((DA3:DA105=V83)*(DD3:DD105=V85)*(DE3:DE105="W"))+SUMPRODUCT((DA3:DA105=V83)*(DD3:DD105=V86)*(DE3:DE105="W"))+SUMPRODUCT((DA3:DA105=V83)*(DD3:DD105=V87)*(DE3:DE105="W"))+SUMPRODUCT((DA3:DA105=V84)*(DD3:DD105=V83)*(DF3:DF105="W"))+SUMPRODUCT((DA3:DA105=V85)*(DD3:DD105=V83)*(DF3:DF105="W"))+SUMPRODUCT((DA3:DA105=V86)*(DD3:DD105=V83)*(DF3:DF105="W"))+SUMPRODUCT((DA3:DA105=V87)*(DD3:DD105=V83)*(DF3:DF105="W"))</f>
        <v>0</v>
      </c>
      <c r="X83" s="3">
        <f>SUMPRODUCT((DA3:DA105=V83)*(DD3:DD105=V84)*(DE3:DE105="D"))+SUMPRODUCT((DA3:DA105=V83)*(DD3:DD105=V85)*(DE3:DE105="D"))+SUMPRODUCT((DA3:DA105=V83)*(DD3:DD105=V86)*(DE3:DE105="D"))+SUMPRODUCT((DA3:DA105=V83)*(DD3:DD105=V87)*(DE3:DE105="D"))+SUMPRODUCT((DA3:DA105=V84)*(DD3:DD105=V83)*(DE3:DE105="D"))+SUMPRODUCT((DA3:DA105=V85)*(DD3:DD105=V83)*(DE3:DE105="D"))+SUMPRODUCT((DA3:DA105=V86)*(DD3:DD105=V83)*(DE3:DE105="D"))+SUMPRODUCT((DA3:DA105=V87)*(DD3:DD105=V83)*(DE3:DE105="D"))</f>
        <v>0</v>
      </c>
      <c r="Y83" s="3">
        <f>SUMPRODUCT((DA3:DA105=V83)*(DD3:DD105=V84)*(DE3:DE105="L"))+SUMPRODUCT((DA3:DA105=V83)*(DD3:DD105=V85)*(DE3:DE105="L"))+SUMPRODUCT((DA3:DA105=V83)*(DD3:DD105=V86)*(DE3:DE105="L"))+SUMPRODUCT((DA3:DA105=V83)*(DD3:DD105=V87)*(DE3:DE105="L"))+SUMPRODUCT((DA3:DA105=V84)*(DD3:DD105=V83)*(DF3:DF105="L"))+SUMPRODUCT((DA3:DA105=V85)*(DD3:DD105=V83)*(DF3:DF105="L"))+SUMPRODUCT((DA3:DA105=V86)*(DD3:DD105=V83)*(DF3:DF105="L"))+SUMPRODUCT((DA3:DA105=V87)*(DD3:DD105=V83)*(DF3:DF105="L"))</f>
        <v>0</v>
      </c>
      <c r="Z83" s="3">
        <f>SUMPRODUCT((DA3:DA105=V83)*(DD3:DD105=V84)*DB3:DB105)+SUMPRODUCT((DA3:DA105=V83)*(DD3:DD105=V85)*DB3:DB105)+SUMPRODUCT((DA3:DA105=V83)*(DD3:DD105=V86)*DB3:DB105)+SUMPRODUCT((DA3:DA105=V83)*(DD3:DD105=V87)*DB3:DB105)+SUMPRODUCT((DA3:DA105=V84)*(DD3:DD105=V83)*DC3:DC105)+SUMPRODUCT((DA3:DA105=V85)*(DD3:DD105=V83)*DC3:DC105)+SUMPRODUCT((DA3:DA105=V86)*(DD3:DD105=V83)*DC3:DC105)+SUMPRODUCT((DA3:DA105=V87)*(DD3:DD105=V83)*DC3:DC105)</f>
        <v>0</v>
      </c>
      <c r="AA83" s="3">
        <f>SUMPRODUCT((DA3:DA105=V83)*(DD3:DD105=V84)*DC3:DC105)+SUMPRODUCT((DA3:DA105=V83)*(DD3:DD105=V85)*DC3:DC105)+SUMPRODUCT((DA3:DA105=V83)*(DD3:DD105=V86)*DC3:DC105)+SUMPRODUCT((DA3:DA105=V83)*(DD3:DD105=V87)*DC3:DC105)+SUMPRODUCT((DA3:DA105=V84)*(DD3:DD105=V83)*DB3:DB105)+SUMPRODUCT((DA3:DA105=V85)*(DD3:DD105=V83)*DB3:DB105)+SUMPRODUCT((DA3:DA105=V86)*(DD3:DD105=V83)*DB3:DB105)+SUMPRODUCT((DA3:DA105=V87)*(DD3:DD105=V83)*DB3:DB105)</f>
        <v>0</v>
      </c>
      <c r="AB83" s="3">
        <f>Z83-AA83+1000</f>
        <v>1000</v>
      </c>
      <c r="AC83" s="3">
        <f>IF(V83&lt;&gt;"",W83*3+X83*1,"")</f>
        <v>0</v>
      </c>
      <c r="AD83" s="3">
        <f>IF(V83&lt;&gt;"",VLOOKUP(V83,C4:I52,7,FALSE),"")</f>
        <v>1000</v>
      </c>
      <c r="AE83" s="3">
        <f>IF(V83&lt;&gt;"",VLOOKUP(V83,C4:I52,5,FALSE),"")</f>
        <v>0</v>
      </c>
      <c r="AF83" s="3">
        <f>IF(V83&lt;&gt;"",VLOOKUP(V83,C4:K52,9,FALSE),"")</f>
        <v>-160</v>
      </c>
      <c r="AG83" s="3">
        <f>AC83</f>
        <v>0</v>
      </c>
      <c r="AH83" s="3">
        <f>IF(V83&lt;&gt;"",RANK(AG83,AG83:AG87),"")</f>
        <v>1</v>
      </c>
      <c r="AI83" s="3">
        <f>IF(V83&lt;&gt;"",SUMPRODUCT((AG83:AG87=AG83)*(AB83:AB87&gt;AB83)),"")</f>
        <v>0</v>
      </c>
      <c r="AJ83" s="3">
        <f>IF(V83&lt;&gt;"",SUMPRODUCT((AG83:AG87=AG83)*(AB83:AB87=AB83)*(Z83:Z87&gt;Z83)),"")</f>
        <v>0</v>
      </c>
      <c r="AK83" s="3">
        <f>IF(V83&lt;&gt;"",SUMPRODUCT((AG83:AG87=AG83)*(AB83:AB87=AB83)*(Z83:Z87=Z83)*(AD83:AD87&gt;AD83)),"")</f>
        <v>0</v>
      </c>
      <c r="AL83" s="3">
        <f>IF(V83&lt;&gt;"",SUMPRODUCT((AG83:AG87=AG83)*(AB83:AB87=AB83)*(Z83:Z87=Z83)*(AD83:AD87=AD83)*(AE83:AE87&gt;AE83)),"")</f>
        <v>0</v>
      </c>
      <c r="AM83" s="3">
        <f>IF(V83&lt;&gt;"",SUMPRODUCT((AG83:AG87=AG83)*(AB83:AB87=AB83)*(Z83:Z87=Z83)*(AD83:AD87=AD83)*(AE83:AE87=AE83)*(AF83:AF87&gt;AF83)),"")</f>
        <v>3</v>
      </c>
      <c r="AN83" s="3">
        <f>IF(V83&lt;&gt;"",SUM(AH83:AM83),"")</f>
        <v>4</v>
      </c>
      <c r="DQ83" s="3" t="e">
        <f ca="1">IF(COUNTIF(DQ4:DQ7,4)=4,1,SUMPRODUCT((DQ4:DQ7=DQ4)*(DP4:DP7=DP4)*(DN4:DN7&gt;DN4))+1)</f>
        <v>#REF!</v>
      </c>
      <c r="EB83" s="3" t="e">
        <f ca="1">IF(EC4&lt;&gt;"",SUMPRODUCT((EJ4:EJ7=EJ4)*(EI4:EI7=EI4)*(EG4:EG7=EG4)*(EH4:EH7=EH4)),"")</f>
        <v>#N/A</v>
      </c>
      <c r="EC83" s="3" t="e">
        <f ca="1">IF(AND(EB83&lt;&gt;"",EB83&gt;1),EC4,"")</f>
        <v>#N/A</v>
      </c>
      <c r="ED83" s="3" t="e">
        <f ca="1">SUMPRODUCT((HH3:HH105=EC83)*(HK3:HK105=EC84)*(HL3:HL105="W"))+SUMPRODUCT((HH3:HH105=EC83)*(HK3:HK105=EC85)*(HL3:HL105="W"))+SUMPRODUCT((HH3:HH105=EC83)*(HK3:HK105=EC86)*(HL3:HL105="W"))+SUMPRODUCT((HH3:HH105=EC83)*(HK3:HK105=EC87)*(HL3:HL105="W"))+SUMPRODUCT((HH3:HH105=EC84)*(HK3:HK105=EC83)*(HM3:HM105="W"))+SUMPRODUCT((HH3:HH105=EC85)*(HK3:HK105=EC83)*(HM3:HM105="W"))+SUMPRODUCT((HH3:HH105=EC86)*(HK3:HK105=EC83)*(HM3:HM105="W"))+SUMPRODUCT((HH3:HH105=EC87)*(HK3:HK105=EC83)*(HM3:HM105="W"))</f>
        <v>#N/A</v>
      </c>
      <c r="EE83" s="3" t="e">
        <f ca="1">SUMPRODUCT((HH3:HH105=EC83)*(HK3:HK105=EC84)*(HL3:HL105="D"))+SUMPRODUCT((HH3:HH105=EC83)*(HK3:HK105=EC85)*(HL3:HL105="D"))+SUMPRODUCT((HH3:HH105=EC83)*(HK3:HK105=EC86)*(HL3:HL105="D"))+SUMPRODUCT((HH3:HH105=EC83)*(HK3:HK105=EC87)*(HL3:HL105="D"))+SUMPRODUCT((HH3:HH105=EC84)*(HK3:HK105=EC83)*(HL3:HL105="D"))+SUMPRODUCT((HH3:HH105=EC85)*(HK3:HK105=EC83)*(HL3:HL105="D"))+SUMPRODUCT((HH3:HH105=EC86)*(HK3:HK105=EC83)*(HL3:HL105="D"))+SUMPRODUCT((HH3:HH105=EC87)*(HK3:HK105=EC83)*(HL3:HL105="D"))</f>
        <v>#N/A</v>
      </c>
      <c r="EF83" s="3" t="e">
        <f ca="1">SUMPRODUCT((HH3:HH105=EC83)*(HK3:HK105=EC84)*(HL3:HL105="L"))+SUMPRODUCT((HH3:HH105=EC83)*(HK3:HK105=EC85)*(HL3:HL105="L"))+SUMPRODUCT((HH3:HH105=EC83)*(HK3:HK105=EC86)*(HL3:HL105="L"))+SUMPRODUCT((HH3:HH105=EC83)*(HK3:HK105=EC87)*(HL3:HL105="L"))+SUMPRODUCT((HH3:HH105=EC84)*(HK3:HK105=EC83)*(HM3:HM105="L"))+SUMPRODUCT((HH3:HH105=EC85)*(HK3:HK105=EC83)*(HM3:HM105="L"))+SUMPRODUCT((HH3:HH105=EC86)*(HK3:HK105=EC83)*(HM3:HM105="L"))+SUMPRODUCT((HH3:HH105=EC87)*(HK3:HK105=EC83)*(HM3:HM105="L"))</f>
        <v>#N/A</v>
      </c>
      <c r="EG83" s="3" t="e">
        <f ca="1">SUMPRODUCT((HH3:HH105=EC83)*(HK3:HK105=EC84)*HI3:HI105)+SUMPRODUCT((HH3:HH105=EC83)*(HK3:HK105=EC85)*HI3:HI105)+SUMPRODUCT((HH3:HH105=EC83)*(HK3:HK105=EC86)*HI3:HI105)+SUMPRODUCT((HH3:HH105=EC83)*(HK3:HK105=EC87)*HI3:HI105)+SUMPRODUCT((HH3:HH105=EC84)*(HK3:HK105=EC83)*HJ3:HJ105)+SUMPRODUCT((HH3:HH105=EC85)*(HK3:HK105=EC83)*HJ3:HJ105)+SUMPRODUCT((HH3:HH105=EC86)*(HK3:HK105=EC83)*HJ3:HJ105)+SUMPRODUCT((HH3:HH105=EC87)*(HK3:HK105=EC83)*HJ3:HJ105)</f>
        <v>#N/A</v>
      </c>
      <c r="EH83" s="3" t="e">
        <f ca="1">SUMPRODUCT((HH3:HH105=EC83)*(HK3:HK105=EC84)*HJ3:HJ105)+SUMPRODUCT((HH3:HH105=EC83)*(HK3:HK105=EC85)*HJ3:HJ105)+SUMPRODUCT((HH3:HH105=EC83)*(HK3:HK105=EC86)*HJ3:HJ105)+SUMPRODUCT((HH3:HH105=EC83)*(HK3:HK105=EC87)*HJ3:HJ105)+SUMPRODUCT((HH3:HH105=EC84)*(HK3:HK105=EC83)*HI3:HI105)+SUMPRODUCT((HH3:HH105=EC85)*(HK3:HK105=EC83)*HI3:HI105)+SUMPRODUCT((HH3:HH105=EC86)*(HK3:HK105=EC83)*HI3:HI105)+SUMPRODUCT((HH3:HH105=EC87)*(HK3:HK105=EC83)*HI3:HI105)</f>
        <v>#N/A</v>
      </c>
      <c r="EI83" s="3" t="e">
        <f ca="1">EG83-EH83+1000</f>
        <v>#N/A</v>
      </c>
      <c r="EJ83" s="3" t="e">
        <f ca="1">IF(EC83&lt;&gt;"",ED83*3+EE83*1,"")</f>
        <v>#N/A</v>
      </c>
      <c r="EK83" s="3" t="e">
        <f ca="1">IF(EC83&lt;&gt;"",VLOOKUP(EC83,DJ4:DP52,7,FALSE),"")</f>
        <v>#N/A</v>
      </c>
      <c r="EL83" s="3" t="e">
        <f ca="1">IF(EC83&lt;&gt;"",VLOOKUP(EC83,DJ4:DP52,5,FALSE),"")</f>
        <v>#N/A</v>
      </c>
      <c r="EM83" s="3" t="e">
        <f ca="1">IF(EC83&lt;&gt;"",VLOOKUP(EC83,DJ4:DR52,9,FALSE),"")</f>
        <v>#N/A</v>
      </c>
      <c r="EN83" s="3" t="e">
        <f ca="1">EJ83</f>
        <v>#N/A</v>
      </c>
      <c r="EO83" s="3" t="e">
        <f ca="1">IF(EC83&lt;&gt;"",RANK(EN83,EN83:EN87),"")</f>
        <v>#N/A</v>
      </c>
      <c r="EP83" s="3" t="e">
        <f ca="1">IF(EC83&lt;&gt;"",SUMPRODUCT((EN83:EN87=EN83)*(EI83:EI87&gt;EI83)),"")</f>
        <v>#N/A</v>
      </c>
      <c r="EQ83" s="3" t="e">
        <f ca="1">IF(EC83&lt;&gt;"",SUMPRODUCT((EN83:EN87=EN83)*(EI83:EI87=EI83)*(EG83:EG87&gt;EG83)),"")</f>
        <v>#N/A</v>
      </c>
      <c r="ER83" s="3" t="e">
        <f ca="1">IF(EC83&lt;&gt;"",SUMPRODUCT((EN83:EN87=EN83)*(EI83:EI87=EI83)*(EG83:EG87=EG83)*(EK83:EK87&gt;EK83)),"")</f>
        <v>#N/A</v>
      </c>
      <c r="ES83" s="3" t="e">
        <f ca="1">IF(EC83&lt;&gt;"",SUMPRODUCT((EN83:EN87=EN83)*(EI83:EI87=EI83)*(EG83:EG87=EG83)*(EK83:EK87=EK83)*(EL83:EL87&gt;EL83)),"")</f>
        <v>#N/A</v>
      </c>
      <c r="ET83" s="3" t="e">
        <f ca="1">IF(EC83&lt;&gt;"",SUMPRODUCT((EN83:EN87=EN83)*(EI83:EI87=EI83)*(EG83:EG87=EG83)*(EK83:EK87=EK83)*(EL83:EL87=EL83)*(EM83:EM87&gt;EM83)),"")</f>
        <v>#N/A</v>
      </c>
      <c r="EU83" s="3" t="e">
        <f ca="1">IF(EC83&lt;&gt;"",SUM(EO83:ET83),"")</f>
        <v>#N/A</v>
      </c>
    </row>
    <row r="84" spans="9:193" x14ac:dyDescent="0.25">
      <c r="J84" s="3">
        <f>IF(COUNTIF(J4:J7,4)=4,1,SUMPRODUCT((J4:J7=J5)*(I4:I7=I5)*(G4:G7&gt;G5))+1)</f>
        <v>1</v>
      </c>
      <c r="U84" s="3">
        <f>IF(V5&lt;&gt;"",SUMPRODUCT((AC4:AC7=AC5)*(AB4:AB7=AB5)*(Z4:Z7=Z5)*(AA4:AA7=AA5)),"")</f>
        <v>4</v>
      </c>
      <c r="V84" s="3" t="str">
        <f>IF(AND(U84&lt;&gt;"",U84&gt;1),V5,"")</f>
        <v>Tsjechië</v>
      </c>
      <c r="W84" s="3">
        <f>SUMPRODUCT((DA3:DA105=V84)*(DD3:DD105=V85)*(DE3:DE105="W"))+SUMPRODUCT((DA3:DA105=V84)*(DD3:DD105=V86)*(DE3:DE105="W"))+SUMPRODUCT((DA3:DA105=V84)*(DD3:DD105=V87)*(DE3:DE105="W"))+SUMPRODUCT((DA3:DA105=V84)*(DD3:DD105=V83)*(DE3:DE105="W"))+SUMPRODUCT((DA3:DA105=V85)*(DD3:DD105=V84)*(DF3:DF105="W"))+SUMPRODUCT((DA3:DA105=V86)*(DD3:DD105=V84)*(DF3:DF105="W"))+SUMPRODUCT((DA3:DA105=V87)*(DD3:DD105=V84)*(DF3:DF105="W"))+SUMPRODUCT((DA3:DA105=V83)*(DD3:DD105=V84)*(DF3:DF105="W"))</f>
        <v>0</v>
      </c>
      <c r="X84" s="3">
        <f>SUMPRODUCT((DA3:DA105=V84)*(DD3:DD105=V85)*(DE3:DE105="D"))+SUMPRODUCT((DA3:DA105=V84)*(DD3:DD105=V86)*(DE3:DE105="D"))+SUMPRODUCT((DA3:DA105=V84)*(DD3:DD105=V87)*(DE3:DE105="D"))+SUMPRODUCT((DA3:DA105=V84)*(DD3:DD105=V83)*(DE3:DE105="D"))+SUMPRODUCT((DA3:DA105=V85)*(DD3:DD105=V84)*(DE3:DE105="D"))+SUMPRODUCT((DA3:DA105=V86)*(DD3:DD105=V84)*(DE3:DE105="D"))+SUMPRODUCT((DA3:DA105=V87)*(DD3:DD105=V84)*(DE3:DE105="D"))+SUMPRODUCT((DA3:DA105=V83)*(DD3:DD105=V84)*(DE3:DE105="D"))</f>
        <v>0</v>
      </c>
      <c r="Y84" s="3">
        <f>SUMPRODUCT((DA3:DA105=V84)*(DD3:DD105=V85)*(DE3:DE105="L"))+SUMPRODUCT((DA3:DA105=V84)*(DD3:DD105=V86)*(DE3:DE105="L"))+SUMPRODUCT((DA3:DA105=V84)*(DD3:DD105=V87)*(DE3:DE105="L"))+SUMPRODUCT((DA3:DA105=V84)*(DD3:DD105=V83)*(DE3:DE105="L"))+SUMPRODUCT((DA3:DA105=V85)*(DD3:DD105=V84)*(DF3:DF105="L"))+SUMPRODUCT((DA3:DA105=V86)*(DD3:DD105=V84)*(DF3:DF105="L"))+SUMPRODUCT((DA3:DA105=V87)*(DD3:DD105=V84)*(DF3:DF105="L"))+SUMPRODUCT((DA3:DA105=V83)*(DD3:DD105=V84)*(DF3:DF105="L"))</f>
        <v>0</v>
      </c>
      <c r="Z84" s="3">
        <f>SUMPRODUCT((DA3:DA105=V84)*(DD3:DD105=V85)*DB3:DB105)+SUMPRODUCT((DA3:DA105=V84)*(DD3:DD105=V86)*DB3:DB105)+SUMPRODUCT((DA3:DA105=V84)*(DD3:DD105=V87)*DB3:DB105)+SUMPRODUCT((DA3:DA105=V84)*(DD3:DD105=V83)*DB3:DB105)+SUMPRODUCT((DA3:DA105=V85)*(DD3:DD105=V84)*DC3:DC105)+SUMPRODUCT((DA3:DA105=V86)*(DD3:DD105=V84)*DC3:DC105)+SUMPRODUCT((DA3:DA105=V87)*(DD3:DD105=V84)*DC3:DC105)+SUMPRODUCT((DA3:DA105=V83)*(DD3:DD105=V84)*DC3:DC105)</f>
        <v>0</v>
      </c>
      <c r="AA84" s="3">
        <f>SUMPRODUCT((DA3:DA105=V84)*(DD3:DD105=V85)*DC3:DC105)+SUMPRODUCT((DA3:DA105=V84)*(DD3:DD105=V86)*DC3:DC105)+SUMPRODUCT((DA3:DA105=V84)*(DD3:DD105=V87)*DC3:DC105)+SUMPRODUCT((DA3:DA105=V84)*(DD3:DD105=V83)*DC3:DC105)+SUMPRODUCT((DA3:DA105=V85)*(DD3:DD105=V84)*DB3:DB105)+SUMPRODUCT((DA3:DA105=V86)*(DD3:DD105=V84)*DB3:DB105)+SUMPRODUCT((DA3:DA105=V87)*(DD3:DD105=V84)*DB3:DB105)+SUMPRODUCT((DA3:DA105=V83)*(DD3:DD105=V84)*DB3:DB105)</f>
        <v>0</v>
      </c>
      <c r="AB84" s="3">
        <f>Z84-AA84+1000</f>
        <v>1000</v>
      </c>
      <c r="AC84" s="3">
        <f t="shared" ref="AC84:AC86" si="296">IF(V84&lt;&gt;"",W84*3+X84*1,"")</f>
        <v>0</v>
      </c>
      <c r="AD84" s="3">
        <f>IF(V84&lt;&gt;"",VLOOKUP(V84,C4:I52,7,FALSE),"")</f>
        <v>1000</v>
      </c>
      <c r="AE84" s="3">
        <f>IF(V84&lt;&gt;"",VLOOKUP(V84,C4:I52,5,FALSE),"")</f>
        <v>0</v>
      </c>
      <c r="AF84" s="3">
        <f>IF(V84&lt;&gt;"",VLOOKUP(V84,C4:K52,9,FALSE),"")</f>
        <v>-143</v>
      </c>
      <c r="AG84" s="3">
        <f t="shared" ref="AG84:AG86" si="297">AC84</f>
        <v>0</v>
      </c>
      <c r="AH84" s="3">
        <f>IF(V84&lt;&gt;"",RANK(AG84,AG83:AG87),"")</f>
        <v>1</v>
      </c>
      <c r="AI84" s="3">
        <f>IF(V84&lt;&gt;"",SUMPRODUCT((AG83:AG87=AG84)*(AB83:AB87&gt;AB84)),"")</f>
        <v>0</v>
      </c>
      <c r="AJ84" s="3">
        <f>IF(V84&lt;&gt;"",SUMPRODUCT((AG83:AG87=AG84)*(AB83:AB87=AB84)*(Z83:Z87&gt;Z84)),"")</f>
        <v>0</v>
      </c>
      <c r="AK84" s="3">
        <f>IF(V84&lt;&gt;"",SUMPRODUCT((AG83:AG87=AG84)*(AB83:AB87=AB84)*(Z83:Z87=Z84)*(AD83:AD87&gt;AD84)),"")</f>
        <v>0</v>
      </c>
      <c r="AL84" s="3">
        <f>IF(V84&lt;&gt;"",SUMPRODUCT((AG83:AG87=AG84)*(AB83:AB87=AB84)*(Z83:Z87=Z84)*(AD83:AD87=AD84)*(AE83:AE87&gt;AE84)),"")</f>
        <v>0</v>
      </c>
      <c r="AM84" s="3">
        <f>IF(V84&lt;&gt;"",SUMPRODUCT((AG83:AG87=AG84)*(AB83:AB87=AB84)*(Z83:Z87=Z84)*(AD83:AD87=AD84)*(AE83:AE87=AE84)*(AF83:AF87&gt;AF84)),"")</f>
        <v>2</v>
      </c>
      <c r="AN84" s="3">
        <f>IF(V84&lt;&gt;"",SUM(AH84:AM84),"")</f>
        <v>3</v>
      </c>
      <c r="AO84" s="3" t="str">
        <f>IF(AP5&lt;&gt;"",SUMPRODUCT((AW4:AW7=AW5)*(AV4:AV7=AV5)*(AT4:AT7=AT5)*(AU4:AU7=AU5)),"")</f>
        <v/>
      </c>
      <c r="AP84" s="3" t="str">
        <f>IF(AND(AO84&lt;&gt;"",AO84&gt;1),AP5,"")</f>
        <v/>
      </c>
      <c r="AQ84" s="3">
        <f>SUMPRODUCT((DA3:DA105=AP84)*(DD3:DD105=AP85)*(DE3:DE105="W"))+SUMPRODUCT((DA3:DA105=AP84)*(DD3:DD105=AP86)*(DE3:DE105="W"))+SUMPRODUCT((DA3:DA105=AP84)*(DD3:DD105=AP87)*(DE3:DE105="W"))+SUMPRODUCT((DA3:DA105=AP85)*(DD3:DD105=AP84)*(DF3:DF105="W"))+SUMPRODUCT((DA3:DA105=AP86)*(DD3:DD105=AP84)*(DF3:DF105="W"))+SUMPRODUCT((DA3:DA105=AP87)*(DD3:DD105=AP84)*(DF3:DF105="W"))</f>
        <v>0</v>
      </c>
      <c r="AR84" s="3">
        <f>SUMPRODUCT((DA3:DA105=AP84)*(DD3:DD105=AP85)*(DE3:DE105="D"))+SUMPRODUCT((DA3:DA105=AP84)*(DD3:DD105=AP86)*(DE3:DE105="D"))+SUMPRODUCT((DA3:DA105=AP84)*(DD3:DD105=AP87)*(DE3:DE105="D"))+SUMPRODUCT((DA3:DA105=AP85)*(DD3:DD105=AP84)*(DE3:DE105="D"))+SUMPRODUCT((DA3:DA105=AP86)*(DD3:DD105=AP84)*(DE3:DE105="D"))+SUMPRODUCT((DA3:DA105=AP87)*(DD3:DD105=AP84)*(DE3:DE105="D"))</f>
        <v>0</v>
      </c>
      <c r="AS84" s="3">
        <f>SUMPRODUCT((DA3:DA105=AP84)*(DD3:DD105=AP85)*(DE3:DE105="L"))+SUMPRODUCT((DA3:DA105=AP84)*(DD3:DD105=AP86)*(DE3:DE105="L"))+SUMPRODUCT((DA3:DA105=AP84)*(DD3:DD105=AP87)*(DE3:DE105="L"))+SUMPRODUCT((DA3:DA105=AP85)*(DD3:DD105=AP84)*(DF3:DF105="L"))+SUMPRODUCT((DA3:DA105=AP86)*(DD3:DD105=AP84)*(DF3:DF105="L"))+SUMPRODUCT((DA3:DA105=AP87)*(DD3:DD105=AP84)*(DF3:DF105="L"))</f>
        <v>0</v>
      </c>
      <c r="AT84" s="3">
        <f>SUMPRODUCT((DA3:DA105=AP84)*(DD3:DD105=AP85)*DB3:DB105)+SUMPRODUCT((DA3:DA105=AP84)*(DD3:DD105=AP86)*DB3:DB105)+SUMPRODUCT((DA3:DA105=AP84)*(DD3:DD105=AP87)*DB3:DB105)+SUMPRODUCT((DA3:DA105=AP84)*(DD3:DD105=AP83)*DB3:DB105)+SUMPRODUCT((DA3:DA105=AP85)*(DD3:DD105=AP84)*DC3:DC105)+SUMPRODUCT((DA3:DA105=AP86)*(DD3:DD105=AP84)*DC3:DC105)+SUMPRODUCT((DA3:DA105=AP87)*(DD3:DD105=AP84)*DC3:DC105)+SUMPRODUCT((DA3:DA105=AP83)*(DD3:DD105=AP84)*DC3:DC105)</f>
        <v>0</v>
      </c>
      <c r="AU84" s="3">
        <f>SUMPRODUCT((DA3:DA105=AP84)*(DD3:DD105=AP85)*DC3:DC105)+SUMPRODUCT((DA3:DA105=AP84)*(DD3:DD105=AP86)*DC3:DC105)+SUMPRODUCT((DA3:DA105=AP84)*(DD3:DD105=AP87)*DC3:DC105)+SUMPRODUCT((DA3:DA105=AP84)*(DD3:DD105=AP83)*DC3:DC105)+SUMPRODUCT((DA3:DA105=AP85)*(DD3:DD105=AP84)*DB3:DB105)+SUMPRODUCT((DA3:DA105=AP86)*(DD3:DD105=AP84)*DB3:DB105)+SUMPRODUCT((DA3:DA105=AP87)*(DD3:DD105=AP84)*DB3:DB105)+SUMPRODUCT((DA3:DA105=AP83)*(DD3:DD105=AP84)*DB3:DB105)</f>
        <v>0</v>
      </c>
      <c r="AV84" s="3">
        <f>AT84-AU84+1000</f>
        <v>1000</v>
      </c>
      <c r="AW84" s="3" t="str">
        <f t="shared" ref="AW84:AW86" si="298">IF(AP84&lt;&gt;"",AQ84*3+AR84*1,"")</f>
        <v/>
      </c>
      <c r="AX84" s="3" t="str">
        <f>IF(AP84&lt;&gt;"",VLOOKUP(AP84,C4:I52,7,FALSE),"")</f>
        <v/>
      </c>
      <c r="AY84" s="3" t="str">
        <f>IF(AP84&lt;&gt;"",VLOOKUP(AP84,C4:I52,5,FALSE),"")</f>
        <v/>
      </c>
      <c r="AZ84" s="3" t="str">
        <f>IF(AP84&lt;&gt;"",VLOOKUP(AP84,C4:K52,9,FALSE),"")</f>
        <v/>
      </c>
      <c r="BA84" s="3" t="str">
        <f t="shared" ref="BA84:BA86" si="299">AW84</f>
        <v/>
      </c>
      <c r="BB84" s="3" t="str">
        <f>IF(AP84&lt;&gt;"",RANK(BA84,BA83:BA86),"")</f>
        <v/>
      </c>
      <c r="BC84" s="3" t="str">
        <f>IF(AP84&lt;&gt;"",SUMPRODUCT((BA83:BA86=BA84)*(AV83:AV86&gt;AV84)),"")</f>
        <v/>
      </c>
      <c r="BD84" s="3" t="str">
        <f>IF(AP84&lt;&gt;"",SUMPRODUCT((BA83:BA86=BA84)*(AV83:AV86=AV84)*(AT83:AT86&gt;AT84)),"")</f>
        <v/>
      </c>
      <c r="BE84" s="3" t="str">
        <f>IF(AP84&lt;&gt;"",SUMPRODUCT((BA83:BA86=BA84)*(AV83:AV86=AV84)*(AT83:AT86=AT84)*(AX83:AX86&gt;AX84)),"")</f>
        <v/>
      </c>
      <c r="BF84" s="3" t="str">
        <f>IF(AP84&lt;&gt;"",SUMPRODUCT((BA83:BA86=BA84)*(AV83:AV86=AV84)*(AT83:AT86=AT84)*(AX83:AX86=AX84)*(AY83:AY86&gt;AY84)),"")</f>
        <v/>
      </c>
      <c r="BG84" s="3" t="str">
        <f>IF(AP84&lt;&gt;"",SUMPRODUCT((BA83:BA86=BA84)*(AV83:AV86=AV84)*(AT83:AT86=AT84)*(AX83:AX86=AX84)*(AY83:AY86=AY84)*(AZ83:AZ86&gt;AZ84)),"")</f>
        <v/>
      </c>
      <c r="BH84" s="3" t="str">
        <f>IF(AP84&lt;&gt;"",SUM(BB84:BG84)+1,"")</f>
        <v/>
      </c>
      <c r="DQ84" s="3" t="e">
        <f ca="1">IF(COUNTIF(DQ4:DQ7,4)=4,1,SUMPRODUCT((DQ4:DQ7=DQ5)*(DP4:DP7=DP5)*(DN4:DN7&gt;DN5))+1)</f>
        <v>#REF!</v>
      </c>
      <c r="EB84" s="3" t="e">
        <f ca="1">IF(EC5&lt;&gt;"",SUMPRODUCT((EJ4:EJ7=EJ5)*(EI4:EI7=EI5)*(EG4:EG7=EG5)*(EH4:EH7=EH5)),"")</f>
        <v>#N/A</v>
      </c>
      <c r="EC84" s="3" t="e">
        <f ca="1">IF(AND(EB84&lt;&gt;"",EB84&gt;1),EC5,"")</f>
        <v>#N/A</v>
      </c>
      <c r="ED84" s="3" t="e">
        <f ca="1">SUMPRODUCT((HH3:HH105=EC84)*(HK3:HK105=EC85)*(HL3:HL105="W"))+SUMPRODUCT((HH3:HH105=EC84)*(HK3:HK105=EC86)*(HL3:HL105="W"))+SUMPRODUCT((HH3:HH105=EC84)*(HK3:HK105=EC87)*(HL3:HL105="W"))+SUMPRODUCT((HH3:HH105=EC84)*(HK3:HK105=EC83)*(HL3:HL105="W"))+SUMPRODUCT((HH3:HH105=EC85)*(HK3:HK105=EC84)*(HM3:HM105="W"))+SUMPRODUCT((HH3:HH105=EC86)*(HK3:HK105=EC84)*(HM3:HM105="W"))+SUMPRODUCT((HH3:HH105=EC87)*(HK3:HK105=EC84)*(HM3:HM105="W"))+SUMPRODUCT((HH3:HH105=EC83)*(HK3:HK105=EC84)*(HM3:HM105="W"))</f>
        <v>#N/A</v>
      </c>
      <c r="EE84" s="3" t="e">
        <f ca="1">SUMPRODUCT((HH3:HH105=EC84)*(HK3:HK105=EC85)*(HL3:HL105="D"))+SUMPRODUCT((HH3:HH105=EC84)*(HK3:HK105=EC86)*(HL3:HL105="D"))+SUMPRODUCT((HH3:HH105=EC84)*(HK3:HK105=EC87)*(HL3:HL105="D"))+SUMPRODUCT((HH3:HH105=EC84)*(HK3:HK105=EC83)*(HL3:HL105="D"))+SUMPRODUCT((HH3:HH105=EC85)*(HK3:HK105=EC84)*(HL3:HL105="D"))+SUMPRODUCT((HH3:HH105=EC86)*(HK3:HK105=EC84)*(HL3:HL105="D"))+SUMPRODUCT((HH3:HH105=EC87)*(HK3:HK105=EC84)*(HL3:HL105="D"))+SUMPRODUCT((HH3:HH105=EC83)*(HK3:HK105=EC84)*(HL3:HL105="D"))</f>
        <v>#N/A</v>
      </c>
      <c r="EF84" s="3" t="e">
        <f ca="1">SUMPRODUCT((HH3:HH105=EC84)*(HK3:HK105=EC85)*(HL3:HL105="L"))+SUMPRODUCT((HH3:HH105=EC84)*(HK3:HK105=EC86)*(HL3:HL105="L"))+SUMPRODUCT((HH3:HH105=EC84)*(HK3:HK105=EC87)*(HL3:HL105="L"))+SUMPRODUCT((HH3:HH105=EC84)*(HK3:HK105=EC83)*(HL3:HL105="L"))+SUMPRODUCT((HH3:HH105=EC85)*(HK3:HK105=EC84)*(HM3:HM105="L"))+SUMPRODUCT((HH3:HH105=EC86)*(HK3:HK105=EC84)*(HM3:HM105="L"))+SUMPRODUCT((HH3:HH105=EC87)*(HK3:HK105=EC84)*(HM3:HM105="L"))+SUMPRODUCT((HH3:HH105=EC83)*(HK3:HK105=EC84)*(HM3:HM105="L"))</f>
        <v>#N/A</v>
      </c>
      <c r="EG84" s="3" t="e">
        <f ca="1">SUMPRODUCT((HH3:HH105=EC84)*(HK3:HK105=EC85)*HI3:HI105)+SUMPRODUCT((HH3:HH105=EC84)*(HK3:HK105=EC86)*HI3:HI105)+SUMPRODUCT((HH3:HH105=EC84)*(HK3:HK105=EC87)*HI3:HI105)+SUMPRODUCT((HH3:HH105=EC84)*(HK3:HK105=EC83)*HI3:HI105)+SUMPRODUCT((HH3:HH105=EC85)*(HK3:HK105=EC84)*HJ3:HJ105)+SUMPRODUCT((HH3:HH105=EC86)*(HK3:HK105=EC84)*HJ3:HJ105)+SUMPRODUCT((HH3:HH105=EC87)*(HK3:HK105=EC84)*HJ3:HJ105)+SUMPRODUCT((HH3:HH105=EC83)*(HK3:HK105=EC84)*HJ3:HJ105)</f>
        <v>#N/A</v>
      </c>
      <c r="EH84" s="3" t="e">
        <f ca="1">SUMPRODUCT((HH3:HH105=EC84)*(HK3:HK105=EC85)*HJ3:HJ105)+SUMPRODUCT((HH3:HH105=EC84)*(HK3:HK105=EC86)*HJ3:HJ105)+SUMPRODUCT((HH3:HH105=EC84)*(HK3:HK105=EC87)*HJ3:HJ105)+SUMPRODUCT((HH3:HH105=EC84)*(HK3:HK105=EC83)*HJ3:HJ105)+SUMPRODUCT((HH3:HH105=EC85)*(HK3:HK105=EC84)*HI3:HI105)+SUMPRODUCT((HH3:HH105=EC86)*(HK3:HK105=EC84)*HI3:HI105)+SUMPRODUCT((HH3:HH105=EC87)*(HK3:HK105=EC84)*HI3:HI105)+SUMPRODUCT((HH3:HH105=EC83)*(HK3:HK105=EC84)*HI3:HI105)</f>
        <v>#N/A</v>
      </c>
      <c r="EI84" s="3" t="e">
        <f ca="1">EG84-EH84+1000</f>
        <v>#N/A</v>
      </c>
      <c r="EJ84" s="3" t="e">
        <f t="shared" ref="EJ84:EJ86" ca="1" si="300">IF(EC84&lt;&gt;"",ED84*3+EE84*1,"")</f>
        <v>#N/A</v>
      </c>
      <c r="EK84" s="3" t="e">
        <f ca="1">IF(EC84&lt;&gt;"",VLOOKUP(EC84,DJ4:DP52,7,FALSE),"")</f>
        <v>#N/A</v>
      </c>
      <c r="EL84" s="3" t="e">
        <f ca="1">IF(EC84&lt;&gt;"",VLOOKUP(EC84,DJ4:DP52,5,FALSE),"")</f>
        <v>#N/A</v>
      </c>
      <c r="EM84" s="3" t="e">
        <f ca="1">IF(EC84&lt;&gt;"",VLOOKUP(EC84,DJ4:DR52,9,FALSE),"")</f>
        <v>#N/A</v>
      </c>
      <c r="EN84" s="3" t="e">
        <f t="shared" ref="EN84:EN86" ca="1" si="301">EJ84</f>
        <v>#N/A</v>
      </c>
      <c r="EO84" s="3" t="e">
        <f ca="1">IF(EC84&lt;&gt;"",RANK(EN84,EN83:EN87),"")</f>
        <v>#N/A</v>
      </c>
      <c r="EP84" s="3" t="e">
        <f ca="1">IF(EC84&lt;&gt;"",SUMPRODUCT((EN83:EN87=EN84)*(EI83:EI87&gt;EI84)),"")</f>
        <v>#N/A</v>
      </c>
      <c r="EQ84" s="3" t="e">
        <f ca="1">IF(EC84&lt;&gt;"",SUMPRODUCT((EN83:EN87=EN84)*(EI83:EI87=EI84)*(EG83:EG87&gt;EG84)),"")</f>
        <v>#N/A</v>
      </c>
      <c r="ER84" s="3" t="e">
        <f ca="1">IF(EC84&lt;&gt;"",SUMPRODUCT((EN83:EN87=EN84)*(EI83:EI87=EI84)*(EG83:EG87=EG84)*(EK83:EK87&gt;EK84)),"")</f>
        <v>#N/A</v>
      </c>
      <c r="ES84" s="3" t="e">
        <f ca="1">IF(EC84&lt;&gt;"",SUMPRODUCT((EN83:EN87=EN84)*(EI83:EI87=EI84)*(EG83:EG87=EG84)*(EK83:EK87=EK84)*(EL83:EL87&gt;EL84)),"")</f>
        <v>#N/A</v>
      </c>
      <c r="ET84" s="3" t="e">
        <f ca="1">IF(EC84&lt;&gt;"",SUMPRODUCT((EN83:EN87=EN84)*(EI83:EI87=EI84)*(EG83:EG87=EG84)*(EK83:EK87=EK84)*(EL83:EL87=EL84)*(EM83:EM87&gt;EM84)),"")</f>
        <v>#N/A</v>
      </c>
      <c r="EU84" s="3" t="e">
        <f ca="1">IF(EC84&lt;&gt;"",SUM(EO84:ET84),"")</f>
        <v>#N/A</v>
      </c>
      <c r="EV84" s="3" t="e">
        <f ca="1">IF(EW5&lt;&gt;"",SUMPRODUCT((FD4:FD7=FD5)*(FC4:FC7=FC5)*(FA4:FA7=FA5)*(FB4:FB7=FB5)),"")</f>
        <v>#N/A</v>
      </c>
      <c r="EW84" s="3" t="e">
        <f ca="1">IF(AND(EV84&lt;&gt;"",EV84&gt;1),EW5,"")</f>
        <v>#N/A</v>
      </c>
      <c r="EX84" s="3" t="e">
        <f ca="1">SUMPRODUCT((HH3:HH105=EW84)*(HK3:HK105=EW85)*(HL3:HL105="W"))+SUMPRODUCT((HH3:HH105=EW84)*(HK3:HK105=EW86)*(HL3:HL105="W"))+SUMPRODUCT((HH3:HH105=EW84)*(HK3:HK105=EW87)*(HL3:HL105="W"))+SUMPRODUCT((HH3:HH105=EW85)*(HK3:HK105=EW84)*(HM3:HM105="W"))+SUMPRODUCT((HH3:HH105=EW86)*(HK3:HK105=EW84)*(HM3:HM105="W"))+SUMPRODUCT((HH3:HH105=EW87)*(HK3:HK105=EW84)*(HM3:HM105="W"))</f>
        <v>#N/A</v>
      </c>
      <c r="EY84" s="3" t="e">
        <f ca="1">SUMPRODUCT((HH3:HH105=EW84)*(HK3:HK105=EW85)*(HL3:HL105="D"))+SUMPRODUCT((HH3:HH105=EW84)*(HK3:HK105=EW86)*(HL3:HL105="D"))+SUMPRODUCT((HH3:HH105=EW84)*(HK3:HK105=EW87)*(HL3:HL105="D"))+SUMPRODUCT((HH3:HH105=EW85)*(HK3:HK105=EW84)*(HL3:HL105="D"))+SUMPRODUCT((HH3:HH105=EW86)*(HK3:HK105=EW84)*(HL3:HL105="D"))+SUMPRODUCT((HH3:HH105=EW87)*(HK3:HK105=EW84)*(HL3:HL105="D"))</f>
        <v>#N/A</v>
      </c>
      <c r="EZ84" s="3" t="e">
        <f ca="1">SUMPRODUCT((HH3:HH105=EW84)*(HK3:HK105=EW85)*(HL3:HL105="L"))+SUMPRODUCT((HH3:HH105=EW84)*(HK3:HK105=EW86)*(HL3:HL105="L"))+SUMPRODUCT((HH3:HH105=EW84)*(HK3:HK105=EW87)*(HL3:HL105="L"))+SUMPRODUCT((HH3:HH105=EW85)*(HK3:HK105=EW84)*(HM3:HM105="L"))+SUMPRODUCT((HH3:HH105=EW86)*(HK3:HK105=EW84)*(HM3:HM105="L"))+SUMPRODUCT((HH3:HH105=EW87)*(HK3:HK105=EW84)*(HM3:HM105="L"))</f>
        <v>#N/A</v>
      </c>
      <c r="FA84" s="3" t="e">
        <f ca="1">SUMPRODUCT((HH3:HH105=EW84)*(HK3:HK105=EW85)*HI3:HI105)+SUMPRODUCT((HH3:HH105=EW84)*(HK3:HK105=EW86)*HI3:HI105)+SUMPRODUCT((HH3:HH105=EW84)*(HK3:HK105=EW87)*HI3:HI105)+SUMPRODUCT((HH3:HH105=EW84)*(HK3:HK105=EW83)*HI3:HI105)+SUMPRODUCT((HH3:HH105=EW85)*(HK3:HK105=EW84)*HJ3:HJ105)+SUMPRODUCT((HH3:HH105=EW86)*(HK3:HK105=EW84)*HJ3:HJ105)+SUMPRODUCT((HH3:HH105=EW87)*(HK3:HK105=EW84)*HJ3:HJ105)+SUMPRODUCT((HH3:HH105=EW83)*(HK3:HK105=EW84)*HJ3:HJ105)</f>
        <v>#N/A</v>
      </c>
      <c r="FB84" s="3" t="e">
        <f ca="1">SUMPRODUCT((HH3:HH105=EW84)*(HK3:HK105=EW85)*HJ3:HJ105)+SUMPRODUCT((HH3:HH105=EW84)*(HK3:HK105=EW86)*HJ3:HJ105)+SUMPRODUCT((HH3:HH105=EW84)*(HK3:HK105=EW87)*HJ3:HJ105)+SUMPRODUCT((HH3:HH105=EW84)*(HK3:HK105=EW83)*HJ3:HJ105)+SUMPRODUCT((HH3:HH105=EW85)*(HK3:HK105=EW84)*HI3:HI105)+SUMPRODUCT((HH3:HH105=EW86)*(HK3:HK105=EW84)*HI3:HI105)+SUMPRODUCT((HH3:HH105=EW87)*(HK3:HK105=EW84)*HI3:HI105)+SUMPRODUCT((HH3:HH105=EW83)*(HK3:HK105=EW84)*HI3:HI105)</f>
        <v>#N/A</v>
      </c>
      <c r="FC84" s="3" t="e">
        <f ca="1">FA84-FB84+1000</f>
        <v>#N/A</v>
      </c>
      <c r="FD84" s="3" t="e">
        <f t="shared" ref="FD84:FD86" ca="1" si="302">IF(EW84&lt;&gt;"",EX84*3+EY84*1,"")</f>
        <v>#N/A</v>
      </c>
      <c r="FE84" s="3" t="e">
        <f ca="1">IF(EW84&lt;&gt;"",VLOOKUP(EW84,DJ4:DP52,7,FALSE),"")</f>
        <v>#N/A</v>
      </c>
      <c r="FF84" s="3" t="e">
        <f ca="1">IF(EW84&lt;&gt;"",VLOOKUP(EW84,DJ4:DP52,5,FALSE),"")</f>
        <v>#N/A</v>
      </c>
      <c r="FG84" s="3" t="e">
        <f ca="1">IF(EW84&lt;&gt;"",VLOOKUP(EW84,DJ4:DR52,9,FALSE),"")</f>
        <v>#N/A</v>
      </c>
      <c r="FH84" s="3" t="e">
        <f t="shared" ref="FH84:FH86" ca="1" si="303">FD84</f>
        <v>#N/A</v>
      </c>
      <c r="FI84" s="3" t="e">
        <f ca="1">IF(EW84&lt;&gt;"",RANK(FH84,FH83:FH86),"")</f>
        <v>#N/A</v>
      </c>
      <c r="FJ84" s="3" t="e">
        <f ca="1">IF(EW84&lt;&gt;"",SUMPRODUCT((FH83:FH86=FH84)*(FC83:FC86&gt;FC84)),"")</f>
        <v>#N/A</v>
      </c>
      <c r="FK84" s="3" t="e">
        <f ca="1">IF(EW84&lt;&gt;"",SUMPRODUCT((FH83:FH86=FH84)*(FC83:FC86=FC84)*(FA83:FA86&gt;FA84)),"")</f>
        <v>#N/A</v>
      </c>
      <c r="FL84" s="3" t="e">
        <f ca="1">IF(EW84&lt;&gt;"",SUMPRODUCT((FH83:FH86=FH84)*(FC83:FC86=FC84)*(FA83:FA86=FA84)*(FE83:FE86&gt;FE84)),"")</f>
        <v>#N/A</v>
      </c>
      <c r="FM84" s="3" t="e">
        <f ca="1">IF(EW84&lt;&gt;"",SUMPRODUCT((FH83:FH86=FH84)*(FC83:FC86=FC84)*(FA83:FA86=FA84)*(FE83:FE86=FE84)*(FF83:FF86&gt;FF84)),"")</f>
        <v>#N/A</v>
      </c>
      <c r="FN84" s="3" t="e">
        <f ca="1">IF(EW84&lt;&gt;"",SUMPRODUCT((FH83:FH86=FH84)*(FC83:FC86=FC84)*(FA83:FA86=FA84)*(FE83:FE86=FE84)*(FF83:FF86=FF84)*(FG83:FG86&gt;FG84)),"")</f>
        <v>#N/A</v>
      </c>
      <c r="FO84" s="3" t="e">
        <f ca="1">IF(EW84&lt;&gt;"",SUM(FI84:FN84)+1,"")</f>
        <v>#N/A</v>
      </c>
    </row>
    <row r="85" spans="9:193" x14ac:dyDescent="0.25">
      <c r="J85" s="3">
        <f>IF(COUNTIF(J4:J7,4)=4,1,SUMPRODUCT((J4:J7=J6)*(I4:I7=I6)*(G4:G7&gt;G6))+1)</f>
        <v>1</v>
      </c>
      <c r="U85" s="3">
        <f>IF(V6&lt;&gt;"",SUMPRODUCT((AC4:AC7=AC6)*(AB4:AB7=AB6)*(Z4:Z7=Z6)*(AA4:AA7=AA6)),"")</f>
        <v>4</v>
      </c>
      <c r="V85" s="3" t="str">
        <f>IF(AND(U85&lt;&gt;"",U85&gt;1),V6,"")</f>
        <v>Zuid-Korea</v>
      </c>
      <c r="W85" s="3">
        <f>SUMPRODUCT((DA3:DA105=V85)*(DD3:DD105=V86)*(DE3:DE105="W"))+SUMPRODUCT((DA3:DA105=V85)*(DD3:DD105=V87)*(DE3:DE105="W"))+SUMPRODUCT((DA3:DA105=V85)*(DD3:DD105=V83)*(DE3:DE105="W"))+SUMPRODUCT((DA3:DA105=V85)*(DD3:DD105=V84)*(DE3:DE105="W"))+SUMPRODUCT((DA3:DA105=V86)*(DD3:DD105=V85)*(DF3:DF105="W"))+SUMPRODUCT((DA3:DA105=V87)*(DD3:DD105=V85)*(DF3:DF105="W"))+SUMPRODUCT((DA3:DA105=V83)*(DD3:DD105=V85)*(DF3:DF105="W"))+SUMPRODUCT((DA3:DA105=V84)*(DD3:DD105=V85)*(DF3:DF105="W"))</f>
        <v>0</v>
      </c>
      <c r="X85" s="3">
        <f>SUMPRODUCT((DA3:DA105=V85)*(DD3:DD105=V86)*(DE3:DE105="D"))+SUMPRODUCT((DA3:DA105=V85)*(DD3:DD105=V87)*(DE3:DE105="D"))+SUMPRODUCT((DA3:DA105=V85)*(DD3:DD105=V83)*(DE3:DE105="D"))+SUMPRODUCT((DA3:DA105=V85)*(DD3:DD105=V84)*(DE3:DE105="D"))+SUMPRODUCT((DA3:DA105=V86)*(DD3:DD105=V85)*(DE3:DE105="D"))+SUMPRODUCT((DA3:DA105=V87)*(DD3:DD105=V85)*(DE3:DE105="D"))+SUMPRODUCT((DA3:DA105=V83)*(DD3:DD105=V85)*(DE3:DE105="D"))+SUMPRODUCT((DA3:DA105=V84)*(DD3:DD105=V85)*(DE3:DE105="D"))</f>
        <v>0</v>
      </c>
      <c r="Y85" s="3">
        <f>SUMPRODUCT((DA3:DA105=V85)*(DD3:DD105=V86)*(DE3:DE105="L"))+SUMPRODUCT((DA3:DA105=V85)*(DD3:DD105=V87)*(DE3:DE105="L"))+SUMPRODUCT((DA3:DA105=V85)*(DD3:DD105=V83)*(DE3:DE105="L"))+SUMPRODUCT((DA3:DA105=V85)*(DD3:DD105=V84)*(DE3:DE105="L"))+SUMPRODUCT((DA3:DA105=V86)*(DD3:DD105=V85)*(DF3:DF105="L"))+SUMPRODUCT((DA3:DA105=V87)*(DD3:DD105=V85)*(DF3:DF105="L"))+SUMPRODUCT((DA3:DA105=V83)*(DD3:DD105=V85)*(DF3:DF105="L"))+SUMPRODUCT((DA3:DA105=V84)*(DD3:DD105=V85)*(DF3:DF105="L"))</f>
        <v>0</v>
      </c>
      <c r="Z85" s="3">
        <f>SUMPRODUCT((DA3:DA105=V85)*(DD3:DD105=V86)*DB3:DB105)+SUMPRODUCT((DA3:DA105=V85)*(DD3:DD105=V87)*DB3:DB105)+SUMPRODUCT((DA3:DA105=V85)*(DD3:DD105=V83)*DB3:DB105)+SUMPRODUCT((DA3:DA105=V85)*(DD3:DD105=V84)*DB3:DB105)+SUMPRODUCT((DA3:DA105=V86)*(DD3:DD105=V85)*DC3:DC105)+SUMPRODUCT((DA3:DA105=V87)*(DD3:DD105=V85)*DC3:DC105)+SUMPRODUCT((DA3:DA105=V83)*(DD3:DD105=V85)*DC3:DC105)+SUMPRODUCT((DA3:DA105=V84)*(DD3:DD105=V85)*DC3:DC105)</f>
        <v>0</v>
      </c>
      <c r="AA85" s="3">
        <f>SUMPRODUCT((DA3:DA105=V85)*(DD3:DD105=V86)*DC3:DC105)+SUMPRODUCT((DA3:DA105=V85)*(DD3:DD105=V87)*DC3:DC105)+SUMPRODUCT((DA3:DA105=V85)*(DD3:DD105=V83)*DC3:DC105)+SUMPRODUCT((DA3:DA105=V85)*(DD3:DD105=V84)*DC3:DC105)+SUMPRODUCT((DA3:DA105=V86)*(DD3:DD105=V85)*DB3:DB105)+SUMPRODUCT((DA3:DA105=V87)*(DD3:DD105=V85)*DB3:DB105)+SUMPRODUCT((DA3:DA105=V83)*(DD3:DD105=V85)*DB3:DB105)+SUMPRODUCT((DA3:DA105=V84)*(DD3:DD105=V85)*DB3:DB105)</f>
        <v>0</v>
      </c>
      <c r="AB85" s="3">
        <f>Z85-AA85+1000</f>
        <v>1000</v>
      </c>
      <c r="AC85" s="3">
        <f t="shared" si="296"/>
        <v>0</v>
      </c>
      <c r="AD85" s="3">
        <f>IF(V85&lt;&gt;"",VLOOKUP(V85,C4:I52,7,FALSE),"")</f>
        <v>1000</v>
      </c>
      <c r="AE85" s="3">
        <f>IF(V85&lt;&gt;"",VLOOKUP(V85,C4:I52,5,FALSE),"")</f>
        <v>0</v>
      </c>
      <c r="AF85" s="3">
        <f>IF(V85&lt;&gt;"",VLOOKUP(V85,C4:K52,9,FALSE),"")</f>
        <v>-122</v>
      </c>
      <c r="AG85" s="3">
        <f t="shared" si="297"/>
        <v>0</v>
      </c>
      <c r="AH85" s="3">
        <f>IF(V85&lt;&gt;"",RANK(AG85,AG83:AG87),"")</f>
        <v>1</v>
      </c>
      <c r="AI85" s="3">
        <f>IF(V85&lt;&gt;"",SUMPRODUCT((AG83:AG87=AG85)*(AB83:AB87&gt;AB85)),"")</f>
        <v>0</v>
      </c>
      <c r="AJ85" s="3">
        <f>IF(V85&lt;&gt;"",SUMPRODUCT((AG83:AG87=AG85)*(AB83:AB87=AB85)*(Z83:Z87&gt;Z85)),"")</f>
        <v>0</v>
      </c>
      <c r="AK85" s="3">
        <f>IF(V85&lt;&gt;"",SUMPRODUCT((AG83:AG87=AG85)*(AB83:AB87=AB85)*(Z83:Z87=Z85)*(AD83:AD87&gt;AD85)),"")</f>
        <v>0</v>
      </c>
      <c r="AL85" s="3">
        <f>IF(V85&lt;&gt;"",SUMPRODUCT((AG83:AG87=AG85)*(AB83:AB87=AB85)*(Z83:Z87=Z85)*(AD83:AD87=AD85)*(AE83:AE87&gt;AE85)),"")</f>
        <v>0</v>
      </c>
      <c r="AM85" s="3">
        <f>IF(V85&lt;&gt;"",SUMPRODUCT((AG83:AG87=AG85)*(AB83:AB87=AB85)*(Z83:Z87=Z85)*(AD83:AD87=AD85)*(AE83:AE87=AE85)*(AF83:AF87&gt;AF85)),"")</f>
        <v>1</v>
      </c>
      <c r="AN85" s="3">
        <f>IF(V85&lt;&gt;"",SUM(AH85:AM85),"")</f>
        <v>2</v>
      </c>
      <c r="AO85" s="3" t="str">
        <f>IF(AP6&lt;&gt;"",SUMPRODUCT((AW4:AW7=AW6)*(AV4:AV7=AV6)*(AT4:AT7=AT6)*(AU4:AU7=AU6)),"")</f>
        <v/>
      </c>
      <c r="AP85" s="3" t="str">
        <f>IF(AND(AO85&lt;&gt;"",AO85&gt;1),AP6,"")</f>
        <v/>
      </c>
      <c r="AQ85" s="3">
        <f>SUMPRODUCT((DA3:DA105=AP85)*(DD3:DD105=AP86)*(DE3:DE105="W"))+SUMPRODUCT((DA3:DA105=AP85)*(DD3:DD105=AP87)*(DE3:DE105="W"))+SUMPRODUCT((DA3:DA105=AP85)*(DD3:DD105=AP84)*(DE3:DE105="W"))+SUMPRODUCT((DA3:DA105=AP86)*(DD3:DD105=AP85)*(DF3:DF105="W"))+SUMPRODUCT((DA3:DA105=AP87)*(DD3:DD105=AP85)*(DF3:DF105="W"))+SUMPRODUCT((DA3:DA105=AP84)*(DD3:DD105=AP85)*(DF3:DF105="W"))</f>
        <v>0</v>
      </c>
      <c r="AR85" s="3">
        <f>SUMPRODUCT((DA3:DA105=AP85)*(DD3:DD105=AP86)*(DE3:DE105="D"))+SUMPRODUCT((DA3:DA105=AP85)*(DD3:DD105=AP87)*(DE3:DE105="D"))+SUMPRODUCT((DA3:DA105=AP85)*(DD3:DD105=AP84)*(DE3:DE105="D"))+SUMPRODUCT((DA3:DA105=AP86)*(DD3:DD105=AP85)*(DE3:DE105="D"))+SUMPRODUCT((DA3:DA105=AP87)*(DD3:DD105=AP85)*(DE3:DE105="D"))+SUMPRODUCT((DA3:DA105=AP84)*(DD3:DD105=AP85)*(DE3:DE105="D"))</f>
        <v>0</v>
      </c>
      <c r="AS85" s="3">
        <f>SUMPRODUCT((DA3:DA105=AP85)*(DD3:DD105=AP86)*(DE3:DE105="L"))+SUMPRODUCT((DA3:DA105=AP85)*(DD3:DD105=AP87)*(DE3:DE105="L"))+SUMPRODUCT((DA3:DA105=AP85)*(DD3:DD105=AP84)*(DE3:DE105="L"))+SUMPRODUCT((DA3:DA105=AP86)*(DD3:DD105=AP85)*(DF3:DF105="L"))+SUMPRODUCT((DA3:DA105=AP87)*(DD3:DD105=AP85)*(DF3:DF105="L"))+SUMPRODUCT((DA3:DA105=AP84)*(DD3:DD105=AP85)*(DF3:DF105="L"))</f>
        <v>0</v>
      </c>
      <c r="AT85" s="3">
        <f>SUMPRODUCT((DA3:DA105=AP85)*(DD3:DD105=AP86)*DB3:DB105)+SUMPRODUCT((DA3:DA105=AP85)*(DD3:DD105=AP87)*DB3:DB105)+SUMPRODUCT((DA3:DA105=AP85)*(DD3:DD105=AP83)*DB3:DB105)+SUMPRODUCT((DA3:DA105=AP85)*(DD3:DD105=AP84)*DB3:DB105)+SUMPRODUCT((DA3:DA105=AP86)*(DD3:DD105=AP85)*DC3:DC105)+SUMPRODUCT((DA3:DA105=AP87)*(DD3:DD105=AP85)*DC3:DC105)+SUMPRODUCT((DA3:DA105=AP83)*(DD3:DD105=AP85)*DC3:DC105)+SUMPRODUCT((DA3:DA105=AP84)*(DD3:DD105=AP85)*DC3:DC105)</f>
        <v>0</v>
      </c>
      <c r="AU85" s="3">
        <f>SUMPRODUCT((DA3:DA105=AP85)*(DD3:DD105=AP86)*DC3:DC105)+SUMPRODUCT((DA3:DA105=AP85)*(DD3:DD105=AP87)*DC3:DC105)+SUMPRODUCT((DA3:DA105=AP85)*(DD3:DD105=AP83)*DC3:DC105)+SUMPRODUCT((DA3:DA105=AP85)*(DD3:DD105=AP84)*DC3:DC105)+SUMPRODUCT((DA3:DA105=AP86)*(DD3:DD105=AP85)*DB3:DB105)+SUMPRODUCT((DA3:DA105=AP87)*(DD3:DD105=AP85)*DB3:DB105)+SUMPRODUCT((DA3:DA105=AP83)*(DD3:DD105=AP85)*DB3:DB105)+SUMPRODUCT((DA3:DA105=AP84)*(DD3:DD105=AP85)*DB3:DB105)</f>
        <v>0</v>
      </c>
      <c r="AV85" s="3">
        <f>AT85-AU85+1000</f>
        <v>1000</v>
      </c>
      <c r="AW85" s="3" t="str">
        <f t="shared" si="298"/>
        <v/>
      </c>
      <c r="AX85" s="3" t="str">
        <f>IF(AP85&lt;&gt;"",VLOOKUP(AP85,C4:I52,7,FALSE),"")</f>
        <v/>
      </c>
      <c r="AY85" s="3" t="str">
        <f>IF(AP85&lt;&gt;"",VLOOKUP(AP85,C4:I52,5,FALSE),"")</f>
        <v/>
      </c>
      <c r="AZ85" s="3" t="str">
        <f>IF(AP85&lt;&gt;"",VLOOKUP(AP85,C4:K52,9,FALSE),"")</f>
        <v/>
      </c>
      <c r="BA85" s="3" t="str">
        <f t="shared" si="299"/>
        <v/>
      </c>
      <c r="BB85" s="3" t="str">
        <f>IF(AP85&lt;&gt;"",RANK(BA85,BA83:BA86),"")</f>
        <v/>
      </c>
      <c r="BC85" s="3" t="str">
        <f>IF(AP85&lt;&gt;"",SUMPRODUCT((BA83:BA86=BA85)*(AV83:AV86&gt;AV85)),"")</f>
        <v/>
      </c>
      <c r="BD85" s="3" t="str">
        <f>IF(AP85&lt;&gt;"",SUMPRODUCT((BA83:BA86=BA85)*(AV83:AV86=AV85)*(AT83:AT86&gt;AT85)),"")</f>
        <v/>
      </c>
      <c r="BE85" s="3" t="str">
        <f>IF(AP85&lt;&gt;"",SUMPRODUCT((BA83:BA86=BA85)*(AV83:AV86=AV85)*(AT83:AT86=AT85)*(AX83:AX86&gt;AX85)),"")</f>
        <v/>
      </c>
      <c r="BF85" s="3" t="str">
        <f>IF(AP85&lt;&gt;"",SUMPRODUCT((BA83:BA86=BA85)*(AV83:AV86=AV85)*(AT83:AT86=AT85)*(AX83:AX86=AX85)*(AY83:AY86&gt;AY85)),"")</f>
        <v/>
      </c>
      <c r="BG85" s="3" t="str">
        <f>IF(AP85&lt;&gt;"",SUMPRODUCT((BA83:BA86=BA85)*(AV83:AV86=AV85)*(AT83:AT86=AT85)*(AX83:AX86=AX85)*(AY83:AY86=AY85)*(AZ83:AZ86&gt;AZ85)),"")</f>
        <v/>
      </c>
      <c r="BH85" s="3" t="str">
        <f t="shared" ref="BH85:BH86" si="304">IF(AP85&lt;&gt;"",SUM(BB85:BG85)+1,"")</f>
        <v/>
      </c>
      <c r="DQ85" s="3" t="e">
        <f ca="1">IF(COUNTIF(DQ4:DQ7,4)=4,1,SUMPRODUCT((DQ4:DQ7=DQ6)*(DP4:DP7=DP6)*(DN4:DN7&gt;DN6))+1)</f>
        <v>#REF!</v>
      </c>
      <c r="EB85" s="3" t="e">
        <f ca="1">IF(EC6&lt;&gt;"",SUMPRODUCT((EJ4:EJ7=EJ6)*(EI4:EI7=EI6)*(EG4:EG7=EG6)*(EH4:EH7=EH6)),"")</f>
        <v>#N/A</v>
      </c>
      <c r="EC85" s="3" t="e">
        <f ca="1">IF(AND(EB85&lt;&gt;"",EB85&gt;1),EC6,"")</f>
        <v>#N/A</v>
      </c>
      <c r="ED85" s="3" t="e">
        <f ca="1">SUMPRODUCT((HH3:HH105=EC85)*(HK3:HK105=EC86)*(HL3:HL105="W"))+SUMPRODUCT((HH3:HH105=EC85)*(HK3:HK105=EC87)*(HL3:HL105="W"))+SUMPRODUCT((HH3:HH105=EC85)*(HK3:HK105=EC83)*(HL3:HL105="W"))+SUMPRODUCT((HH3:HH105=EC85)*(HK3:HK105=EC84)*(HL3:HL105="W"))+SUMPRODUCT((HH3:HH105=EC86)*(HK3:HK105=EC85)*(HM3:HM105="W"))+SUMPRODUCT((HH3:HH105=EC87)*(HK3:HK105=EC85)*(HM3:HM105="W"))+SUMPRODUCT((HH3:HH105=EC83)*(HK3:HK105=EC85)*(HM3:HM105="W"))+SUMPRODUCT((HH3:HH105=EC84)*(HK3:HK105=EC85)*(HM3:HM105="W"))</f>
        <v>#N/A</v>
      </c>
      <c r="EE85" s="3" t="e">
        <f ca="1">SUMPRODUCT((HH3:HH105=EC85)*(HK3:HK105=EC86)*(HL3:HL105="D"))+SUMPRODUCT((HH3:HH105=EC85)*(HK3:HK105=EC87)*(HL3:HL105="D"))+SUMPRODUCT((HH3:HH105=EC85)*(HK3:HK105=EC83)*(HL3:HL105="D"))+SUMPRODUCT((HH3:HH105=EC85)*(HK3:HK105=EC84)*(HL3:HL105="D"))+SUMPRODUCT((HH3:HH105=EC86)*(HK3:HK105=EC85)*(HL3:HL105="D"))+SUMPRODUCT((HH3:HH105=EC87)*(HK3:HK105=EC85)*(HL3:HL105="D"))+SUMPRODUCT((HH3:HH105=EC83)*(HK3:HK105=EC85)*(HL3:HL105="D"))+SUMPRODUCT((HH3:HH105=EC84)*(HK3:HK105=EC85)*(HL3:HL105="D"))</f>
        <v>#N/A</v>
      </c>
      <c r="EF85" s="3" t="e">
        <f ca="1">SUMPRODUCT((HH3:HH105=EC85)*(HK3:HK105=EC86)*(HL3:HL105="L"))+SUMPRODUCT((HH3:HH105=EC85)*(HK3:HK105=EC87)*(HL3:HL105="L"))+SUMPRODUCT((HH3:HH105=EC85)*(HK3:HK105=EC83)*(HL3:HL105="L"))+SUMPRODUCT((HH3:HH105=EC85)*(HK3:HK105=EC84)*(HL3:HL105="L"))+SUMPRODUCT((HH3:HH105=EC86)*(HK3:HK105=EC85)*(HM3:HM105="L"))+SUMPRODUCT((HH3:HH105=EC87)*(HK3:HK105=EC85)*(HM3:HM105="L"))+SUMPRODUCT((HH3:HH105=EC83)*(HK3:HK105=EC85)*(HM3:HM105="L"))+SUMPRODUCT((HH3:HH105=EC84)*(HK3:HK105=EC85)*(HM3:HM105="L"))</f>
        <v>#N/A</v>
      </c>
      <c r="EG85" s="3" t="e">
        <f ca="1">SUMPRODUCT((HH3:HH105=EC85)*(HK3:HK105=EC86)*HI3:HI105)+SUMPRODUCT((HH3:HH105=EC85)*(HK3:HK105=EC87)*HI3:HI105)+SUMPRODUCT((HH3:HH105=EC85)*(HK3:HK105=EC83)*HI3:HI105)+SUMPRODUCT((HH3:HH105=EC85)*(HK3:HK105=EC84)*HI3:HI105)+SUMPRODUCT((HH3:HH105=EC86)*(HK3:HK105=EC85)*HJ3:HJ105)+SUMPRODUCT((HH3:HH105=EC87)*(HK3:HK105=EC85)*HJ3:HJ105)+SUMPRODUCT((HH3:HH105=EC83)*(HK3:HK105=EC85)*HJ3:HJ105)+SUMPRODUCT((HH3:HH105=EC84)*(HK3:HK105=EC85)*HJ3:HJ105)</f>
        <v>#N/A</v>
      </c>
      <c r="EH85" s="3" t="e">
        <f ca="1">SUMPRODUCT((HH3:HH105=EC85)*(HK3:HK105=EC86)*HJ3:HJ105)+SUMPRODUCT((HH3:HH105=EC85)*(HK3:HK105=EC87)*HJ3:HJ105)+SUMPRODUCT((HH3:HH105=EC85)*(HK3:HK105=EC83)*HJ3:HJ105)+SUMPRODUCT((HH3:HH105=EC85)*(HK3:HK105=EC84)*HJ3:HJ105)+SUMPRODUCT((HH3:HH105=EC86)*(HK3:HK105=EC85)*HI3:HI105)+SUMPRODUCT((HH3:HH105=EC87)*(HK3:HK105=EC85)*HI3:HI105)+SUMPRODUCT((HH3:HH105=EC83)*(HK3:HK105=EC85)*HI3:HI105)+SUMPRODUCT((HH3:HH105=EC84)*(HK3:HK105=EC85)*HI3:HI105)</f>
        <v>#N/A</v>
      </c>
      <c r="EI85" s="3" t="e">
        <f ca="1">EG85-EH85+1000</f>
        <v>#N/A</v>
      </c>
      <c r="EJ85" s="3" t="e">
        <f t="shared" ca="1" si="300"/>
        <v>#N/A</v>
      </c>
      <c r="EK85" s="3" t="e">
        <f ca="1">IF(EC85&lt;&gt;"",VLOOKUP(EC85,DJ4:DP52,7,FALSE),"")</f>
        <v>#N/A</v>
      </c>
      <c r="EL85" s="3" t="e">
        <f ca="1">IF(EC85&lt;&gt;"",VLOOKUP(EC85,DJ4:DP52,5,FALSE),"")</f>
        <v>#N/A</v>
      </c>
      <c r="EM85" s="3" t="e">
        <f ca="1">IF(EC85&lt;&gt;"",VLOOKUP(EC85,DJ4:DR52,9,FALSE),"")</f>
        <v>#N/A</v>
      </c>
      <c r="EN85" s="3" t="e">
        <f t="shared" ca="1" si="301"/>
        <v>#N/A</v>
      </c>
      <c r="EO85" s="3" t="e">
        <f ca="1">IF(EC85&lt;&gt;"",RANK(EN85,EN83:EN87),"")</f>
        <v>#N/A</v>
      </c>
      <c r="EP85" s="3" t="e">
        <f ca="1">IF(EC85&lt;&gt;"",SUMPRODUCT((EN83:EN87=EN85)*(EI83:EI87&gt;EI85)),"")</f>
        <v>#N/A</v>
      </c>
      <c r="EQ85" s="3" t="e">
        <f ca="1">IF(EC85&lt;&gt;"",SUMPRODUCT((EN83:EN87=EN85)*(EI83:EI87=EI85)*(EG83:EG87&gt;EG85)),"")</f>
        <v>#N/A</v>
      </c>
      <c r="ER85" s="3" t="e">
        <f ca="1">IF(EC85&lt;&gt;"",SUMPRODUCT((EN83:EN87=EN85)*(EI83:EI87=EI85)*(EG83:EG87=EG85)*(EK83:EK87&gt;EK85)),"")</f>
        <v>#N/A</v>
      </c>
      <c r="ES85" s="3" t="e">
        <f ca="1">IF(EC85&lt;&gt;"",SUMPRODUCT((EN83:EN87=EN85)*(EI83:EI87=EI85)*(EG83:EG87=EG85)*(EK83:EK87=EK85)*(EL83:EL87&gt;EL85)),"")</f>
        <v>#N/A</v>
      </c>
      <c r="ET85" s="3" t="e">
        <f ca="1">IF(EC85&lt;&gt;"",SUMPRODUCT((EN83:EN87=EN85)*(EI83:EI87=EI85)*(EG83:EG87=EG85)*(EK83:EK87=EK85)*(EL83:EL87=EL85)*(EM83:EM87&gt;EM85)),"")</f>
        <v>#N/A</v>
      </c>
      <c r="EU85" s="3" t="e">
        <f ca="1">IF(EC85&lt;&gt;"",SUM(EO85:ET85),"")</f>
        <v>#N/A</v>
      </c>
      <c r="EV85" s="3" t="e">
        <f ca="1">IF(EW6&lt;&gt;"",SUMPRODUCT((FD4:FD7=FD6)*(FC4:FC7=FC6)*(FA4:FA7=FA6)*(FB4:FB7=FB6)),"")</f>
        <v>#N/A</v>
      </c>
      <c r="EW85" s="3" t="e">
        <f ca="1">IF(AND(EV85&lt;&gt;"",EV85&gt;1),EW6,"")</f>
        <v>#N/A</v>
      </c>
      <c r="EX85" s="3" t="e">
        <f ca="1">SUMPRODUCT((HH3:HH105=EW85)*(HK3:HK105=EW86)*(HL3:HL105="W"))+SUMPRODUCT((HH3:HH105=EW85)*(HK3:HK105=EW87)*(HL3:HL105="W"))+SUMPRODUCT((HH3:HH105=EW85)*(HK3:HK105=EW84)*(HL3:HL105="W"))+SUMPRODUCT((HH3:HH105=EW86)*(HK3:HK105=EW85)*(HM3:HM105="W"))+SUMPRODUCT((HH3:HH105=EW87)*(HK3:HK105=EW85)*(HM3:HM105="W"))+SUMPRODUCT((HH3:HH105=EW84)*(HK3:HK105=EW85)*(HM3:HM105="W"))</f>
        <v>#N/A</v>
      </c>
      <c r="EY85" s="3" t="e">
        <f ca="1">SUMPRODUCT((HH3:HH105=EW85)*(HK3:HK105=EW86)*(HL3:HL105="D"))+SUMPRODUCT((HH3:HH105=EW85)*(HK3:HK105=EW87)*(HL3:HL105="D"))+SUMPRODUCT((HH3:HH105=EW85)*(HK3:HK105=EW84)*(HL3:HL105="D"))+SUMPRODUCT((HH3:HH105=EW86)*(HK3:HK105=EW85)*(HL3:HL105="D"))+SUMPRODUCT((HH3:HH105=EW87)*(HK3:HK105=EW85)*(HL3:HL105="D"))+SUMPRODUCT((HH3:HH105=EW84)*(HK3:HK105=EW85)*(HL3:HL105="D"))</f>
        <v>#N/A</v>
      </c>
      <c r="EZ85" s="3" t="e">
        <f ca="1">SUMPRODUCT((HH3:HH105=EW85)*(HK3:HK105=EW86)*(HL3:HL105="L"))+SUMPRODUCT((HH3:HH105=EW85)*(HK3:HK105=EW87)*(HL3:HL105="L"))+SUMPRODUCT((HH3:HH105=EW85)*(HK3:HK105=EW84)*(HL3:HL105="L"))+SUMPRODUCT((HH3:HH105=EW86)*(HK3:HK105=EW85)*(HM3:HM105="L"))+SUMPRODUCT((HH3:HH105=EW87)*(HK3:HK105=EW85)*(HM3:HM105="L"))+SUMPRODUCT((HH3:HH105=EW84)*(HK3:HK105=EW85)*(HM3:HM105="L"))</f>
        <v>#N/A</v>
      </c>
      <c r="FA85" s="3" t="e">
        <f ca="1">SUMPRODUCT((HH3:HH105=EW85)*(HK3:HK105=EW86)*HI3:HI105)+SUMPRODUCT((HH3:HH105=EW85)*(HK3:HK105=EW87)*HI3:HI105)+SUMPRODUCT((HH3:HH105=EW85)*(HK3:HK105=EW83)*HI3:HI105)+SUMPRODUCT((HH3:HH105=EW85)*(HK3:HK105=EW84)*HI3:HI105)+SUMPRODUCT((HH3:HH105=EW86)*(HK3:HK105=EW85)*HJ3:HJ105)+SUMPRODUCT((HH3:HH105=EW87)*(HK3:HK105=EW85)*HJ3:HJ105)+SUMPRODUCT((HH3:HH105=EW83)*(HK3:HK105=EW85)*HJ3:HJ105)+SUMPRODUCT((HH3:HH105=EW84)*(HK3:HK105=EW85)*HJ3:HJ105)</f>
        <v>#N/A</v>
      </c>
      <c r="FB85" s="3" t="e">
        <f ca="1">SUMPRODUCT((HH3:HH105=EW85)*(HK3:HK105=EW86)*HJ3:HJ105)+SUMPRODUCT((HH3:HH105=EW85)*(HK3:HK105=EW87)*HJ3:HJ105)+SUMPRODUCT((HH3:HH105=EW85)*(HK3:HK105=EW83)*HJ3:HJ105)+SUMPRODUCT((HH3:HH105=EW85)*(HK3:HK105=EW84)*HJ3:HJ105)+SUMPRODUCT((HH3:HH105=EW86)*(HK3:HK105=EW85)*HI3:HI105)+SUMPRODUCT((HH3:HH105=EW87)*(HK3:HK105=EW85)*HI3:HI105)+SUMPRODUCT((HH3:HH105=EW83)*(HK3:HK105=EW85)*HI3:HI105)+SUMPRODUCT((HH3:HH105=EW84)*(HK3:HK105=EW85)*HI3:HI105)</f>
        <v>#N/A</v>
      </c>
      <c r="FC85" s="3" t="e">
        <f ca="1">FA85-FB85+1000</f>
        <v>#N/A</v>
      </c>
      <c r="FD85" s="3" t="e">
        <f t="shared" ca="1" si="302"/>
        <v>#N/A</v>
      </c>
      <c r="FE85" s="3" t="e">
        <f ca="1">IF(EW85&lt;&gt;"",VLOOKUP(EW85,DJ4:DP52,7,FALSE),"")</f>
        <v>#N/A</v>
      </c>
      <c r="FF85" s="3" t="e">
        <f ca="1">IF(EW85&lt;&gt;"",VLOOKUP(EW85,DJ4:DP52,5,FALSE),"")</f>
        <v>#N/A</v>
      </c>
      <c r="FG85" s="3" t="e">
        <f ca="1">IF(EW85&lt;&gt;"",VLOOKUP(EW85,DJ4:DR52,9,FALSE),"")</f>
        <v>#N/A</v>
      </c>
      <c r="FH85" s="3" t="e">
        <f t="shared" ca="1" si="303"/>
        <v>#N/A</v>
      </c>
      <c r="FI85" s="3" t="e">
        <f ca="1">IF(EW85&lt;&gt;"",RANK(FH85,FH83:FH86),"")</f>
        <v>#N/A</v>
      </c>
      <c r="FJ85" s="3" t="e">
        <f ca="1">IF(EW85&lt;&gt;"",SUMPRODUCT((FH83:FH86=FH85)*(FC83:FC86&gt;FC85)),"")</f>
        <v>#N/A</v>
      </c>
      <c r="FK85" s="3" t="e">
        <f ca="1">IF(EW85&lt;&gt;"",SUMPRODUCT((FH83:FH86=FH85)*(FC83:FC86=FC85)*(FA83:FA86&gt;FA85)),"")</f>
        <v>#N/A</v>
      </c>
      <c r="FL85" s="3" t="e">
        <f ca="1">IF(EW85&lt;&gt;"",SUMPRODUCT((FH83:FH86=FH85)*(FC83:FC86=FC85)*(FA83:FA86=FA85)*(FE83:FE86&gt;FE85)),"")</f>
        <v>#N/A</v>
      </c>
      <c r="FM85" s="3" t="e">
        <f ca="1">IF(EW85&lt;&gt;"",SUMPRODUCT((FH83:FH86=FH85)*(FC83:FC86=FC85)*(FA83:FA86=FA85)*(FE83:FE86=FE85)*(FF83:FF86&gt;FF85)),"")</f>
        <v>#N/A</v>
      </c>
      <c r="FN85" s="3" t="e">
        <f ca="1">IF(EW85&lt;&gt;"",SUMPRODUCT((FH83:FH86=FH85)*(FC83:FC86=FC85)*(FA83:FA86=FA85)*(FE83:FE86=FE85)*(FF83:FF86=FF85)*(FG83:FG86&gt;FG85)),"")</f>
        <v>#N/A</v>
      </c>
      <c r="FO85" s="3" t="e">
        <f t="shared" ref="FO85:FO86" ca="1" si="305">IF(EW85&lt;&gt;"",SUM(FI85:FN85)+1,"")</f>
        <v>#N/A</v>
      </c>
    </row>
    <row r="86" spans="9:193" x14ac:dyDescent="0.25">
      <c r="J86" s="3">
        <f>IF(COUNTIF(J4:J7,4)=4,1,SUMPRODUCT((J4:J7=J7)*(I4:I7=I7)*(G4:G7&gt;G7))+1)</f>
        <v>1</v>
      </c>
      <c r="U86" s="3">
        <f>IF(V7&lt;&gt;"",SUMPRODUCT((AC4:AC7=AC7)*(AB4:AB7=AB7)*(Z4:Z7=Z7)*(AA4:AA7=AA7)),"")</f>
        <v>4</v>
      </c>
      <c r="V86" s="3" t="str">
        <f>IF(AND(U86&lt;&gt;"",U86&gt;1),V7,"")</f>
        <v>Mexico</v>
      </c>
      <c r="W86" s="3">
        <f>SUMPRODUCT((DA3:DA105=V86)*(DD3:DD105=V87)*(DE3:DE105="W"))+SUMPRODUCT((DA3:DA105=V86)*(DD3:DD105=V83)*(DE3:DE105="W"))+SUMPRODUCT((DA3:DA105=V86)*(DD3:DD105=V84)*(DE3:DE105="W"))+SUMPRODUCT((DA3:DA105=V86)*(DD3:DD105=V85)*(DE3:DE105="W"))+SUMPRODUCT((DA3:DA105=V87)*(DD3:DD105=V86)*(DF3:DF105="W"))+SUMPRODUCT((DA3:DA105=V83)*(DD3:DD105=V86)*(DF3:DF105="W"))+SUMPRODUCT((DA3:DA105=V84)*(DD3:DD105=V86)*(DF3:DF105="W"))+SUMPRODUCT((DA3:DA105=V85)*(DD3:DD105=V86)*(DF3:DF105="W"))</f>
        <v>0</v>
      </c>
      <c r="X86" s="3">
        <f>SUMPRODUCT((DA3:DA105=V86)*(DD3:DD105=V87)*(DE3:DE105="D"))+SUMPRODUCT((DA3:DA105=V86)*(DD3:DD105=V83)*(DE3:DE105="D"))+SUMPRODUCT((DA3:DA105=V86)*(DD3:DD105=V84)*(DE3:DE105="D"))+SUMPRODUCT((DA3:DA105=V86)*(DD3:DD105=V85)*(DE3:DE105="D"))+SUMPRODUCT((DA3:DA105=V87)*(DD3:DD105=V86)*(DE3:DE105="D"))+SUMPRODUCT((DA3:DA105=V83)*(DD3:DD105=V86)*(DE3:DE105="D"))+SUMPRODUCT((DA3:DA105=V84)*(DD3:DD105=V86)*(DE3:DE105="D"))+SUMPRODUCT((DA3:DA105=V85)*(DD3:DD105=V86)*(DE3:DE105="D"))</f>
        <v>0</v>
      </c>
      <c r="Y86" s="3">
        <f>SUMPRODUCT((DA3:DA105=V86)*(DD3:DD105=V87)*(DE3:DE105="L"))+SUMPRODUCT((DA3:DA105=V86)*(DD3:DD105=V83)*(DE3:DE105="L"))+SUMPRODUCT((DA3:DA105=V86)*(DD3:DD105=V84)*(DE3:DE105="L"))+SUMPRODUCT((DA3:DA105=V86)*(DD3:DD105=V85)*(DE3:DE105="L"))+SUMPRODUCT((DA3:DA105=V87)*(DD3:DD105=V86)*(DF3:DF105="L"))+SUMPRODUCT((DA3:DA105=V83)*(DD3:DD105=V86)*(DF3:DF105="L"))+SUMPRODUCT((DA3:DA105=V84)*(DD3:DD105=V86)*(DF3:DF105="L"))+SUMPRODUCT((DA3:DA105=V85)*(DD3:DD105=V86)*(DF3:DF105="L"))</f>
        <v>0</v>
      </c>
      <c r="Z86" s="3">
        <f>SUMPRODUCT((DA3:DA105=V86)*(DD3:DD105=V87)*DB3:DB105)+SUMPRODUCT((DA3:DA105=V86)*(DD3:DD105=V83)*DB3:DB105)+SUMPRODUCT((DA3:DA105=V86)*(DD3:DD105=V84)*DB3:DB105)+SUMPRODUCT((DA3:DA105=V86)*(DD3:DD105=V85)*DB3:DB105)+SUMPRODUCT((DA3:DA105=V87)*(DD3:DD105=V86)*DC3:DC105)+SUMPRODUCT((DA3:DA105=V83)*(DD3:DD105=V86)*DC3:DC105)+SUMPRODUCT((DA3:DA105=V84)*(DD3:DD105=V86)*DC3:DC105)+SUMPRODUCT((DA3:DA105=V85)*(DD3:DD105=V86)*DC3:DC105)</f>
        <v>0</v>
      </c>
      <c r="AA86" s="3">
        <f>SUMPRODUCT((DA3:DA105=V86)*(DD3:DD105=V87)*DC3:DC105)+SUMPRODUCT((DA3:DA105=V86)*(DD3:DD105=V83)*DC3:DC105)+SUMPRODUCT((DA3:DA105=V86)*(DD3:DD105=V84)*DC3:DC105)+SUMPRODUCT((DA3:DA105=V86)*(DD3:DD105=V85)*DC3:DC105)+SUMPRODUCT((DA3:DA105=V87)*(DD3:DD105=V86)*DB3:DB105)+SUMPRODUCT((DA3:DA105=V83)*(DD3:DD105=V86)*DB3:DB105)+SUMPRODUCT((DA3:DA105=V84)*(DD3:DD105=V86)*DB3:DB105)+SUMPRODUCT((DA3:DA105=V85)*(DD3:DD105=V86)*DB3:DB105)</f>
        <v>0</v>
      </c>
      <c r="AB86" s="3">
        <f>Z86-AA86+1000</f>
        <v>1000</v>
      </c>
      <c r="AC86" s="3">
        <f t="shared" si="296"/>
        <v>0</v>
      </c>
      <c r="AD86" s="3">
        <f>IF(V86&lt;&gt;"",VLOOKUP(V86,C4:I52,7,FALSE),"")</f>
        <v>1000</v>
      </c>
      <c r="AE86" s="3">
        <f>IF(V86&lt;&gt;"",VLOOKUP(V86,C4:I52,5,FALSE),"")</f>
        <v>0</v>
      </c>
      <c r="AF86" s="3">
        <f>IF(V86&lt;&gt;"",VLOOKUP(V86,C4:K52,9,FALSE),"")</f>
        <v>-116</v>
      </c>
      <c r="AG86" s="3">
        <f t="shared" si="297"/>
        <v>0</v>
      </c>
      <c r="AH86" s="3">
        <f>IF(V86&lt;&gt;"",RANK(AG86,AG83:AG87),"")</f>
        <v>1</v>
      </c>
      <c r="AI86" s="3">
        <f>IF(V86&lt;&gt;"",SUMPRODUCT((AG83:AG87=AG86)*(AB83:AB87&gt;AB86)),"")</f>
        <v>0</v>
      </c>
      <c r="AJ86" s="3">
        <f>IF(V86&lt;&gt;"",SUMPRODUCT((AG83:AG87=AG86)*(AB83:AB87=AB86)*(Z83:Z87&gt;Z86)),"")</f>
        <v>0</v>
      </c>
      <c r="AK86" s="3">
        <f>IF(V86&lt;&gt;"",SUMPRODUCT((AG83:AG87=AG86)*(AB83:AB87=AB86)*(Z83:Z87=Z86)*(AD83:AD87&gt;AD86)),"")</f>
        <v>0</v>
      </c>
      <c r="AL86" s="3">
        <f>IF(V86&lt;&gt;"",SUMPRODUCT((AG83:AG87=AG86)*(AB83:AB87=AB86)*(Z83:Z87=Z86)*(AD83:AD87=AD86)*(AE83:AE87&gt;AE86)),"")</f>
        <v>0</v>
      </c>
      <c r="AM86" s="3">
        <f>IF(V86&lt;&gt;"",SUMPRODUCT((AG83:AG87=AG86)*(AB83:AB87=AB86)*(Z83:Z87=Z86)*(AD83:AD87=AD86)*(AE83:AE87=AE86)*(AF83:AF87&gt;AF86)),"")</f>
        <v>0</v>
      </c>
      <c r="AN86" s="3">
        <f>IF(V86&lt;&gt;"",SUM(AH86:AM86),"")</f>
        <v>1</v>
      </c>
      <c r="AO86" s="3" t="str">
        <f>IF(AP7&lt;&gt;"",SUMPRODUCT((AW4:AW7=AW7)*(AV4:AV7=AV7)*(AT4:AT7=AT7)*(AU4:AU7=AU7)),"")</f>
        <v/>
      </c>
      <c r="AP86" s="3" t="str">
        <f>IF(AND(AO86&lt;&gt;"",AO86&gt;1),AP7,"")</f>
        <v/>
      </c>
      <c r="AQ86" s="3">
        <f>SUMPRODUCT((DA3:DA105=AP86)*(DD3:DD105=AP87)*(DE3:DE105="W"))+SUMPRODUCT((DA3:DA105=AP86)*(DD3:DD105=AP84)*(DE3:DE105="W"))+SUMPRODUCT((DA3:DA105=AP86)*(DD3:DD105=AP85)*(DE3:DE105="W"))+SUMPRODUCT((DA3:DA105=AP87)*(DD3:DD105=AP86)*(DF3:DF105="W"))+SUMPRODUCT((DA3:DA105=AP84)*(DD3:DD105=AP86)*(DF3:DF105="W"))+SUMPRODUCT((DA3:DA105=AP85)*(DD3:DD105=AP86)*(DF3:DF105="W"))</f>
        <v>0</v>
      </c>
      <c r="AR86" s="3">
        <f>SUMPRODUCT((DA3:DA105=AP86)*(DD3:DD105=AP87)*(DE3:DE105="D"))+SUMPRODUCT((DA3:DA105=AP86)*(DD3:DD105=AP84)*(DE3:DE105="D"))+SUMPRODUCT((DA3:DA105=AP86)*(DD3:DD105=AP85)*(DE3:DE105="D"))+SUMPRODUCT((DA3:DA105=AP87)*(DD3:DD105=AP86)*(DE3:DE105="D"))+SUMPRODUCT((DA3:DA105=AP84)*(DD3:DD105=AP86)*(DE3:DE105="D"))+SUMPRODUCT((DA3:DA105=AP85)*(DD3:DD105=AP86)*(DE3:DE105="D"))</f>
        <v>0</v>
      </c>
      <c r="AS86" s="3">
        <f>SUMPRODUCT((DA3:DA105=AP86)*(DD3:DD105=AP87)*(DE3:DE105="L"))+SUMPRODUCT((DA3:DA105=AP86)*(DD3:DD105=AP84)*(DE3:DE105="L"))+SUMPRODUCT((DA3:DA105=AP86)*(DD3:DD105=AP85)*(DE3:DE105="L"))+SUMPRODUCT((DA3:DA105=AP87)*(DD3:DD105=AP86)*(DF3:DF105="L"))+SUMPRODUCT((DA3:DA105=AP84)*(DD3:DD105=AP86)*(DF3:DF105="L"))+SUMPRODUCT((DA3:DA105=AP85)*(DD3:DD105=AP86)*(DF3:DF105="L"))</f>
        <v>0</v>
      </c>
      <c r="AT86" s="3">
        <f>SUMPRODUCT((DA3:DA105=AP86)*(DD3:DD105=AP87)*DB3:DB105)+SUMPRODUCT((DA3:DA105=AP86)*(DD3:DD105=AP83)*DB3:DB105)+SUMPRODUCT((DA3:DA105=AP86)*(DD3:DD105=AP84)*DB3:DB105)+SUMPRODUCT((DA3:DA105=AP86)*(DD3:DD105=AP85)*DB3:DB105)+SUMPRODUCT((DA3:DA105=AP87)*(DD3:DD105=AP86)*DC3:DC105)+SUMPRODUCT((DA3:DA105=AP83)*(DD3:DD105=AP86)*DC3:DC105)+SUMPRODUCT((DA3:DA105=AP84)*(DD3:DD105=AP86)*DC3:DC105)+SUMPRODUCT((DA3:DA105=AP85)*(DD3:DD105=AP86)*DC3:DC105)</f>
        <v>0</v>
      </c>
      <c r="AU86" s="3">
        <f>SUMPRODUCT((DA3:DA105=AP86)*(DD3:DD105=AP87)*DC3:DC105)+SUMPRODUCT((DA3:DA105=AP86)*(DD3:DD105=AP83)*DC3:DC105)+SUMPRODUCT((DA3:DA105=AP86)*(DD3:DD105=AP84)*DC3:DC105)+SUMPRODUCT((DA3:DA105=AP86)*(DD3:DD105=AP85)*DC3:DC105)+SUMPRODUCT((DA3:DA105=AP87)*(DD3:DD105=AP86)*DB3:DB105)+SUMPRODUCT((DA3:DA105=AP83)*(DD3:DD105=AP86)*DB3:DB105)+SUMPRODUCT((DA3:DA105=AP84)*(DD3:DD105=AP86)*DB3:DB105)+SUMPRODUCT((DA3:DA105=AP85)*(DD3:DD105=AP86)*DB3:DB105)</f>
        <v>0</v>
      </c>
      <c r="AV86" s="3">
        <f>AT86-AU86+1000</f>
        <v>1000</v>
      </c>
      <c r="AW86" s="3" t="str">
        <f t="shared" si="298"/>
        <v/>
      </c>
      <c r="AX86" s="3" t="str">
        <f>IF(AP86&lt;&gt;"",VLOOKUP(AP86,C4:I52,7,FALSE),"")</f>
        <v/>
      </c>
      <c r="AY86" s="3" t="str">
        <f>IF(AP86&lt;&gt;"",VLOOKUP(AP86,C4:I52,5,FALSE),"")</f>
        <v/>
      </c>
      <c r="AZ86" s="3" t="str">
        <f>IF(AP86&lt;&gt;"",VLOOKUP(AP86,C4:K52,9,FALSE),"")</f>
        <v/>
      </c>
      <c r="BA86" s="3" t="str">
        <f t="shared" si="299"/>
        <v/>
      </c>
      <c r="BB86" s="3" t="str">
        <f>IF(AP86&lt;&gt;"",RANK(BA86,BA83:BA86),"")</f>
        <v/>
      </c>
      <c r="BC86" s="3" t="str">
        <f>IF(AP86&lt;&gt;"",SUMPRODUCT((BA83:BA86=BA86)*(AV83:AV86&gt;AV86)),"")</f>
        <v/>
      </c>
      <c r="BD86" s="3" t="str">
        <f>IF(AP86&lt;&gt;"",SUMPRODUCT((BA83:BA86=BA86)*(AV83:AV86=AV86)*(AT83:AT86&gt;AT86)),"")</f>
        <v/>
      </c>
      <c r="BE86" s="3" t="str">
        <f>IF(AP86&lt;&gt;"",SUMPRODUCT((BA83:BA86=BA86)*(AV83:AV86=AV86)*(AT83:AT86=AT86)*(AX83:AX86&gt;AX86)),"")</f>
        <v/>
      </c>
      <c r="BF86" s="3" t="str">
        <f>IF(AP86&lt;&gt;"",SUMPRODUCT((BA83:BA86=BA86)*(AV83:AV86=AV86)*(AT83:AT86=AT86)*(AX83:AX86=AX86)*(AY83:AY86&gt;AY86)),"")</f>
        <v/>
      </c>
      <c r="BG86" s="3" t="str">
        <f>IF(AP86&lt;&gt;"",SUMPRODUCT((BA83:BA86=BA86)*(AV83:AV86=AV86)*(AT83:AT86=AT86)*(AX83:AX86=AX86)*(AY83:AY86=AY86)*(AZ83:AZ86&gt;AZ86)),"")</f>
        <v/>
      </c>
      <c r="BH86" s="3" t="str">
        <f t="shared" si="304"/>
        <v/>
      </c>
      <c r="DQ86" s="3" t="e">
        <f ca="1">IF(COUNTIF(DQ4:DQ7,4)=4,1,SUMPRODUCT((DQ4:DQ7=DQ7)*(DP4:DP7=DP7)*(DN4:DN7&gt;DN7))+1)</f>
        <v>#REF!</v>
      </c>
      <c r="EB86" s="3" t="e">
        <f ca="1">IF(EC7&lt;&gt;"",SUMPRODUCT((EJ4:EJ7=EJ7)*(EI4:EI7=EI7)*(EG4:EG7=EG7)*(EH4:EH7=EH7)),"")</f>
        <v>#N/A</v>
      </c>
      <c r="EC86" s="3" t="e">
        <f ca="1">IF(AND(EB86&lt;&gt;"",EB86&gt;1),EC7,"")</f>
        <v>#N/A</v>
      </c>
      <c r="ED86" s="3" t="e">
        <f ca="1">SUMPRODUCT((HH3:HH105=EC86)*(HK3:HK105=EC87)*(HL3:HL105="W"))+SUMPRODUCT((HH3:HH105=EC86)*(HK3:HK105=EC83)*(HL3:HL105="W"))+SUMPRODUCT((HH3:HH105=EC86)*(HK3:HK105=EC84)*(HL3:HL105="W"))+SUMPRODUCT((HH3:HH105=EC86)*(HK3:HK105=EC85)*(HL3:HL105="W"))+SUMPRODUCT((HH3:HH105=EC87)*(HK3:HK105=EC86)*(HM3:HM105="W"))+SUMPRODUCT((HH3:HH105=EC83)*(HK3:HK105=EC86)*(HM3:HM105="W"))+SUMPRODUCT((HH3:HH105=EC84)*(HK3:HK105=EC86)*(HM3:HM105="W"))+SUMPRODUCT((HH3:HH105=EC85)*(HK3:HK105=EC86)*(HM3:HM105="W"))</f>
        <v>#N/A</v>
      </c>
      <c r="EE86" s="3" t="e">
        <f ca="1">SUMPRODUCT((HH3:HH105=EC86)*(HK3:HK105=EC87)*(HL3:HL105="D"))+SUMPRODUCT((HH3:HH105=EC86)*(HK3:HK105=EC83)*(HL3:HL105="D"))+SUMPRODUCT((HH3:HH105=EC86)*(HK3:HK105=EC84)*(HL3:HL105="D"))+SUMPRODUCT((HH3:HH105=EC86)*(HK3:HK105=EC85)*(HL3:HL105="D"))+SUMPRODUCT((HH3:HH105=EC87)*(HK3:HK105=EC86)*(HL3:HL105="D"))+SUMPRODUCT((HH3:HH105=EC83)*(HK3:HK105=EC86)*(HL3:HL105="D"))+SUMPRODUCT((HH3:HH105=EC84)*(HK3:HK105=EC86)*(HL3:HL105="D"))+SUMPRODUCT((HH3:HH105=EC85)*(HK3:HK105=EC86)*(HL3:HL105="D"))</f>
        <v>#N/A</v>
      </c>
      <c r="EF86" s="3" t="e">
        <f ca="1">SUMPRODUCT((HH3:HH105=EC86)*(HK3:HK105=EC87)*(HL3:HL105="L"))+SUMPRODUCT((HH3:HH105=EC86)*(HK3:HK105=EC83)*(HL3:HL105="L"))+SUMPRODUCT((HH3:HH105=EC86)*(HK3:HK105=EC84)*(HL3:HL105="L"))+SUMPRODUCT((HH3:HH105=EC86)*(HK3:HK105=EC85)*(HL3:HL105="L"))+SUMPRODUCT((HH3:HH105=EC87)*(HK3:HK105=EC86)*(HM3:HM105="L"))+SUMPRODUCT((HH3:HH105=EC83)*(HK3:HK105=EC86)*(HM3:HM105="L"))+SUMPRODUCT((HH3:HH105=EC84)*(HK3:HK105=EC86)*(HM3:HM105="L"))+SUMPRODUCT((HH3:HH105=EC85)*(HK3:HK105=EC86)*(HM3:HM105="L"))</f>
        <v>#N/A</v>
      </c>
      <c r="EG86" s="3" t="e">
        <f ca="1">SUMPRODUCT((HH3:HH105=EC86)*(HK3:HK105=EC87)*HI3:HI105)+SUMPRODUCT((HH3:HH105=EC86)*(HK3:HK105=EC83)*HI3:HI105)+SUMPRODUCT((HH3:HH105=EC86)*(HK3:HK105=EC84)*HI3:HI105)+SUMPRODUCT((HH3:HH105=EC86)*(HK3:HK105=EC85)*HI3:HI105)+SUMPRODUCT((HH3:HH105=EC87)*(HK3:HK105=EC86)*HJ3:HJ105)+SUMPRODUCT((HH3:HH105=EC83)*(HK3:HK105=EC86)*HJ3:HJ105)+SUMPRODUCT((HH3:HH105=EC84)*(HK3:HK105=EC86)*HJ3:HJ105)+SUMPRODUCT((HH3:HH105=EC85)*(HK3:HK105=EC86)*HJ3:HJ105)</f>
        <v>#N/A</v>
      </c>
      <c r="EH86" s="3" t="e">
        <f ca="1">SUMPRODUCT((HH3:HH105=EC86)*(HK3:HK105=EC87)*HJ3:HJ105)+SUMPRODUCT((HH3:HH105=EC86)*(HK3:HK105=EC83)*HJ3:HJ105)+SUMPRODUCT((HH3:HH105=EC86)*(HK3:HK105=EC84)*HJ3:HJ105)+SUMPRODUCT((HH3:HH105=EC86)*(HK3:HK105=EC85)*HJ3:HJ105)+SUMPRODUCT((HH3:HH105=EC87)*(HK3:HK105=EC86)*HI3:HI105)+SUMPRODUCT((HH3:HH105=EC83)*(HK3:HK105=EC86)*HI3:HI105)+SUMPRODUCT((HH3:HH105=EC84)*(HK3:HK105=EC86)*HI3:HI105)+SUMPRODUCT((HH3:HH105=EC85)*(HK3:HK105=EC86)*HI3:HI105)</f>
        <v>#N/A</v>
      </c>
      <c r="EI86" s="3" t="e">
        <f ca="1">EG86-EH86+1000</f>
        <v>#N/A</v>
      </c>
      <c r="EJ86" s="3" t="e">
        <f t="shared" ca="1" si="300"/>
        <v>#N/A</v>
      </c>
      <c r="EK86" s="3" t="e">
        <f ca="1">IF(EC86&lt;&gt;"",VLOOKUP(EC86,DJ4:DP52,7,FALSE),"")</f>
        <v>#N/A</v>
      </c>
      <c r="EL86" s="3" t="e">
        <f ca="1">IF(EC86&lt;&gt;"",VLOOKUP(EC86,DJ4:DP52,5,FALSE),"")</f>
        <v>#N/A</v>
      </c>
      <c r="EM86" s="3" t="e">
        <f ca="1">IF(EC86&lt;&gt;"",VLOOKUP(EC86,DJ4:DR52,9,FALSE),"")</f>
        <v>#N/A</v>
      </c>
      <c r="EN86" s="3" t="e">
        <f t="shared" ca="1" si="301"/>
        <v>#N/A</v>
      </c>
      <c r="EO86" s="3" t="e">
        <f ca="1">IF(EC86&lt;&gt;"",RANK(EN86,EN83:EN87),"")</f>
        <v>#N/A</v>
      </c>
      <c r="EP86" s="3" t="e">
        <f ca="1">IF(EC86&lt;&gt;"",SUMPRODUCT((EN83:EN87=EN86)*(EI83:EI87&gt;EI86)),"")</f>
        <v>#N/A</v>
      </c>
      <c r="EQ86" s="3" t="e">
        <f ca="1">IF(EC86&lt;&gt;"",SUMPRODUCT((EN83:EN87=EN86)*(EI83:EI87=EI86)*(EG83:EG87&gt;EG86)),"")</f>
        <v>#N/A</v>
      </c>
      <c r="ER86" s="3" t="e">
        <f ca="1">IF(EC86&lt;&gt;"",SUMPRODUCT((EN83:EN87=EN86)*(EI83:EI87=EI86)*(EG83:EG87=EG86)*(EK83:EK87&gt;EK86)),"")</f>
        <v>#N/A</v>
      </c>
      <c r="ES86" s="3" t="e">
        <f ca="1">IF(EC86&lt;&gt;"",SUMPRODUCT((EN83:EN87=EN86)*(EI83:EI87=EI86)*(EG83:EG87=EG86)*(EK83:EK87=EK86)*(EL83:EL87&gt;EL86)),"")</f>
        <v>#N/A</v>
      </c>
      <c r="ET86" s="3" t="e">
        <f ca="1">IF(EC86&lt;&gt;"",SUMPRODUCT((EN83:EN87=EN86)*(EI83:EI87=EI86)*(EG83:EG87=EG86)*(EK83:EK87=EK86)*(EL83:EL87=EL86)*(EM83:EM87&gt;EM86)),"")</f>
        <v>#N/A</v>
      </c>
      <c r="EU86" s="3" t="e">
        <f ca="1">IF(EC86&lt;&gt;"",SUM(EO86:ET86),"")</f>
        <v>#N/A</v>
      </c>
      <c r="EV86" s="3" t="e">
        <f ca="1">IF(EW7&lt;&gt;"",SUMPRODUCT((FD4:FD7=FD7)*(FC4:FC7=FC7)*(FA4:FA7=FA7)*(FB4:FB7=FB7)),"")</f>
        <v>#N/A</v>
      </c>
      <c r="EW86" s="3" t="e">
        <f ca="1">IF(AND(EV86&lt;&gt;"",EV86&gt;1),EW7,"")</f>
        <v>#N/A</v>
      </c>
      <c r="EX86" s="3" t="e">
        <f ca="1">SUMPRODUCT((HH3:HH105=EW86)*(HK3:HK105=EW87)*(HL3:HL105="W"))+SUMPRODUCT((HH3:HH105=EW86)*(HK3:HK105=EW84)*(HL3:HL105="W"))+SUMPRODUCT((HH3:HH105=EW86)*(HK3:HK105=EW85)*(HL3:HL105="W"))+SUMPRODUCT((HH3:HH105=EW87)*(HK3:HK105=EW86)*(HM3:HM105="W"))+SUMPRODUCT((HH3:HH105=EW84)*(HK3:HK105=EW86)*(HM3:HM105="W"))+SUMPRODUCT((HH3:HH105=EW85)*(HK3:HK105=EW86)*(HM3:HM105="W"))</f>
        <v>#N/A</v>
      </c>
      <c r="EY86" s="3" t="e">
        <f ca="1">SUMPRODUCT((HH3:HH105=EW86)*(HK3:HK105=EW87)*(HL3:HL105="D"))+SUMPRODUCT((HH3:HH105=EW86)*(HK3:HK105=EW84)*(HL3:HL105="D"))+SUMPRODUCT((HH3:HH105=EW86)*(HK3:HK105=EW85)*(HL3:HL105="D"))+SUMPRODUCT((HH3:HH105=EW87)*(HK3:HK105=EW86)*(HL3:HL105="D"))+SUMPRODUCT((HH3:HH105=EW84)*(HK3:HK105=EW86)*(HL3:HL105="D"))+SUMPRODUCT((HH3:HH105=EW85)*(HK3:HK105=EW86)*(HL3:HL105="D"))</f>
        <v>#N/A</v>
      </c>
      <c r="EZ86" s="3" t="e">
        <f ca="1">SUMPRODUCT((HH3:HH105=EW86)*(HK3:HK105=EW87)*(HL3:HL105="L"))+SUMPRODUCT((HH3:HH105=EW86)*(HK3:HK105=EW84)*(HL3:HL105="L"))+SUMPRODUCT((HH3:HH105=EW86)*(HK3:HK105=EW85)*(HL3:HL105="L"))+SUMPRODUCT((HH3:HH105=EW87)*(HK3:HK105=EW86)*(HM3:HM105="L"))+SUMPRODUCT((HH3:HH105=EW84)*(HK3:HK105=EW86)*(HM3:HM105="L"))+SUMPRODUCT((HH3:HH105=EW85)*(HK3:HK105=EW86)*(HM3:HM105="L"))</f>
        <v>#N/A</v>
      </c>
      <c r="FA86" s="3" t="e">
        <f ca="1">SUMPRODUCT((HH3:HH105=EW86)*(HK3:HK105=EW87)*HI3:HI105)+SUMPRODUCT((HH3:HH105=EW86)*(HK3:HK105=EW83)*HI3:HI105)+SUMPRODUCT((HH3:HH105=EW86)*(HK3:HK105=EW84)*HI3:HI105)+SUMPRODUCT((HH3:HH105=EW86)*(HK3:HK105=EW85)*HI3:HI105)+SUMPRODUCT((HH3:HH105=EW87)*(HK3:HK105=EW86)*HJ3:HJ105)+SUMPRODUCT((HH3:HH105=EW83)*(HK3:HK105=EW86)*HJ3:HJ105)+SUMPRODUCT((HH3:HH105=EW84)*(HK3:HK105=EW86)*HJ3:HJ105)+SUMPRODUCT((HH3:HH105=EW85)*(HK3:HK105=EW86)*HJ3:HJ105)</f>
        <v>#N/A</v>
      </c>
      <c r="FB86" s="3" t="e">
        <f ca="1">SUMPRODUCT((HH3:HH105=EW86)*(HK3:HK105=EW87)*HJ3:HJ105)+SUMPRODUCT((HH3:HH105=EW86)*(HK3:HK105=EW83)*HJ3:HJ105)+SUMPRODUCT((HH3:HH105=EW86)*(HK3:HK105=EW84)*HJ3:HJ105)+SUMPRODUCT((HH3:HH105=EW86)*(HK3:HK105=EW85)*HJ3:HJ105)+SUMPRODUCT((HH3:HH105=EW87)*(HK3:HK105=EW86)*HI3:HI105)+SUMPRODUCT((HH3:HH105=EW83)*(HK3:HK105=EW86)*HI3:HI105)+SUMPRODUCT((HH3:HH105=EW84)*(HK3:HK105=EW86)*HI3:HI105)+SUMPRODUCT((HH3:HH105=EW85)*(HK3:HK105=EW86)*HI3:HI105)</f>
        <v>#N/A</v>
      </c>
      <c r="FC86" s="3" t="e">
        <f ca="1">FA86-FB86+1000</f>
        <v>#N/A</v>
      </c>
      <c r="FD86" s="3" t="e">
        <f t="shared" ca="1" si="302"/>
        <v>#N/A</v>
      </c>
      <c r="FE86" s="3" t="e">
        <f ca="1">IF(EW86&lt;&gt;"",VLOOKUP(EW86,DJ4:DP52,7,FALSE),"")</f>
        <v>#N/A</v>
      </c>
      <c r="FF86" s="3" t="e">
        <f ca="1">IF(EW86&lt;&gt;"",VLOOKUP(EW86,DJ4:DP52,5,FALSE),"")</f>
        <v>#N/A</v>
      </c>
      <c r="FG86" s="3" t="e">
        <f ca="1">IF(EW86&lt;&gt;"",VLOOKUP(EW86,DJ4:DR52,9,FALSE),"")</f>
        <v>#N/A</v>
      </c>
      <c r="FH86" s="3" t="e">
        <f t="shared" ca="1" si="303"/>
        <v>#N/A</v>
      </c>
      <c r="FI86" s="3" t="e">
        <f ca="1">IF(EW86&lt;&gt;"",RANK(FH86,FH83:FH86),"")</f>
        <v>#N/A</v>
      </c>
      <c r="FJ86" s="3" t="e">
        <f ca="1">IF(EW86&lt;&gt;"",SUMPRODUCT((FH83:FH86=FH86)*(FC83:FC86&gt;FC86)),"")</f>
        <v>#N/A</v>
      </c>
      <c r="FK86" s="3" t="e">
        <f ca="1">IF(EW86&lt;&gt;"",SUMPRODUCT((FH83:FH86=FH86)*(FC83:FC86=FC86)*(FA83:FA86&gt;FA86)),"")</f>
        <v>#N/A</v>
      </c>
      <c r="FL86" s="3" t="e">
        <f ca="1">IF(EW86&lt;&gt;"",SUMPRODUCT((FH83:FH86=FH86)*(FC83:FC86=FC86)*(FA83:FA86=FA86)*(FE83:FE86&gt;FE86)),"")</f>
        <v>#N/A</v>
      </c>
      <c r="FM86" s="3" t="e">
        <f ca="1">IF(EW86&lt;&gt;"",SUMPRODUCT((FH83:FH86=FH86)*(FC83:FC86=FC86)*(FA83:FA86=FA86)*(FE83:FE86=FE86)*(FF83:FF86&gt;FF86)),"")</f>
        <v>#N/A</v>
      </c>
      <c r="FN86" s="3" t="e">
        <f ca="1">IF(EW86&lt;&gt;"",SUMPRODUCT((FH83:FH86=FH86)*(FC83:FC86=FC86)*(FA83:FA86=FA86)*(FE83:FE86=FE86)*(FF83:FF86=FF86)*(FG83:FG86&gt;FG86)),"")</f>
        <v>#N/A</v>
      </c>
      <c r="FO86" s="3" t="e">
        <f t="shared" ca="1" si="305"/>
        <v>#N/A</v>
      </c>
    </row>
    <row r="89" spans="9:193" x14ac:dyDescent="0.25">
      <c r="U89" s="3">
        <f>IF(V90="",SUM(AH11:AM11),IF(V91="",SUM(AH12:AM12),IF(V92="",SUM(AH13:AM13),IF(V93="",SUM(AH14:AM14),0))))</f>
        <v>0</v>
      </c>
      <c r="AO89" s="3">
        <f>IF(AP91="",SUM(BB12:BG12),IF(AP92="",SUM(BB13:BG13),IF(AP93="",SUM(BB14:BG14),0)))</f>
        <v>0</v>
      </c>
      <c r="EB89" s="3" t="e">
        <f ca="1">IF(EC90="",SUM(EO11:ET11),IF(EC91="",SUM(EO12:ET12),IF(EC92="",SUM(EO13:ET13),IF(EC93="",SUM(EO14:ET14),0))))</f>
        <v>#N/A</v>
      </c>
      <c r="EV89" s="3" t="e">
        <f ca="1">IF(EW91="",SUM(FI12:FN12),IF(EW92="",SUM(FI13:FN13),IF(EW93="",SUM(FI14:FN14),0)))</f>
        <v>#N/A</v>
      </c>
    </row>
    <row r="90" spans="9:193" x14ac:dyDescent="0.25">
      <c r="J90" s="3">
        <f>IF(COUNTIF(J11:J14,4)=4,1,SUMPRODUCT((J11:J14=J11)*(I11:I14=I11)*(G11:G14&gt;G11))+1)</f>
        <v>1</v>
      </c>
      <c r="U90" s="3">
        <f>IF(V11&lt;&gt;"",SUMPRODUCT((AC11:AC14=AC11)*(AB11:AB14=AB11)*(Z11:Z14=Z11)*(AA11:AA14=AA11)),"")</f>
        <v>4</v>
      </c>
      <c r="V90" s="3" t="str">
        <f>IF(AND(U90&lt;&gt;"",U90&gt;1),V11,"")</f>
        <v>Bosnië en Herzegovina</v>
      </c>
      <c r="W90" s="3">
        <f>SUMPRODUCT((DA3:DA105=V90)*(DD3:DD105=V91)*(DE3:DE105="W"))+SUMPRODUCT((DA3:DA105=V90)*(DD3:DD105=V92)*(DE3:DE105="W"))+SUMPRODUCT((DA3:DA105=V90)*(DD3:DD105=V93)*(DE3:DE105="W"))+SUMPRODUCT((DA3:DA105=V90)*(DD3:DD105=V94)*(DE3:DE105="W"))+SUMPRODUCT((DA3:DA105=V91)*(DD3:DD105=V90)*(DF3:DF105="W"))+SUMPRODUCT((DA3:DA105=V92)*(DD3:DD105=V90)*(DF3:DF105="W"))+SUMPRODUCT((DA3:DA105=V93)*(DD3:DD105=V90)*(DF3:DF105="W"))+SUMPRODUCT((DA3:DA105=V94)*(DD3:DD105=V90)*(DF3:DF105="W"))</f>
        <v>0</v>
      </c>
      <c r="X90" s="3">
        <f>SUMPRODUCT((DA3:DA105=V90)*(DD3:DD105=V91)*(DE3:DE105="D"))+SUMPRODUCT((DA3:DA105=V90)*(DD3:DD105=V92)*(DE3:DE105="D"))+SUMPRODUCT((DA3:DA105=V90)*(DD3:DD105=V93)*(DE3:DE105="D"))+SUMPRODUCT((DA3:DA105=V90)*(DD3:DD105=V94)*(DE3:DE105="D"))+SUMPRODUCT((DA3:DA105=V91)*(DD3:DD105=V90)*(DE3:DE105="D"))+SUMPRODUCT((DA3:DA105=V92)*(DD3:DD105=V90)*(DE3:DE105="D"))+SUMPRODUCT((DA3:DA105=V93)*(DD3:DD105=V90)*(DE3:DE105="D"))+SUMPRODUCT((DA3:DA105=V94)*(DD3:DD105=V90)*(DE3:DE105="D"))</f>
        <v>0</v>
      </c>
      <c r="Y90" s="3">
        <f>SUMPRODUCT((DA3:DA105=V90)*(DD3:DD105=V91)*(DE3:DE105="L"))+SUMPRODUCT((DA3:DA105=V90)*(DD3:DD105=V92)*(DE3:DE105="L"))+SUMPRODUCT((DA3:DA105=V90)*(DD3:DD105=V93)*(DE3:DE105="L"))+SUMPRODUCT((DA3:DA105=V90)*(DD3:DD105=V94)*(DE3:DE105="L"))+SUMPRODUCT((DA3:DA105=V91)*(DD3:DD105=V90)*(DF3:DF105="L"))+SUMPRODUCT((DA3:DA105=V92)*(DD3:DD105=V90)*(DF3:DF105="L"))+SUMPRODUCT((DA3:DA105=V93)*(DD3:DD105=V90)*(DF3:DF105="L"))+SUMPRODUCT((DA3:DA105=V94)*(DD3:DD105=V90)*(DF3:DF105="L"))</f>
        <v>0</v>
      </c>
      <c r="Z90" s="3">
        <f>SUMPRODUCT((DA3:DA105=V90)*(DD3:DD105=V91)*DB3:DB105)+SUMPRODUCT((DA3:DA105=V90)*(DD3:DD105=V92)*DB3:DB105)+SUMPRODUCT((DA3:DA105=V90)*(DD3:DD105=V93)*DB3:DB105)+SUMPRODUCT((DA3:DA105=V90)*(DD3:DD105=V94)*DB3:DB105)+SUMPRODUCT((DA3:DA105=V91)*(DD3:DD105=V90)*DC3:DC105)+SUMPRODUCT((DA3:DA105=V92)*(DD3:DD105=V90)*DC3:DC105)+SUMPRODUCT((DA3:DA105=V93)*(DD3:DD105=V90)*DC3:DC105)+SUMPRODUCT((DA3:DA105=V94)*(DD3:DD105=V90)*DC3:DC105)</f>
        <v>0</v>
      </c>
      <c r="AA90" s="3">
        <f>SUMPRODUCT((DA3:DA105=V90)*(DD3:DD105=V91)*DC3:DC105)+SUMPRODUCT((DA3:DA105=V90)*(DD3:DD105=V92)*DC3:DC105)+SUMPRODUCT((DA3:DA105=V90)*(DD3:DD105=V93)*DC3:DC105)+SUMPRODUCT((DA3:DA105=V90)*(DD3:DD105=V94)*DC3:DC105)+SUMPRODUCT((DA3:DA105=V91)*(DD3:DD105=V90)*DB3:DB105)+SUMPRODUCT((DA3:DA105=V92)*(DD3:DD105=V90)*DB3:DB105)+SUMPRODUCT((DA3:DA105=V93)*(DD3:DD105=V90)*DB3:DB105)+SUMPRODUCT((DA3:DA105=V94)*(DD3:DD105=V90)*DB3:DB105)</f>
        <v>0</v>
      </c>
      <c r="AB90" s="3">
        <f>Z90-AA90+1000</f>
        <v>1000</v>
      </c>
      <c r="AC90" s="3">
        <f t="shared" ref="AC90:AC93" si="306">IF(V90&lt;&gt;"",W90*3+X90*1,"")</f>
        <v>0</v>
      </c>
      <c r="AD90" s="3">
        <f>IF(V90&lt;&gt;"",VLOOKUP(V90,C4:I52,7,FALSE),"")</f>
        <v>1000</v>
      </c>
      <c r="AE90" s="3">
        <f>IF(V90&lt;&gt;"",VLOOKUP(V90,C4:I52,5,FALSE),"")</f>
        <v>0</v>
      </c>
      <c r="AF90" s="3">
        <f>IF(V90&lt;&gt;"",VLOOKUP(V90,C4:K52,9,FALSE),"")</f>
        <v>-171</v>
      </c>
      <c r="AG90" s="3">
        <f>AC90</f>
        <v>0</v>
      </c>
      <c r="AH90" s="3">
        <f>IF(V90&lt;&gt;"",RANK(AG90,AG90:AG93),"")</f>
        <v>1</v>
      </c>
      <c r="AI90" s="3">
        <f>IF(V90&lt;&gt;"",SUMPRODUCT((AG90:AG93=AG90)*(AB90:AB93&gt;AB90)),"")</f>
        <v>0</v>
      </c>
      <c r="AJ90" s="3">
        <f>IF(V90&lt;&gt;"",SUMPRODUCT((AG90:AG93=AG90)*(AB90:AB93=AB90)*(Z90:Z93&gt;Z90)),"")</f>
        <v>0</v>
      </c>
      <c r="AK90" s="3">
        <f>IF(V90&lt;&gt;"",SUMPRODUCT((AG90:AG93=AG90)*(AB90:AB93=AB90)*(Z90:Z93=Z90)*(AD90:AD93&gt;AD90)),"")</f>
        <v>0</v>
      </c>
      <c r="AL90" s="3">
        <f>IF(V90&lt;&gt;"",SUMPRODUCT((AG90:AG93=AG90)*(AB90:AB93=AB90)*(Z90:Z93=Z90)*(AD90:AD93=AD90)*(AE90:AE93&gt;AE90)),"")</f>
        <v>0</v>
      </c>
      <c r="AM90" s="3">
        <f>IF(V90&lt;&gt;"",SUMPRODUCT((AG90:AG93=AG90)*(AB90:AB93=AB90)*(Z90:Z93=Z90)*(AD90:AD93=AD90)*(AE90:AE93=AE90)*(AF90:AF93&gt;AF90)),"")</f>
        <v>3</v>
      </c>
      <c r="AN90" s="3">
        <f>IF(V90&lt;&gt;"",SUM(AH90:AM90),"")</f>
        <v>4</v>
      </c>
      <c r="DQ90" s="3" t="e">
        <f ca="1">IF(COUNTIF(DQ11:DQ14,4)=4,1,SUMPRODUCT((DQ11:DQ14=DQ11)*(DP11:DP14=DP11)*(DN11:DN14&gt;DN11))+1)</f>
        <v>#REF!</v>
      </c>
      <c r="EB90" s="3" t="e">
        <f ca="1">IF(EC11&lt;&gt;"",SUMPRODUCT((EJ11:EJ14=EJ11)*(EI11:EI14=EI11)*(EG11:EG14=EG11)*(EH11:EH14=EH11)),"")</f>
        <v>#N/A</v>
      </c>
      <c r="EC90" s="3" t="e">
        <f ca="1">IF(AND(EB90&lt;&gt;"",EB90&gt;1),EC11,"")</f>
        <v>#N/A</v>
      </c>
      <c r="ED90" s="3" t="e">
        <f ca="1">SUMPRODUCT((HH3:HH105=EC90)*(HK3:HK105=EC91)*(HL3:HL105="W"))+SUMPRODUCT((HH3:HH105=EC90)*(HK3:HK105=EC92)*(HL3:HL105="W"))+SUMPRODUCT((HH3:HH105=EC90)*(HK3:HK105=EC93)*(HL3:HL105="W"))+SUMPRODUCT((HH3:HH105=EC90)*(HK3:HK105=EC94)*(HL3:HL105="W"))+SUMPRODUCT((HH3:HH105=EC91)*(HK3:HK105=EC90)*(HM3:HM105="W"))+SUMPRODUCT((HH3:HH105=EC92)*(HK3:HK105=EC90)*(HM3:HM105="W"))+SUMPRODUCT((HH3:HH105=EC93)*(HK3:HK105=EC90)*(HM3:HM105="W"))+SUMPRODUCT((HH3:HH105=EC94)*(HK3:HK105=EC90)*(HM3:HM105="W"))</f>
        <v>#N/A</v>
      </c>
      <c r="EE90" s="3" t="e">
        <f ca="1">SUMPRODUCT((HH3:HH105=EC90)*(HK3:HK105=EC91)*(HL3:HL105="D"))+SUMPRODUCT((HH3:HH105=EC90)*(HK3:HK105=EC92)*(HL3:HL105="D"))+SUMPRODUCT((HH3:HH105=EC90)*(HK3:HK105=EC93)*(HL3:HL105="D"))+SUMPRODUCT((HH3:HH105=EC90)*(HK3:HK105=EC94)*(HL3:HL105="D"))+SUMPRODUCT((HH3:HH105=EC91)*(HK3:HK105=EC90)*(HL3:HL105="D"))+SUMPRODUCT((HH3:HH105=EC92)*(HK3:HK105=EC90)*(HL3:HL105="D"))+SUMPRODUCT((HH3:HH105=EC93)*(HK3:HK105=EC90)*(HL3:HL105="D"))+SUMPRODUCT((HH3:HH105=EC94)*(HK3:HK105=EC90)*(HL3:HL105="D"))</f>
        <v>#N/A</v>
      </c>
      <c r="EF90" s="3" t="e">
        <f ca="1">SUMPRODUCT((HH3:HH105=EC90)*(HK3:HK105=EC91)*(HL3:HL105="L"))+SUMPRODUCT((HH3:HH105=EC90)*(HK3:HK105=EC92)*(HL3:HL105="L"))+SUMPRODUCT((HH3:HH105=EC90)*(HK3:HK105=EC93)*(HL3:HL105="L"))+SUMPRODUCT((HH3:HH105=EC90)*(HK3:HK105=EC94)*(HL3:HL105="L"))+SUMPRODUCT((HH3:HH105=EC91)*(HK3:HK105=EC90)*(HM3:HM105="L"))+SUMPRODUCT((HH3:HH105=EC92)*(HK3:HK105=EC90)*(HM3:HM105="L"))+SUMPRODUCT((HH3:HH105=EC93)*(HK3:HK105=EC90)*(HM3:HM105="L"))+SUMPRODUCT((HH3:HH105=EC94)*(HK3:HK105=EC90)*(HM3:HM105="L"))</f>
        <v>#N/A</v>
      </c>
      <c r="EG90" s="3" t="e">
        <f ca="1">SUMPRODUCT((HH3:HH105=EC90)*(HK3:HK105=EC91)*HI3:HI105)+SUMPRODUCT((HH3:HH105=EC90)*(HK3:HK105=EC92)*HI3:HI105)+SUMPRODUCT((HH3:HH105=EC90)*(HK3:HK105=EC93)*HI3:HI105)+SUMPRODUCT((HH3:HH105=EC90)*(HK3:HK105=EC94)*HI3:HI105)+SUMPRODUCT((HH3:HH105=EC91)*(HK3:HK105=EC90)*HJ3:HJ105)+SUMPRODUCT((HH3:HH105=EC92)*(HK3:HK105=EC90)*HJ3:HJ105)+SUMPRODUCT((HH3:HH105=EC93)*(HK3:HK105=EC90)*HJ3:HJ105)+SUMPRODUCT((HH3:HH105=EC94)*(HK3:HK105=EC90)*HJ3:HJ105)</f>
        <v>#N/A</v>
      </c>
      <c r="EH90" s="3" t="e">
        <f ca="1">SUMPRODUCT((HH3:HH105=EC90)*(HK3:HK105=EC91)*HJ3:HJ105)+SUMPRODUCT((HH3:HH105=EC90)*(HK3:HK105=EC92)*HJ3:HJ105)+SUMPRODUCT((HH3:HH105=EC90)*(HK3:HK105=EC93)*HJ3:HJ105)+SUMPRODUCT((HH3:HH105=EC90)*(HK3:HK105=EC94)*HJ3:HJ105)+SUMPRODUCT((HH3:HH105=EC91)*(HK3:HK105=EC90)*HI3:HI105)+SUMPRODUCT((HH3:HH105=EC92)*(HK3:HK105=EC90)*HI3:HI105)+SUMPRODUCT((HH3:HH105=EC93)*(HK3:HK105=EC90)*HI3:HI105)+SUMPRODUCT((HH3:HH105=EC94)*(HK3:HK105=EC90)*HI3:HI105)</f>
        <v>#N/A</v>
      </c>
      <c r="EI90" s="3" t="e">
        <f ca="1">EG90-EH90+1000</f>
        <v>#N/A</v>
      </c>
      <c r="EJ90" s="3" t="e">
        <f t="shared" ref="EJ90:EJ93" ca="1" si="307">IF(EC90&lt;&gt;"",ED90*3+EE90*1,"")</f>
        <v>#N/A</v>
      </c>
      <c r="EK90" s="3" t="e">
        <f ca="1">IF(EC90&lt;&gt;"",VLOOKUP(EC90,DJ4:DP52,7,FALSE),"")</f>
        <v>#N/A</v>
      </c>
      <c r="EL90" s="3" t="e">
        <f ca="1">IF(EC90&lt;&gt;"",VLOOKUP(EC90,DJ4:DP52,5,FALSE),"")</f>
        <v>#N/A</v>
      </c>
      <c r="EM90" s="3" t="e">
        <f ca="1">IF(EC90&lt;&gt;"",VLOOKUP(EC90,DJ4:DR52,9,FALSE),"")</f>
        <v>#N/A</v>
      </c>
      <c r="EN90" s="3" t="e">
        <f ca="1">EJ90</f>
        <v>#N/A</v>
      </c>
      <c r="EO90" s="3" t="e">
        <f ca="1">IF(EC90&lt;&gt;"",RANK(EN90,EN90:EN93),"")</f>
        <v>#N/A</v>
      </c>
      <c r="EP90" s="3" t="e">
        <f ca="1">IF(EC90&lt;&gt;"",SUMPRODUCT((EN90:EN93=EN90)*(EI90:EI93&gt;EI90)),"")</f>
        <v>#N/A</v>
      </c>
      <c r="EQ90" s="3" t="e">
        <f ca="1">IF(EC90&lt;&gt;"",SUMPRODUCT((EN90:EN93=EN90)*(EI90:EI93=EI90)*(EG90:EG93&gt;EG90)),"")</f>
        <v>#N/A</v>
      </c>
      <c r="ER90" s="3" t="e">
        <f ca="1">IF(EC90&lt;&gt;"",SUMPRODUCT((EN90:EN93=EN90)*(EI90:EI93=EI90)*(EG90:EG93=EG90)*(EK90:EK93&gt;EK90)),"")</f>
        <v>#N/A</v>
      </c>
      <c r="ES90" s="3" t="e">
        <f ca="1">IF(EC90&lt;&gt;"",SUMPRODUCT((EN90:EN93=EN90)*(EI90:EI93=EI90)*(EG90:EG93=EG90)*(EK90:EK93=EK90)*(EL90:EL93&gt;EL90)),"")</f>
        <v>#N/A</v>
      </c>
      <c r="ET90" s="3" t="e">
        <f ca="1">IF(EC90&lt;&gt;"",SUMPRODUCT((EN90:EN93=EN90)*(EI90:EI93=EI90)*(EG90:EG93=EG90)*(EK90:EK93=EK90)*(EL90:EL93=EL90)*(EM90:EM93&gt;EM90)),"")</f>
        <v>#N/A</v>
      </c>
      <c r="EU90" s="3" t="e">
        <f ca="1">IF(EC90&lt;&gt;"",SUM(EO90:ET90),"")</f>
        <v>#N/A</v>
      </c>
    </row>
    <row r="91" spans="9:193" x14ac:dyDescent="0.25">
      <c r="J91" s="3">
        <f>IF(COUNTIF(J11:J14,4)=4,1,SUMPRODUCT((J11:J14=J12)*(I11:I14=I12)*(G11:G14&gt;G12))+1)</f>
        <v>1</v>
      </c>
      <c r="U91" s="3">
        <f>IF(V12&lt;&gt;"",SUMPRODUCT((AC11:AC14=AC12)*(AB11:AB14=AB12)*(Z11:Z14=Z12)*(AA11:AA14=AA12)),"")</f>
        <v>4</v>
      </c>
      <c r="V91" s="3" t="str">
        <f>IF(AND(U91&lt;&gt;"",U91&gt;1),V12,"")</f>
        <v>Qatar</v>
      </c>
      <c r="W91" s="3">
        <f>SUMPRODUCT((DA3:DA105=V91)*(DD3:DD105=V92)*(DE3:DE105="W"))+SUMPRODUCT((DA3:DA105=V91)*(DD3:DD105=V93)*(DE3:DE105="W"))+SUMPRODUCT((DA3:DA105=V91)*(DD3:DD105=V94)*(DE3:DE105="W"))+SUMPRODUCT((DA3:DA105=V91)*(DD3:DD105=V90)*(DE3:DE105="W"))+SUMPRODUCT((DA3:DA105=V92)*(DD3:DD105=V91)*(DF3:DF105="W"))+SUMPRODUCT((DA3:DA105=V93)*(DD3:DD105=V91)*(DF3:DF105="W"))+SUMPRODUCT((DA3:DA105=V94)*(DD3:DD105=V91)*(DF3:DF105="W"))+SUMPRODUCT((DA3:DA105=V90)*(DD3:DD105=V91)*(DF3:DF105="W"))</f>
        <v>0</v>
      </c>
      <c r="X91" s="3">
        <f>SUMPRODUCT((DA3:DA105=V91)*(DD3:DD105=V92)*(DE3:DE105="D"))+SUMPRODUCT((DA3:DA105=V91)*(DD3:DD105=V93)*(DE3:DE105="D"))+SUMPRODUCT((DA3:DA105=V91)*(DD3:DD105=V94)*(DE3:DE105="D"))+SUMPRODUCT((DA3:DA105=V91)*(DD3:DD105=V90)*(DE3:DE105="D"))+SUMPRODUCT((DA3:DA105=V92)*(DD3:DD105=V91)*(DE3:DE105="D"))+SUMPRODUCT((DA3:DA105=V93)*(DD3:DD105=V91)*(DE3:DE105="D"))+SUMPRODUCT((DA3:DA105=V94)*(DD3:DD105=V91)*(DE3:DE105="D"))+SUMPRODUCT((DA3:DA105=V90)*(DD3:DD105=V91)*(DE3:DE105="D"))</f>
        <v>0</v>
      </c>
      <c r="Y91" s="3">
        <f>SUMPRODUCT((DA3:DA105=V91)*(DD3:DD105=V92)*(DE3:DE105="L"))+SUMPRODUCT((DA3:DA105=V91)*(DD3:DD105=V93)*(DE3:DE105="L"))+SUMPRODUCT((DA3:DA105=V91)*(DD3:DD105=V94)*(DE3:DE105="L"))+SUMPRODUCT((DA3:DA105=V91)*(DD3:DD105=V90)*(DE3:DE105="L"))+SUMPRODUCT((DA3:DA105=V92)*(DD3:DD105=V91)*(DF3:DF105="L"))+SUMPRODUCT((DA3:DA105=V93)*(DD3:DD105=V91)*(DF3:DF105="L"))+SUMPRODUCT((DA3:DA105=V94)*(DD3:DD105=V91)*(DF3:DF105="L"))+SUMPRODUCT((DA3:DA105=V90)*(DD3:DD105=V91)*(DF3:DF105="L"))</f>
        <v>0</v>
      </c>
      <c r="Z91" s="3">
        <f>SUMPRODUCT((DA3:DA105=V91)*(DD3:DD105=V92)*DB3:DB105)+SUMPRODUCT((DA3:DA105=V91)*(DD3:DD105=V93)*DB3:DB105)+SUMPRODUCT((DA3:DA105=V91)*(DD3:DD105=V94)*DB3:DB105)+SUMPRODUCT((DA3:DA105=V91)*(DD3:DD105=V90)*DB3:DB105)+SUMPRODUCT((DA3:DA105=V92)*(DD3:DD105=V91)*DC3:DC105)+SUMPRODUCT((DA3:DA105=V93)*(DD3:DD105=V91)*DC3:DC105)+SUMPRODUCT((DA3:DA105=V94)*(DD3:DD105=V91)*DC3:DC105)+SUMPRODUCT((DA3:DA105=V90)*(DD3:DD105=V91)*DC3:DC105)</f>
        <v>0</v>
      </c>
      <c r="AA91" s="3">
        <f>SUMPRODUCT((DA3:DA105=V91)*(DD3:DD105=V92)*DC3:DC105)+SUMPRODUCT((DA3:DA105=V91)*(DD3:DD105=V93)*DC3:DC105)+SUMPRODUCT((DA3:DA105=V91)*(DD3:DD105=V94)*DC3:DC105)+SUMPRODUCT((DA3:DA105=V91)*(DD3:DD105=V90)*DC3:DC105)+SUMPRODUCT((DA3:DA105=V92)*(DD3:DD105=V91)*DB3:DB105)+SUMPRODUCT((DA3:DA105=V93)*(DD3:DD105=V91)*DB3:DB105)+SUMPRODUCT((DA3:DA105=V94)*(DD3:DD105=V91)*DB3:DB105)+SUMPRODUCT((DA3:DA105=V90)*(DD3:DD105=V91)*DB3:DB105)</f>
        <v>0</v>
      </c>
      <c r="AB91" s="3">
        <f>Z91-AA91+1000</f>
        <v>1000</v>
      </c>
      <c r="AC91" s="3">
        <f t="shared" si="306"/>
        <v>0</v>
      </c>
      <c r="AD91" s="3">
        <f>IF(V91&lt;&gt;"",VLOOKUP(V91,C4:I52,7,FALSE),"")</f>
        <v>1000</v>
      </c>
      <c r="AE91" s="3">
        <f>IF(V91&lt;&gt;"",VLOOKUP(V91,C4:I52,5,FALSE),"")</f>
        <v>0</v>
      </c>
      <c r="AF91" s="3">
        <f>IF(V91&lt;&gt;"",VLOOKUP(V91,C4:K52,9,FALSE),"")</f>
        <v>-156</v>
      </c>
      <c r="AG91" s="3">
        <f t="shared" ref="AG91:AG93" si="308">AC91</f>
        <v>0</v>
      </c>
      <c r="AH91" s="3">
        <f>IF(V91&lt;&gt;"",RANK(AG91,AG90:AG93),"")</f>
        <v>1</v>
      </c>
      <c r="AI91" s="3">
        <f>IF(V91&lt;&gt;"",SUMPRODUCT((AG90:AG93=AG91)*(AB90:AB93&gt;AB91)),"")</f>
        <v>0</v>
      </c>
      <c r="AJ91" s="3">
        <f>IF(V91&lt;&gt;"",SUMPRODUCT((AG90:AG93=AG91)*(AB90:AB93=AB91)*(Z90:Z93&gt;Z91)),"")</f>
        <v>0</v>
      </c>
      <c r="AK91" s="3">
        <f>IF(V91&lt;&gt;"",SUMPRODUCT((AG90:AG93=AG91)*(AB90:AB93=AB91)*(Z90:Z93=Z91)*(AD90:AD93&gt;AD91)),"")</f>
        <v>0</v>
      </c>
      <c r="AL91" s="3">
        <f>IF(V91&lt;&gt;"",SUMPRODUCT((AG90:AG93=AG91)*(AB90:AB93=AB91)*(Z90:Z93=Z91)*(AD90:AD93=AD91)*(AE90:AE93&gt;AE91)),"")</f>
        <v>0</v>
      </c>
      <c r="AM91" s="3">
        <f>IF(V91&lt;&gt;"",SUMPRODUCT((AG90:AG93=AG91)*(AB90:AB93=AB91)*(Z90:Z93=Z91)*(AD90:AD93=AD91)*(AE90:AE93=AE91)*(AF90:AF93&gt;AF91)),"")</f>
        <v>2</v>
      </c>
      <c r="AN91" s="3">
        <f t="shared" ref="AN91:AN93" si="309">IF(V91&lt;&gt;"",SUM(AH91:AM91),"")</f>
        <v>3</v>
      </c>
      <c r="AO91" s="3" t="str">
        <f>IF(AP12&lt;&gt;"",SUMPRODUCT((AW11:AW14=AW12)*(AV11:AV14=AV12)*(AT11:AT14=AT12)*(AU11:AU14=AU12)),"")</f>
        <v/>
      </c>
      <c r="AP91" s="3" t="str">
        <f>IF(AND(AO91&lt;&gt;"",AO91&gt;1),AP12,"")</f>
        <v/>
      </c>
      <c r="AQ91" s="3">
        <f>SUMPRODUCT((DA3:DA105=AP91)*(DD3:DD105=AP92)*(DE3:DE105="W"))+SUMPRODUCT((DA3:DA105=AP91)*(DD3:DD105=AP93)*(DE3:DE105="W"))+SUMPRODUCT((DA3:DA105=AP91)*(DD3:DD105=AP94)*(DE3:DE105="W"))+SUMPRODUCT((DA3:DA105=AP92)*(DD3:DD105=AP91)*(DF3:DF105="W"))+SUMPRODUCT((DA3:DA105=AP93)*(DD3:DD105=AP91)*(DF3:DF105="W"))+SUMPRODUCT((DA3:DA105=AP94)*(DD3:DD105=AP91)*(DF3:DF105="W"))</f>
        <v>0</v>
      </c>
      <c r="AR91" s="3">
        <f>SUMPRODUCT((DA3:DA105=AP91)*(DD3:DD105=AP92)*(DE3:DE105="D"))+SUMPRODUCT((DA3:DA105=AP91)*(DD3:DD105=AP93)*(DE3:DE105="D"))+SUMPRODUCT((DA3:DA105=AP91)*(DD3:DD105=AP94)*(DE3:DE105="D"))+SUMPRODUCT((DA3:DA105=AP92)*(DD3:DD105=AP91)*(DE3:DE105="D"))+SUMPRODUCT((DA3:DA105=AP93)*(DD3:DD105=AP91)*(DE3:DE105="D"))+SUMPRODUCT((DA3:DA105=AP94)*(DD3:DD105=AP91)*(DE3:DE105="D"))</f>
        <v>0</v>
      </c>
      <c r="AS91" s="3">
        <f>SUMPRODUCT((DA3:DA105=AP91)*(DD3:DD105=AP92)*(DE3:DE105="L"))+SUMPRODUCT((DA3:DA105=AP91)*(DD3:DD105=AP93)*(DE3:DE105="L"))+SUMPRODUCT((DA3:DA105=AP91)*(DD3:DD105=AP94)*(DE3:DE105="L"))+SUMPRODUCT((DA3:DA105=AP92)*(DD3:DD105=AP91)*(DF3:DF105="L"))+SUMPRODUCT((DA3:DA105=AP93)*(DD3:DD105=AP91)*(DF3:DF105="L"))+SUMPRODUCT((DA3:DA105=AP94)*(DD3:DD105=AP91)*(DF3:DF105="L"))</f>
        <v>0</v>
      </c>
      <c r="AT91" s="3">
        <f>SUMPRODUCT((DA3:DA105=AP91)*(DD3:DD105=AP92)*DB3:DB105)+SUMPRODUCT((DA3:DA105=AP91)*(DD3:DD105=AP93)*DB3:DB105)+SUMPRODUCT((DA3:DA105=AP91)*(DD3:DD105=AP94)*DB3:DB105)+SUMPRODUCT((DA3:DA105=AP91)*(DD3:DD105=AP90)*DB3:DB105)+SUMPRODUCT((DA3:DA105=AP92)*(DD3:DD105=AP91)*DC3:DC105)+SUMPRODUCT((DA3:DA105=AP93)*(DD3:DD105=AP91)*DC3:DC105)+SUMPRODUCT((DA3:DA105=AP94)*(DD3:DD105=AP91)*DC3:DC105)+SUMPRODUCT((DA3:DA105=AP90)*(DD3:DD105=AP91)*DC3:DC105)</f>
        <v>0</v>
      </c>
      <c r="AU91" s="3">
        <f>SUMPRODUCT((DA3:DA105=AP91)*(DD3:DD105=AP92)*DC3:DC105)+SUMPRODUCT((DA3:DA105=AP91)*(DD3:DD105=AP93)*DC3:DC105)+SUMPRODUCT((DA3:DA105=AP91)*(DD3:DD105=AP94)*DC3:DC105)+SUMPRODUCT((DA3:DA105=AP91)*(DD3:DD105=AP90)*DC3:DC105)+SUMPRODUCT((DA3:DA105=AP92)*(DD3:DD105=AP91)*DB3:DB105)+SUMPRODUCT((DA3:DA105=AP93)*(DD3:DD105=AP91)*DB3:DB105)+SUMPRODUCT((DA3:DA105=AP94)*(DD3:DD105=AP91)*DB3:DB105)+SUMPRODUCT((DA3:DA105=AP90)*(DD3:DD105=AP91)*DB3:DB105)</f>
        <v>0</v>
      </c>
      <c r="AV91" s="3">
        <f>AT91-AU91+1000</f>
        <v>1000</v>
      </c>
      <c r="AW91" s="3" t="str">
        <f t="shared" ref="AW91:AW93" si="310">IF(AP91&lt;&gt;"",AQ91*3+AR91*1,"")</f>
        <v/>
      </c>
      <c r="AX91" s="3" t="str">
        <f>IF(AP91&lt;&gt;"",VLOOKUP(AP91,C4:I52,7,FALSE),"")</f>
        <v/>
      </c>
      <c r="AY91" s="3" t="str">
        <f>IF(AP91&lt;&gt;"",VLOOKUP(AP91,C4:I52,5,FALSE),"")</f>
        <v/>
      </c>
      <c r="AZ91" s="3" t="str">
        <f>IF(AP91&lt;&gt;"",VLOOKUP(AP91,C4:K52,9,FALSE),"")</f>
        <v/>
      </c>
      <c r="BA91" s="3" t="str">
        <f t="shared" ref="BA91:BA93" si="311">AW91</f>
        <v/>
      </c>
      <c r="BB91" s="3" t="str">
        <f>IF(AP91&lt;&gt;"",RANK(BA91,BA90:BA93),"")</f>
        <v/>
      </c>
      <c r="BC91" s="3" t="str">
        <f>IF(AP91&lt;&gt;"",SUMPRODUCT((BA90:BA93=BA91)*(AV90:AV93&gt;AV91)),"")</f>
        <v/>
      </c>
      <c r="BD91" s="3" t="str">
        <f>IF(AP91&lt;&gt;"",SUMPRODUCT((BA90:BA93=BA91)*(AV90:AV93=AV91)*(AT90:AT93&gt;AT91)),"")</f>
        <v/>
      </c>
      <c r="BE91" s="3" t="str">
        <f>IF(AP91&lt;&gt;"",SUMPRODUCT((BA90:BA93=BA91)*(AV90:AV93=AV91)*(AT90:AT93=AT91)*(AX90:AX93&gt;AX91)),"")</f>
        <v/>
      </c>
      <c r="BF91" s="3" t="str">
        <f>IF(AP91&lt;&gt;"",SUMPRODUCT((BA90:BA93=BA91)*(AV90:AV93=AV91)*(AT90:AT93=AT91)*(AX90:AX93=AX91)*(AY90:AY93&gt;AY91)),"")</f>
        <v/>
      </c>
      <c r="BG91" s="3" t="str">
        <f>IF(AP91&lt;&gt;"",SUMPRODUCT((BA90:BA93=BA91)*(AV90:AV93=AV91)*(AT90:AT93=AT91)*(AX90:AX93=AX91)*(AY90:AY93=AY91)*(AZ90:AZ93&gt;AZ91)),"")</f>
        <v/>
      </c>
      <c r="BH91" s="3" t="str">
        <f>IF(AP91&lt;&gt;"",SUM(BB91:BG91)+1,"")</f>
        <v/>
      </c>
      <c r="DQ91" s="3" t="e">
        <f ca="1">IF(COUNTIF(DQ11:DQ14,4)=4,1,SUMPRODUCT((DQ11:DQ14=DQ12)*(DP11:DP14=DP12)*(DN11:DN14&gt;DN12))+1)</f>
        <v>#REF!</v>
      </c>
      <c r="EB91" s="3" t="e">
        <f ca="1">IF(EC12&lt;&gt;"",SUMPRODUCT((EJ11:EJ14=EJ12)*(EI11:EI14=EI12)*(EG11:EG14=EG12)*(EH11:EH14=EH12)),"")</f>
        <v>#N/A</v>
      </c>
      <c r="EC91" s="3" t="e">
        <f ca="1">IF(AND(EB91&lt;&gt;"",EB91&gt;1),EC12,"")</f>
        <v>#N/A</v>
      </c>
      <c r="ED91" s="3" t="e">
        <f ca="1">SUMPRODUCT((HH3:HH105=EC91)*(HK3:HK105=EC92)*(HL3:HL105="W"))+SUMPRODUCT((HH3:HH105=EC91)*(HK3:HK105=EC93)*(HL3:HL105="W"))+SUMPRODUCT((HH3:HH105=EC91)*(HK3:HK105=EC94)*(HL3:HL105="W"))+SUMPRODUCT((HH3:HH105=EC91)*(HK3:HK105=EC90)*(HL3:HL105="W"))+SUMPRODUCT((HH3:HH105=EC92)*(HK3:HK105=EC91)*(HM3:HM105="W"))+SUMPRODUCT((HH3:HH105=EC93)*(HK3:HK105=EC91)*(HM3:HM105="W"))+SUMPRODUCT((HH3:HH105=EC94)*(HK3:HK105=EC91)*(HM3:HM105="W"))+SUMPRODUCT((HH3:HH105=EC90)*(HK3:HK105=EC91)*(HM3:HM105="W"))</f>
        <v>#N/A</v>
      </c>
      <c r="EE91" s="3" t="e">
        <f ca="1">SUMPRODUCT((HH3:HH105=EC91)*(HK3:HK105=EC92)*(HL3:HL105="D"))+SUMPRODUCT((HH3:HH105=EC91)*(HK3:HK105=EC93)*(HL3:HL105="D"))+SUMPRODUCT((HH3:HH105=EC91)*(HK3:HK105=EC94)*(HL3:HL105="D"))+SUMPRODUCT((HH3:HH105=EC91)*(HK3:HK105=EC90)*(HL3:HL105="D"))+SUMPRODUCT((HH3:HH105=EC92)*(HK3:HK105=EC91)*(HL3:HL105="D"))+SUMPRODUCT((HH3:HH105=EC93)*(HK3:HK105=EC91)*(HL3:HL105="D"))+SUMPRODUCT((HH3:HH105=EC94)*(HK3:HK105=EC91)*(HL3:HL105="D"))+SUMPRODUCT((HH3:HH105=EC90)*(HK3:HK105=EC91)*(HL3:HL105="D"))</f>
        <v>#N/A</v>
      </c>
      <c r="EF91" s="3" t="e">
        <f ca="1">SUMPRODUCT((HH3:HH105=EC91)*(HK3:HK105=EC92)*(HL3:HL105="L"))+SUMPRODUCT((HH3:HH105=EC91)*(HK3:HK105=EC93)*(HL3:HL105="L"))+SUMPRODUCT((HH3:HH105=EC91)*(HK3:HK105=EC94)*(HL3:HL105="L"))+SUMPRODUCT((HH3:HH105=EC91)*(HK3:HK105=EC90)*(HL3:HL105="L"))+SUMPRODUCT((HH3:HH105=EC92)*(HK3:HK105=EC91)*(HM3:HM105="L"))+SUMPRODUCT((HH3:HH105=EC93)*(HK3:HK105=EC91)*(HM3:HM105="L"))+SUMPRODUCT((HH3:HH105=EC94)*(HK3:HK105=EC91)*(HM3:HM105="L"))+SUMPRODUCT((HH3:HH105=EC90)*(HK3:HK105=EC91)*(HM3:HM105="L"))</f>
        <v>#N/A</v>
      </c>
      <c r="EG91" s="3" t="e">
        <f ca="1">SUMPRODUCT((HH3:HH105=EC91)*(HK3:HK105=EC92)*HI3:HI105)+SUMPRODUCT((HH3:HH105=EC91)*(HK3:HK105=EC93)*HI3:HI105)+SUMPRODUCT((HH3:HH105=EC91)*(HK3:HK105=EC94)*HI3:HI105)+SUMPRODUCT((HH3:HH105=EC91)*(HK3:HK105=EC90)*HI3:HI105)+SUMPRODUCT((HH3:HH105=EC92)*(HK3:HK105=EC91)*HJ3:HJ105)+SUMPRODUCT((HH3:HH105=EC93)*(HK3:HK105=EC91)*HJ3:HJ105)+SUMPRODUCT((HH3:HH105=EC94)*(HK3:HK105=EC91)*HJ3:HJ105)+SUMPRODUCT((HH3:HH105=EC90)*(HK3:HK105=EC91)*HJ3:HJ105)</f>
        <v>#N/A</v>
      </c>
      <c r="EH91" s="3" t="e">
        <f ca="1">SUMPRODUCT((HH3:HH105=EC91)*(HK3:HK105=EC92)*HJ3:HJ105)+SUMPRODUCT((HH3:HH105=EC91)*(HK3:HK105=EC93)*HJ3:HJ105)+SUMPRODUCT((HH3:HH105=EC91)*(HK3:HK105=EC94)*HJ3:HJ105)+SUMPRODUCT((HH3:HH105=EC91)*(HK3:HK105=EC90)*HJ3:HJ105)+SUMPRODUCT((HH3:HH105=EC92)*(HK3:HK105=EC91)*HI3:HI105)+SUMPRODUCT((HH3:HH105=EC93)*(HK3:HK105=EC91)*HI3:HI105)+SUMPRODUCT((HH3:HH105=EC94)*(HK3:HK105=EC91)*HI3:HI105)+SUMPRODUCT((HH3:HH105=EC90)*(HK3:HK105=EC91)*HI3:HI105)</f>
        <v>#N/A</v>
      </c>
      <c r="EI91" s="3" t="e">
        <f ca="1">EG91-EH91+1000</f>
        <v>#N/A</v>
      </c>
      <c r="EJ91" s="3" t="e">
        <f t="shared" ca="1" si="307"/>
        <v>#N/A</v>
      </c>
      <c r="EK91" s="3" t="e">
        <f ca="1">IF(EC91&lt;&gt;"",VLOOKUP(EC91,DJ4:DP52,7,FALSE),"")</f>
        <v>#N/A</v>
      </c>
      <c r="EL91" s="3" t="e">
        <f ca="1">IF(EC91&lt;&gt;"",VLOOKUP(EC91,DJ4:DP52,5,FALSE),"")</f>
        <v>#N/A</v>
      </c>
      <c r="EM91" s="3" t="e">
        <f ca="1">IF(EC91&lt;&gt;"",VLOOKUP(EC91,DJ4:DR52,9,FALSE),"")</f>
        <v>#N/A</v>
      </c>
      <c r="EN91" s="3" t="e">
        <f t="shared" ref="EN91:EN93" ca="1" si="312">EJ91</f>
        <v>#N/A</v>
      </c>
      <c r="EO91" s="3" t="e">
        <f ca="1">IF(EC91&lt;&gt;"",RANK(EN91,EN90:EN93),"")</f>
        <v>#N/A</v>
      </c>
      <c r="EP91" s="3" t="e">
        <f ca="1">IF(EC91&lt;&gt;"",SUMPRODUCT((EN90:EN93=EN91)*(EI90:EI93&gt;EI91)),"")</f>
        <v>#N/A</v>
      </c>
      <c r="EQ91" s="3" t="e">
        <f ca="1">IF(EC91&lt;&gt;"",SUMPRODUCT((EN90:EN93=EN91)*(EI90:EI93=EI91)*(EG90:EG93&gt;EG91)),"")</f>
        <v>#N/A</v>
      </c>
      <c r="ER91" s="3" t="e">
        <f ca="1">IF(EC91&lt;&gt;"",SUMPRODUCT((EN90:EN93=EN91)*(EI90:EI93=EI91)*(EG90:EG93=EG91)*(EK90:EK93&gt;EK91)),"")</f>
        <v>#N/A</v>
      </c>
      <c r="ES91" s="3" t="e">
        <f ca="1">IF(EC91&lt;&gt;"",SUMPRODUCT((EN90:EN93=EN91)*(EI90:EI93=EI91)*(EG90:EG93=EG91)*(EK90:EK93=EK91)*(EL90:EL93&gt;EL91)),"")</f>
        <v>#N/A</v>
      </c>
      <c r="ET91" s="3" t="e">
        <f ca="1">IF(EC91&lt;&gt;"",SUMPRODUCT((EN90:EN93=EN91)*(EI90:EI93=EI91)*(EG90:EG93=EG91)*(EK90:EK93=EK91)*(EL90:EL93=EL91)*(EM90:EM93&gt;EM91)),"")</f>
        <v>#N/A</v>
      </c>
      <c r="EU91" s="3" t="e">
        <f t="shared" ref="EU91:EU93" ca="1" si="313">IF(EC91&lt;&gt;"",SUM(EO91:ET91),"")</f>
        <v>#N/A</v>
      </c>
      <c r="EV91" s="3" t="e">
        <f ca="1">IF(EW12&lt;&gt;"",SUMPRODUCT((FD11:FD14=FD12)*(FC11:FC14=FC12)*(FA11:FA14=FA12)*(FB11:FB14=FB12)),"")</f>
        <v>#N/A</v>
      </c>
      <c r="EW91" s="3" t="e">
        <f ca="1">IF(AND(EV91&lt;&gt;"",EV91&gt;1),EW12,"")</f>
        <v>#N/A</v>
      </c>
      <c r="EX91" s="3" t="e">
        <f ca="1">SUMPRODUCT((HH3:HH105=EW91)*(HK3:HK105=EW92)*(HL3:HL105="W"))+SUMPRODUCT((HH3:HH105=EW91)*(HK3:HK105=EW93)*(HL3:HL105="W"))+SUMPRODUCT((HH3:HH105=EW91)*(HK3:HK105=EW94)*(HL3:HL105="W"))+SUMPRODUCT((HH3:HH105=EW92)*(HK3:HK105=EW91)*(HM3:HM105="W"))+SUMPRODUCT((HH3:HH105=EW93)*(HK3:HK105=EW91)*(HM3:HM105="W"))+SUMPRODUCT((HH3:HH105=EW94)*(HK3:HK105=EW91)*(HM3:HM105="W"))</f>
        <v>#N/A</v>
      </c>
      <c r="EY91" s="3" t="e">
        <f ca="1">SUMPRODUCT((HH3:HH105=EW91)*(HK3:HK105=EW92)*(HL3:HL105="D"))+SUMPRODUCT((HH3:HH105=EW91)*(HK3:HK105=EW93)*(HL3:HL105="D"))+SUMPRODUCT((HH3:HH105=EW91)*(HK3:HK105=EW94)*(HL3:HL105="D"))+SUMPRODUCT((HH3:HH105=EW92)*(HK3:HK105=EW91)*(HL3:HL105="D"))+SUMPRODUCT((HH3:HH105=EW93)*(HK3:HK105=EW91)*(HL3:HL105="D"))+SUMPRODUCT((HH3:HH105=EW94)*(HK3:HK105=EW91)*(HL3:HL105="D"))</f>
        <v>#N/A</v>
      </c>
      <c r="EZ91" s="3" t="e">
        <f ca="1">SUMPRODUCT((HH3:HH105=EW91)*(HK3:HK105=EW92)*(HL3:HL105="L"))+SUMPRODUCT((HH3:HH105=EW91)*(HK3:HK105=EW93)*(HL3:HL105="L"))+SUMPRODUCT((HH3:HH105=EW91)*(HK3:HK105=EW94)*(HL3:HL105="L"))+SUMPRODUCT((HH3:HH105=EW92)*(HK3:HK105=EW91)*(HM3:HM105="L"))+SUMPRODUCT((HH3:HH105=EW93)*(HK3:HK105=EW91)*(HM3:HM105="L"))+SUMPRODUCT((HH3:HH105=EW94)*(HK3:HK105=EW91)*(HM3:HM105="L"))</f>
        <v>#N/A</v>
      </c>
      <c r="FA91" s="3" t="e">
        <f ca="1">SUMPRODUCT((HH3:HH105=EW91)*(HK3:HK105=EW92)*HI3:HI105)+SUMPRODUCT((HH3:HH105=EW91)*(HK3:HK105=EW93)*HI3:HI105)+SUMPRODUCT((HH3:HH105=EW91)*(HK3:HK105=EW94)*HI3:HI105)+SUMPRODUCT((HH3:HH105=EW91)*(HK3:HK105=EW90)*HI3:HI105)+SUMPRODUCT((HH3:HH105=EW92)*(HK3:HK105=EW91)*HJ3:HJ105)+SUMPRODUCT((HH3:HH105=EW93)*(HK3:HK105=EW91)*HJ3:HJ105)+SUMPRODUCT((HH3:HH105=EW94)*(HK3:HK105=EW91)*HJ3:HJ105)+SUMPRODUCT((HH3:HH105=EW90)*(HK3:HK105=EW91)*HJ3:HJ105)</f>
        <v>#N/A</v>
      </c>
      <c r="FB91" s="3" t="e">
        <f ca="1">SUMPRODUCT((HH3:HH105=EW91)*(HK3:HK105=EW92)*HJ3:HJ105)+SUMPRODUCT((HH3:HH105=EW91)*(HK3:HK105=EW93)*HJ3:HJ105)+SUMPRODUCT((HH3:HH105=EW91)*(HK3:HK105=EW94)*HJ3:HJ105)+SUMPRODUCT((HH3:HH105=EW91)*(HK3:HK105=EW90)*HJ3:HJ105)+SUMPRODUCT((HH3:HH105=EW92)*(HK3:HK105=EW91)*HI3:HI105)+SUMPRODUCT((HH3:HH105=EW93)*(HK3:HK105=EW91)*HI3:HI105)+SUMPRODUCT((HH3:HH105=EW94)*(HK3:HK105=EW91)*HI3:HI105)+SUMPRODUCT((HH3:HH105=EW90)*(HK3:HK105=EW91)*HI3:HI105)</f>
        <v>#N/A</v>
      </c>
      <c r="FC91" s="3" t="e">
        <f ca="1">FA91-FB91+1000</f>
        <v>#N/A</v>
      </c>
      <c r="FD91" s="3" t="e">
        <f t="shared" ref="FD91:FD93" ca="1" si="314">IF(EW91&lt;&gt;"",EX91*3+EY91*1,"")</f>
        <v>#N/A</v>
      </c>
      <c r="FE91" s="3" t="e">
        <f ca="1">IF(EW91&lt;&gt;"",VLOOKUP(EW91,DJ4:DP52,7,FALSE),"")</f>
        <v>#N/A</v>
      </c>
      <c r="FF91" s="3" t="e">
        <f ca="1">IF(EW91&lt;&gt;"",VLOOKUP(EW91,DJ4:DP52,5,FALSE),"")</f>
        <v>#N/A</v>
      </c>
      <c r="FG91" s="3" t="e">
        <f ca="1">IF(EW91&lt;&gt;"",VLOOKUP(EW91,DJ4:DR52,9,FALSE),"")</f>
        <v>#N/A</v>
      </c>
      <c r="FH91" s="3" t="e">
        <f t="shared" ref="FH91:FH93" ca="1" si="315">FD91</f>
        <v>#N/A</v>
      </c>
      <c r="FI91" s="3" t="e">
        <f ca="1">IF(EW91&lt;&gt;"",RANK(FH91,FH90:FH93),"")</f>
        <v>#N/A</v>
      </c>
      <c r="FJ91" s="3" t="e">
        <f ca="1">IF(EW91&lt;&gt;"",SUMPRODUCT((FH90:FH93=FH91)*(FC90:FC93&gt;FC91)),"")</f>
        <v>#N/A</v>
      </c>
      <c r="FK91" s="3" t="e">
        <f ca="1">IF(EW91&lt;&gt;"",SUMPRODUCT((FH90:FH93=FH91)*(FC90:FC93=FC91)*(FA90:FA93&gt;FA91)),"")</f>
        <v>#N/A</v>
      </c>
      <c r="FL91" s="3" t="e">
        <f ca="1">IF(EW91&lt;&gt;"",SUMPRODUCT((FH90:FH93=FH91)*(FC90:FC93=FC91)*(FA90:FA93=FA91)*(FE90:FE93&gt;FE91)),"")</f>
        <v>#N/A</v>
      </c>
      <c r="FM91" s="3" t="e">
        <f ca="1">IF(EW91&lt;&gt;"",SUMPRODUCT((FH90:FH93=FH91)*(FC90:FC93=FC91)*(FA90:FA93=FA91)*(FE90:FE93=FE91)*(FF90:FF93&gt;FF91)),"")</f>
        <v>#N/A</v>
      </c>
      <c r="FN91" s="3" t="e">
        <f ca="1">IF(EW91&lt;&gt;"",SUMPRODUCT((FH90:FH93=FH91)*(FC90:FC93=FC91)*(FA90:FA93=FA91)*(FE90:FE93=FE91)*(FF90:FF93=FF91)*(FG90:FG93&gt;FG91)),"")</f>
        <v>#N/A</v>
      </c>
      <c r="FO91" s="3" t="e">
        <f ca="1">IF(EW91&lt;&gt;"",SUM(FI91:FN91)+1,"")</f>
        <v>#N/A</v>
      </c>
    </row>
    <row r="92" spans="9:193" x14ac:dyDescent="0.25">
      <c r="J92" s="3">
        <f>IF(COUNTIF(J11:J14,4)=4,1,SUMPRODUCT((J11:J14=J13)*(I11:I14=I13)*(G11:G14&gt;G13))+1)</f>
        <v>1</v>
      </c>
      <c r="U92" s="3">
        <f>IF(V13&lt;&gt;"",SUMPRODUCT((AC11:AC14=AC13)*(AB11:AB14=AB13)*(Z11:Z14=Z13)*(AA11:AA14=AA13)),"")</f>
        <v>4</v>
      </c>
      <c r="V92" s="3" t="str">
        <f>IF(AND(U92&lt;&gt;"",U92&gt;1),V13,"")</f>
        <v>Canada</v>
      </c>
      <c r="W92" s="3">
        <f>SUMPRODUCT((DA3:DA105=V92)*(DD3:DD105=V93)*(DE3:DE105="W"))+SUMPRODUCT((DA3:DA105=V92)*(DD3:DD105=V94)*(DE3:DE105="W"))+SUMPRODUCT((DA3:DA105=V92)*(DD3:DD105=V90)*(DE3:DE105="W"))+SUMPRODUCT((DA3:DA105=V92)*(DD3:DD105=V91)*(DE3:DE105="W"))+SUMPRODUCT((DA3:DA105=V93)*(DD3:DD105=V92)*(DF3:DF105="W"))+SUMPRODUCT((DA3:DA105=V94)*(DD3:DD105=V92)*(DF3:DF105="W"))+SUMPRODUCT((DA3:DA105=V90)*(DD3:DD105=V92)*(DF3:DF105="W"))+SUMPRODUCT((DA3:DA105=V91)*(DD3:DD105=V92)*(DF3:DF105="W"))</f>
        <v>0</v>
      </c>
      <c r="X92" s="3">
        <f>SUMPRODUCT((DA3:DA105=V92)*(DD3:DD105=V93)*(DE3:DE105="D"))+SUMPRODUCT((DA3:DA105=V92)*(DD3:DD105=V94)*(DE3:DE105="D"))+SUMPRODUCT((DA3:DA105=V92)*(DD3:DD105=V90)*(DE3:DE105="D"))+SUMPRODUCT((DA3:DA105=V92)*(DD3:DD105=V91)*(DE3:DE105="D"))+SUMPRODUCT((DA3:DA105=V93)*(DD3:DD105=V92)*(DE3:DE105="D"))+SUMPRODUCT((DA3:DA105=V94)*(DD3:DD105=V92)*(DE3:DE105="D"))+SUMPRODUCT((DA3:DA105=V90)*(DD3:DD105=V92)*(DE3:DE105="D"))+SUMPRODUCT((DA3:DA105=V91)*(DD3:DD105=V92)*(DE3:DE105="D"))</f>
        <v>0</v>
      </c>
      <c r="Y92" s="3">
        <f>SUMPRODUCT((DA3:DA105=V92)*(DD3:DD105=V93)*(DE3:DE105="L"))+SUMPRODUCT((DA3:DA105=V92)*(DD3:DD105=V94)*(DE3:DE105="L"))+SUMPRODUCT((DA3:DA105=V92)*(DD3:DD105=V90)*(DE3:DE105="L"))+SUMPRODUCT((DA3:DA105=V92)*(DD3:DD105=V91)*(DE3:DE105="L"))+SUMPRODUCT((DA3:DA105=V93)*(DD3:DD105=V92)*(DF3:DF105="L"))+SUMPRODUCT((DA3:DA105=V94)*(DD3:DD105=V92)*(DF3:DF105="L"))+SUMPRODUCT((DA3:DA105=V90)*(DD3:DD105=V92)*(DF3:DF105="L"))+SUMPRODUCT((DA3:DA105=V91)*(DD3:DD105=V92)*(DF3:DF105="L"))</f>
        <v>0</v>
      </c>
      <c r="Z92" s="3">
        <f>SUMPRODUCT((DA3:DA105=V92)*(DD3:DD105=V93)*DB3:DB105)+SUMPRODUCT((DA3:DA105=V92)*(DD3:DD105=V94)*DB3:DB105)+SUMPRODUCT((DA3:DA105=V92)*(DD3:DD105=V90)*DB3:DB105)+SUMPRODUCT((DA3:DA105=V92)*(DD3:DD105=V91)*DB3:DB105)+SUMPRODUCT((DA3:DA105=V93)*(DD3:DD105=V92)*DC3:DC105)+SUMPRODUCT((DA3:DA105=V94)*(DD3:DD105=V92)*DC3:DC105)+SUMPRODUCT((DA3:DA105=V90)*(DD3:DD105=V92)*DC3:DC105)+SUMPRODUCT((DA3:DA105=V91)*(DD3:DD105=V92)*DC3:DC105)</f>
        <v>0</v>
      </c>
      <c r="AA92" s="3">
        <f>SUMPRODUCT((DA3:DA105=V92)*(DD3:DD105=V93)*DC3:DC105)+SUMPRODUCT((DA3:DA105=V92)*(DD3:DD105=V94)*DC3:DC105)+SUMPRODUCT((DA3:DA105=V92)*(DD3:DD105=V90)*DC3:DC105)+SUMPRODUCT((DA3:DA105=V92)*(DD3:DD105=V91)*DC3:DC105)+SUMPRODUCT((DA3:DA105=V93)*(DD3:DD105=V92)*DB3:DB105)+SUMPRODUCT((DA3:DA105=V94)*(DD3:DD105=V92)*DB3:DB105)+SUMPRODUCT((DA3:DA105=V90)*(DD3:DD105=V92)*DB3:DB105)+SUMPRODUCT((DA3:DA105=V91)*(DD3:DD105=V92)*DB3:DB105)</f>
        <v>0</v>
      </c>
      <c r="AB92" s="3">
        <f>Z92-AA92+1000</f>
        <v>1000</v>
      </c>
      <c r="AC92" s="3">
        <f t="shared" si="306"/>
        <v>0</v>
      </c>
      <c r="AD92" s="3">
        <f>IF(V92&lt;&gt;"",VLOOKUP(V92,C4:I52,7,FALSE),"")</f>
        <v>1000</v>
      </c>
      <c r="AE92" s="3">
        <f>IF(V92&lt;&gt;"",VLOOKUP(V92,C4:I52,5,FALSE),"")</f>
        <v>0</v>
      </c>
      <c r="AF92" s="3">
        <f>IF(V92&lt;&gt;"",VLOOKUP(V92,C4:K52,9,FALSE),"")</f>
        <v>-129</v>
      </c>
      <c r="AG92" s="3">
        <f t="shared" si="308"/>
        <v>0</v>
      </c>
      <c r="AH92" s="3">
        <f>IF(V92&lt;&gt;"",RANK(AG92,AG90:AG93),"")</f>
        <v>1</v>
      </c>
      <c r="AI92" s="3">
        <f>IF(V92&lt;&gt;"",SUMPRODUCT((AG90:AG93=AG92)*(AB90:AB93&gt;AB92)),"")</f>
        <v>0</v>
      </c>
      <c r="AJ92" s="3">
        <f>IF(V92&lt;&gt;"",SUMPRODUCT((AG90:AG93=AG92)*(AB90:AB93=AB92)*(Z90:Z93&gt;Z92)),"")</f>
        <v>0</v>
      </c>
      <c r="AK92" s="3">
        <f>IF(V92&lt;&gt;"",SUMPRODUCT((AG90:AG93=AG92)*(AB90:AB93=AB92)*(Z90:Z93=Z92)*(AD90:AD93&gt;AD92)),"")</f>
        <v>0</v>
      </c>
      <c r="AL92" s="3">
        <f>IF(V92&lt;&gt;"",SUMPRODUCT((AG90:AG93=AG92)*(AB90:AB93=AB92)*(Z90:Z93=Z92)*(AD90:AD93=AD92)*(AE90:AE93&gt;AE92)),"")</f>
        <v>0</v>
      </c>
      <c r="AM92" s="3">
        <f>IF(V92&lt;&gt;"",SUMPRODUCT((AG90:AG93=AG92)*(AB90:AB93=AB92)*(Z90:Z93=Z92)*(AD90:AD93=AD92)*(AE90:AE93=AE92)*(AF90:AF93&gt;AF92)),"")</f>
        <v>1</v>
      </c>
      <c r="AN92" s="3">
        <f t="shared" si="309"/>
        <v>2</v>
      </c>
      <c r="AO92" s="3" t="str">
        <f>IF(AP13&lt;&gt;"",SUMPRODUCT((AW11:AW14=AW13)*(AV11:AV14=AV13)*(AT11:AT14=AT13)*(AU11:AU14=AU13)),"")</f>
        <v/>
      </c>
      <c r="AP92" s="3" t="str">
        <f>IF(AND(AO92&lt;&gt;"",AO92&gt;1),AP13,"")</f>
        <v/>
      </c>
      <c r="AQ92" s="3">
        <f>SUMPRODUCT((DA3:DA105=AP92)*(DD3:DD105=AP93)*(DE3:DE105="W"))+SUMPRODUCT((DA3:DA105=AP92)*(DD3:DD105=AP94)*(DE3:DE105="W"))+SUMPRODUCT((DA3:DA105=AP92)*(DD3:DD105=AP91)*(DE3:DE105="W"))+SUMPRODUCT((DA3:DA105=AP93)*(DD3:DD105=AP92)*(DF3:DF105="W"))+SUMPRODUCT((DA3:DA105=AP94)*(DD3:DD105=AP92)*(DF3:DF105="W"))+SUMPRODUCT((DA3:DA105=AP91)*(DD3:DD105=AP92)*(DF3:DF105="W"))</f>
        <v>0</v>
      </c>
      <c r="AR92" s="3">
        <f>SUMPRODUCT((DA3:DA105=AP92)*(DD3:DD105=AP93)*(DE3:DE105="D"))+SUMPRODUCT((DA3:DA105=AP92)*(DD3:DD105=AP94)*(DE3:DE105="D"))+SUMPRODUCT((DA3:DA105=AP92)*(DD3:DD105=AP91)*(DE3:DE105="D"))+SUMPRODUCT((DA3:DA105=AP93)*(DD3:DD105=AP92)*(DE3:DE105="D"))+SUMPRODUCT((DA3:DA105=AP94)*(DD3:DD105=AP92)*(DE3:DE105="D"))+SUMPRODUCT((DA3:DA105=AP91)*(DD3:DD105=AP92)*(DE3:DE105="D"))</f>
        <v>0</v>
      </c>
      <c r="AS92" s="3">
        <f>SUMPRODUCT((DA3:DA105=AP92)*(DD3:DD105=AP93)*(DE3:DE105="L"))+SUMPRODUCT((DA3:DA105=AP92)*(DD3:DD105=AP94)*(DE3:DE105="L"))+SUMPRODUCT((DA3:DA105=AP92)*(DD3:DD105=AP91)*(DE3:DE105="L"))+SUMPRODUCT((DA3:DA105=AP93)*(DD3:DD105=AP92)*(DF3:DF105="L"))+SUMPRODUCT((DA3:DA105=AP94)*(DD3:DD105=AP92)*(DF3:DF105="L"))+SUMPRODUCT((DA3:DA105=AP91)*(DD3:DD105=AP92)*(DF3:DF105="L"))</f>
        <v>0</v>
      </c>
      <c r="AT92" s="3">
        <f>SUMPRODUCT((DA3:DA105=AP92)*(DD3:DD105=AP93)*DB3:DB105)+SUMPRODUCT((DA3:DA105=AP92)*(DD3:DD105=AP94)*DB3:DB105)+SUMPRODUCT((DA3:DA105=AP92)*(DD3:DD105=AP90)*DB3:DB105)+SUMPRODUCT((DA3:DA105=AP92)*(DD3:DD105=AP91)*DB3:DB105)+SUMPRODUCT((DA3:DA105=AP93)*(DD3:DD105=AP92)*DC3:DC105)+SUMPRODUCT((DA3:DA105=AP94)*(DD3:DD105=AP92)*DC3:DC105)+SUMPRODUCT((DA3:DA105=AP90)*(DD3:DD105=AP92)*DC3:DC105)+SUMPRODUCT((DA3:DA105=AP91)*(DD3:DD105=AP92)*DC3:DC105)</f>
        <v>0</v>
      </c>
      <c r="AU92" s="3">
        <f>SUMPRODUCT((DA3:DA105=AP92)*(DD3:DD105=AP93)*DC3:DC105)+SUMPRODUCT((DA3:DA105=AP92)*(DD3:DD105=AP94)*DC3:DC105)+SUMPRODUCT((DA3:DA105=AP92)*(DD3:DD105=AP90)*DC3:DC105)+SUMPRODUCT((DA3:DA105=AP92)*(DD3:DD105=AP91)*DC3:DC105)+SUMPRODUCT((DA3:DA105=AP93)*(DD3:DD105=AP92)*DB3:DB105)+SUMPRODUCT((DA3:DA105=AP94)*(DD3:DD105=AP92)*DB3:DB105)+SUMPRODUCT((DA3:DA105=AP90)*(DD3:DD105=AP92)*DB3:DB105)+SUMPRODUCT((DA3:DA105=AP91)*(DD3:DD105=AP92)*DB3:DB105)</f>
        <v>0</v>
      </c>
      <c r="AV92" s="3">
        <f>AT92-AU92+1000</f>
        <v>1000</v>
      </c>
      <c r="AW92" s="3" t="str">
        <f t="shared" si="310"/>
        <v/>
      </c>
      <c r="AX92" s="3" t="str">
        <f>IF(AP92&lt;&gt;"",VLOOKUP(AP92,C4:I52,7,FALSE),"")</f>
        <v/>
      </c>
      <c r="AY92" s="3" t="str">
        <f>IF(AP92&lt;&gt;"",VLOOKUP(AP92,C4:I52,5,FALSE),"")</f>
        <v/>
      </c>
      <c r="AZ92" s="3" t="str">
        <f>IF(AP92&lt;&gt;"",VLOOKUP(AP92,C4:K52,9,FALSE),"")</f>
        <v/>
      </c>
      <c r="BA92" s="3" t="str">
        <f t="shared" si="311"/>
        <v/>
      </c>
      <c r="BB92" s="3" t="str">
        <f>IF(AP92&lt;&gt;"",RANK(BA92,BA90:BA93),"")</f>
        <v/>
      </c>
      <c r="BC92" s="3" t="str">
        <f>IF(AP92&lt;&gt;"",SUMPRODUCT((BA90:BA93=BA92)*(AV90:AV93&gt;AV92)),"")</f>
        <v/>
      </c>
      <c r="BD92" s="3" t="str">
        <f>IF(AP92&lt;&gt;"",SUMPRODUCT((BA90:BA93=BA92)*(AV90:AV93=AV92)*(AT90:AT93&gt;AT92)),"")</f>
        <v/>
      </c>
      <c r="BE92" s="3" t="str">
        <f>IF(AP92&lt;&gt;"",SUMPRODUCT((BA90:BA93=BA92)*(AV90:AV93=AV92)*(AT90:AT93=AT92)*(AX90:AX93&gt;AX92)),"")</f>
        <v/>
      </c>
      <c r="BF92" s="3" t="str">
        <f>IF(AP92&lt;&gt;"",SUMPRODUCT((BA90:BA93=BA92)*(AV90:AV93=AV92)*(AT90:AT93=AT92)*(AX90:AX93=AX92)*(AY90:AY93&gt;AY92)),"")</f>
        <v/>
      </c>
      <c r="BG92" s="3" t="str">
        <f>IF(AP92&lt;&gt;"",SUMPRODUCT((BA90:BA93=BA92)*(AV90:AV93=AV92)*(AT90:AT93=AT92)*(AX90:AX93=AX92)*(AY90:AY93=AY92)*(AZ90:AZ93&gt;AZ92)),"")</f>
        <v/>
      </c>
      <c r="BH92" s="3" t="str">
        <f t="shared" ref="BH92:BH93" si="316">IF(AP92&lt;&gt;"",SUM(BB92:BG92)+1,"")</f>
        <v/>
      </c>
      <c r="DQ92" s="3" t="e">
        <f ca="1">IF(COUNTIF(DQ11:DQ14,4)=4,1,SUMPRODUCT((DQ11:DQ14=DQ13)*(DP11:DP14=DP13)*(DN11:DN14&gt;DN13))+1)</f>
        <v>#REF!</v>
      </c>
      <c r="EB92" s="3" t="e">
        <f ca="1">IF(EC13&lt;&gt;"",SUMPRODUCT((EJ11:EJ14=EJ13)*(EI11:EI14=EI13)*(EG11:EG14=EG13)*(EH11:EH14=EH13)),"")</f>
        <v>#N/A</v>
      </c>
      <c r="EC92" s="3" t="e">
        <f ca="1">IF(AND(EB92&lt;&gt;"",EB92&gt;1),EC13,"")</f>
        <v>#N/A</v>
      </c>
      <c r="ED92" s="3" t="e">
        <f ca="1">SUMPRODUCT((HH3:HH105=EC92)*(HK3:HK105=EC93)*(HL3:HL105="W"))+SUMPRODUCT((HH3:HH105=EC92)*(HK3:HK105=EC94)*(HL3:HL105="W"))+SUMPRODUCT((HH3:HH105=EC92)*(HK3:HK105=EC90)*(HL3:HL105="W"))+SUMPRODUCT((HH3:HH105=EC92)*(HK3:HK105=EC91)*(HL3:HL105="W"))+SUMPRODUCT((HH3:HH105=EC93)*(HK3:HK105=EC92)*(HM3:HM105="W"))+SUMPRODUCT((HH3:HH105=EC94)*(HK3:HK105=EC92)*(HM3:HM105="W"))+SUMPRODUCT((HH3:HH105=EC90)*(HK3:HK105=EC92)*(HM3:HM105="W"))+SUMPRODUCT((HH3:HH105=EC91)*(HK3:HK105=EC92)*(HM3:HM105="W"))</f>
        <v>#N/A</v>
      </c>
      <c r="EE92" s="3" t="e">
        <f ca="1">SUMPRODUCT((HH3:HH105=EC92)*(HK3:HK105=EC93)*(HL3:HL105="D"))+SUMPRODUCT((HH3:HH105=EC92)*(HK3:HK105=EC94)*(HL3:HL105="D"))+SUMPRODUCT((HH3:HH105=EC92)*(HK3:HK105=EC90)*(HL3:HL105="D"))+SUMPRODUCT((HH3:HH105=EC92)*(HK3:HK105=EC91)*(HL3:HL105="D"))+SUMPRODUCT((HH3:HH105=EC93)*(HK3:HK105=EC92)*(HL3:HL105="D"))+SUMPRODUCT((HH3:HH105=EC94)*(HK3:HK105=EC92)*(HL3:HL105="D"))+SUMPRODUCT((HH3:HH105=EC90)*(HK3:HK105=EC92)*(HL3:HL105="D"))+SUMPRODUCT((HH3:HH105=EC91)*(HK3:HK105=EC92)*(HL3:HL105="D"))</f>
        <v>#N/A</v>
      </c>
      <c r="EF92" s="3" t="e">
        <f ca="1">SUMPRODUCT((HH3:HH105=EC92)*(HK3:HK105=EC93)*(HL3:HL105="L"))+SUMPRODUCT((HH3:HH105=EC92)*(HK3:HK105=EC94)*(HL3:HL105="L"))+SUMPRODUCT((HH3:HH105=EC92)*(HK3:HK105=EC90)*(HL3:HL105="L"))+SUMPRODUCT((HH3:HH105=EC92)*(HK3:HK105=EC91)*(HL3:HL105="L"))+SUMPRODUCT((HH3:HH105=EC93)*(HK3:HK105=EC92)*(HM3:HM105="L"))+SUMPRODUCT((HH3:HH105=EC94)*(HK3:HK105=EC92)*(HM3:HM105="L"))+SUMPRODUCT((HH3:HH105=EC90)*(HK3:HK105=EC92)*(HM3:HM105="L"))+SUMPRODUCT((HH3:HH105=EC91)*(HK3:HK105=EC92)*(HM3:HM105="L"))</f>
        <v>#N/A</v>
      </c>
      <c r="EG92" s="3" t="e">
        <f ca="1">SUMPRODUCT((HH3:HH105=EC92)*(HK3:HK105=EC93)*HI3:HI105)+SUMPRODUCT((HH3:HH105=EC92)*(HK3:HK105=EC94)*HI3:HI105)+SUMPRODUCT((HH3:HH105=EC92)*(HK3:HK105=EC90)*HI3:HI105)+SUMPRODUCT((HH3:HH105=EC92)*(HK3:HK105=EC91)*HI3:HI105)+SUMPRODUCT((HH3:HH105=EC93)*(HK3:HK105=EC92)*HJ3:HJ105)+SUMPRODUCT((HH3:HH105=EC94)*(HK3:HK105=EC92)*HJ3:HJ105)+SUMPRODUCT((HH3:HH105=EC90)*(HK3:HK105=EC92)*HJ3:HJ105)+SUMPRODUCT((HH3:HH105=EC91)*(HK3:HK105=EC92)*HJ3:HJ105)</f>
        <v>#N/A</v>
      </c>
      <c r="EH92" s="3" t="e">
        <f ca="1">SUMPRODUCT((HH3:HH105=EC92)*(HK3:HK105=EC93)*HJ3:HJ105)+SUMPRODUCT((HH3:HH105=EC92)*(HK3:HK105=EC94)*HJ3:HJ105)+SUMPRODUCT((HH3:HH105=EC92)*(HK3:HK105=EC90)*HJ3:HJ105)+SUMPRODUCT((HH3:HH105=EC92)*(HK3:HK105=EC91)*HJ3:HJ105)+SUMPRODUCT((HH3:HH105=EC93)*(HK3:HK105=EC92)*HI3:HI105)+SUMPRODUCT((HH3:HH105=EC94)*(HK3:HK105=EC92)*HI3:HI105)+SUMPRODUCT((HH3:HH105=EC90)*(HK3:HK105=EC92)*HI3:HI105)+SUMPRODUCT((HH3:HH105=EC91)*(HK3:HK105=EC92)*HI3:HI105)</f>
        <v>#N/A</v>
      </c>
      <c r="EI92" s="3" t="e">
        <f ca="1">EG92-EH92+1000</f>
        <v>#N/A</v>
      </c>
      <c r="EJ92" s="3" t="e">
        <f t="shared" ca="1" si="307"/>
        <v>#N/A</v>
      </c>
      <c r="EK92" s="3" t="e">
        <f ca="1">IF(EC92&lt;&gt;"",VLOOKUP(EC92,DJ4:DP52,7,FALSE),"")</f>
        <v>#N/A</v>
      </c>
      <c r="EL92" s="3" t="e">
        <f ca="1">IF(EC92&lt;&gt;"",VLOOKUP(EC92,DJ4:DP52,5,FALSE),"")</f>
        <v>#N/A</v>
      </c>
      <c r="EM92" s="3" t="e">
        <f ca="1">IF(EC92&lt;&gt;"",VLOOKUP(EC92,DJ4:DR52,9,FALSE),"")</f>
        <v>#N/A</v>
      </c>
      <c r="EN92" s="3" t="e">
        <f t="shared" ca="1" si="312"/>
        <v>#N/A</v>
      </c>
      <c r="EO92" s="3" t="e">
        <f ca="1">IF(EC92&lt;&gt;"",RANK(EN92,EN90:EN93),"")</f>
        <v>#N/A</v>
      </c>
      <c r="EP92" s="3" t="e">
        <f ca="1">IF(EC92&lt;&gt;"",SUMPRODUCT((EN90:EN93=EN92)*(EI90:EI93&gt;EI92)),"")</f>
        <v>#N/A</v>
      </c>
      <c r="EQ92" s="3" t="e">
        <f ca="1">IF(EC92&lt;&gt;"",SUMPRODUCT((EN90:EN93=EN92)*(EI90:EI93=EI92)*(EG90:EG93&gt;EG92)),"")</f>
        <v>#N/A</v>
      </c>
      <c r="ER92" s="3" t="e">
        <f ca="1">IF(EC92&lt;&gt;"",SUMPRODUCT((EN90:EN93=EN92)*(EI90:EI93=EI92)*(EG90:EG93=EG92)*(EK90:EK93&gt;EK92)),"")</f>
        <v>#N/A</v>
      </c>
      <c r="ES92" s="3" t="e">
        <f ca="1">IF(EC92&lt;&gt;"",SUMPRODUCT((EN90:EN93=EN92)*(EI90:EI93=EI92)*(EG90:EG93=EG92)*(EK90:EK93=EK92)*(EL90:EL93&gt;EL92)),"")</f>
        <v>#N/A</v>
      </c>
      <c r="ET92" s="3" t="e">
        <f ca="1">IF(EC92&lt;&gt;"",SUMPRODUCT((EN90:EN93=EN92)*(EI90:EI93=EI92)*(EG90:EG93=EG92)*(EK90:EK93=EK92)*(EL90:EL93=EL92)*(EM90:EM93&gt;EM92)),"")</f>
        <v>#N/A</v>
      </c>
      <c r="EU92" s="3" t="e">
        <f t="shared" ca="1" si="313"/>
        <v>#N/A</v>
      </c>
      <c r="EV92" s="3" t="e">
        <f ca="1">IF(EW13&lt;&gt;"",SUMPRODUCT((FD11:FD14=FD13)*(FC11:FC14=FC13)*(FA11:FA14=FA13)*(FB11:FB14=FB13)),"")</f>
        <v>#N/A</v>
      </c>
      <c r="EW92" s="3" t="e">
        <f ca="1">IF(AND(EV92&lt;&gt;"",EV92&gt;1),EW13,"")</f>
        <v>#N/A</v>
      </c>
      <c r="EX92" s="3" t="e">
        <f ca="1">SUMPRODUCT((HH3:HH105=EW92)*(HK3:HK105=EW93)*(HL3:HL105="W"))+SUMPRODUCT((HH3:HH105=EW92)*(HK3:HK105=EW94)*(HL3:HL105="W"))+SUMPRODUCT((HH3:HH105=EW92)*(HK3:HK105=EW91)*(HL3:HL105="W"))+SUMPRODUCT((HH3:HH105=EW93)*(HK3:HK105=EW92)*(HM3:HM105="W"))+SUMPRODUCT((HH3:HH105=EW94)*(HK3:HK105=EW92)*(HM3:HM105="W"))+SUMPRODUCT((HH3:HH105=EW91)*(HK3:HK105=EW92)*(HM3:HM105="W"))</f>
        <v>#N/A</v>
      </c>
      <c r="EY92" s="3" t="e">
        <f ca="1">SUMPRODUCT((HH3:HH105=EW92)*(HK3:HK105=EW93)*(HL3:HL105="D"))+SUMPRODUCT((HH3:HH105=EW92)*(HK3:HK105=EW94)*(HL3:HL105="D"))+SUMPRODUCT((HH3:HH105=EW92)*(HK3:HK105=EW91)*(HL3:HL105="D"))+SUMPRODUCT((HH3:HH105=EW93)*(HK3:HK105=EW92)*(HL3:HL105="D"))+SUMPRODUCT((HH3:HH105=EW94)*(HK3:HK105=EW92)*(HL3:HL105="D"))+SUMPRODUCT((HH3:HH105=EW91)*(HK3:HK105=EW92)*(HL3:HL105="D"))</f>
        <v>#N/A</v>
      </c>
      <c r="EZ92" s="3" t="e">
        <f ca="1">SUMPRODUCT((HH3:HH105=EW92)*(HK3:HK105=EW93)*(HL3:HL105="L"))+SUMPRODUCT((HH3:HH105=EW92)*(HK3:HK105=EW94)*(HL3:HL105="L"))+SUMPRODUCT((HH3:HH105=EW92)*(HK3:HK105=EW91)*(HL3:HL105="L"))+SUMPRODUCT((HH3:HH105=EW93)*(HK3:HK105=EW92)*(HM3:HM105="L"))+SUMPRODUCT((HH3:HH105=EW94)*(HK3:HK105=EW92)*(HM3:HM105="L"))+SUMPRODUCT((HH3:HH105=EW91)*(HK3:HK105=EW92)*(HM3:HM105="L"))</f>
        <v>#N/A</v>
      </c>
      <c r="FA92" s="3" t="e">
        <f ca="1">SUMPRODUCT((HH3:HH105=EW92)*(HK3:HK105=EW93)*HI3:HI105)+SUMPRODUCT((HH3:HH105=EW92)*(HK3:HK105=EW94)*HI3:HI105)+SUMPRODUCT((HH3:HH105=EW92)*(HK3:HK105=EW90)*HI3:HI105)+SUMPRODUCT((HH3:HH105=EW92)*(HK3:HK105=EW91)*HI3:HI105)+SUMPRODUCT((HH3:HH105=EW93)*(HK3:HK105=EW92)*HJ3:HJ105)+SUMPRODUCT((HH3:HH105=EW94)*(HK3:HK105=EW92)*HJ3:HJ105)+SUMPRODUCT((HH3:HH105=EW90)*(HK3:HK105=EW92)*HJ3:HJ105)+SUMPRODUCT((HH3:HH105=EW91)*(HK3:HK105=EW92)*HJ3:HJ105)</f>
        <v>#N/A</v>
      </c>
      <c r="FB92" s="3" t="e">
        <f ca="1">SUMPRODUCT((HH3:HH105=EW92)*(HK3:HK105=EW93)*HJ3:HJ105)+SUMPRODUCT((HH3:HH105=EW92)*(HK3:HK105=EW94)*HJ3:HJ105)+SUMPRODUCT((HH3:HH105=EW92)*(HK3:HK105=EW90)*HJ3:HJ105)+SUMPRODUCT((HH3:HH105=EW92)*(HK3:HK105=EW91)*HJ3:HJ105)+SUMPRODUCT((HH3:HH105=EW93)*(HK3:HK105=EW92)*HI3:HI105)+SUMPRODUCT((HH3:HH105=EW94)*(HK3:HK105=EW92)*HI3:HI105)+SUMPRODUCT((HH3:HH105=EW90)*(HK3:HK105=EW92)*HI3:HI105)+SUMPRODUCT((HH3:HH105=EW91)*(HK3:HK105=EW92)*HI3:HI105)</f>
        <v>#N/A</v>
      </c>
      <c r="FC92" s="3" t="e">
        <f ca="1">FA92-FB92+1000</f>
        <v>#N/A</v>
      </c>
      <c r="FD92" s="3" t="e">
        <f t="shared" ca="1" si="314"/>
        <v>#N/A</v>
      </c>
      <c r="FE92" s="3" t="e">
        <f ca="1">IF(EW92&lt;&gt;"",VLOOKUP(EW92,DJ4:DP52,7,FALSE),"")</f>
        <v>#N/A</v>
      </c>
      <c r="FF92" s="3" t="e">
        <f ca="1">IF(EW92&lt;&gt;"",VLOOKUP(EW92,DJ4:DP52,5,FALSE),"")</f>
        <v>#N/A</v>
      </c>
      <c r="FG92" s="3" t="e">
        <f ca="1">IF(EW92&lt;&gt;"",VLOOKUP(EW92,DJ4:DR52,9,FALSE),"")</f>
        <v>#N/A</v>
      </c>
      <c r="FH92" s="3" t="e">
        <f t="shared" ca="1" si="315"/>
        <v>#N/A</v>
      </c>
      <c r="FI92" s="3" t="e">
        <f ca="1">IF(EW92&lt;&gt;"",RANK(FH92,FH90:FH93),"")</f>
        <v>#N/A</v>
      </c>
      <c r="FJ92" s="3" t="e">
        <f ca="1">IF(EW92&lt;&gt;"",SUMPRODUCT((FH90:FH93=FH92)*(FC90:FC93&gt;FC92)),"")</f>
        <v>#N/A</v>
      </c>
      <c r="FK92" s="3" t="e">
        <f ca="1">IF(EW92&lt;&gt;"",SUMPRODUCT((FH90:FH93=FH92)*(FC90:FC93=FC92)*(FA90:FA93&gt;FA92)),"")</f>
        <v>#N/A</v>
      </c>
      <c r="FL92" s="3" t="e">
        <f ca="1">IF(EW92&lt;&gt;"",SUMPRODUCT((FH90:FH93=FH92)*(FC90:FC93=FC92)*(FA90:FA93=FA92)*(FE90:FE93&gt;FE92)),"")</f>
        <v>#N/A</v>
      </c>
      <c r="FM92" s="3" t="e">
        <f ca="1">IF(EW92&lt;&gt;"",SUMPRODUCT((FH90:FH93=FH92)*(FC90:FC93=FC92)*(FA90:FA93=FA92)*(FE90:FE93=FE92)*(FF90:FF93&gt;FF92)),"")</f>
        <v>#N/A</v>
      </c>
      <c r="FN92" s="3" t="e">
        <f ca="1">IF(EW92&lt;&gt;"",SUMPRODUCT((FH90:FH93=FH92)*(FC90:FC93=FC92)*(FA90:FA93=FA92)*(FE90:FE93=FE92)*(FF90:FF93=FF92)*(FG90:FG93&gt;FG92)),"")</f>
        <v>#N/A</v>
      </c>
      <c r="FO92" s="3" t="e">
        <f t="shared" ref="FO92:FO93" ca="1" si="317">IF(EW92&lt;&gt;"",SUM(FI92:FN92)+1,"")</f>
        <v>#N/A</v>
      </c>
    </row>
    <row r="93" spans="9:193" x14ac:dyDescent="0.25">
      <c r="J93" s="3">
        <f>IF(COUNTIF(J11:J14,4)=4,1,SUMPRODUCT((J11:J14=J14)*(I11:I14=I14)*(G11:G14&gt;G14))+1)</f>
        <v>1</v>
      </c>
      <c r="U93" s="3">
        <f>IF(V14&lt;&gt;"",SUMPRODUCT((AC11:AC14=AC14)*(AB11:AB14=AB14)*(Z11:Z14=Z14)*(AA11:AA14=AA14)),"")</f>
        <v>4</v>
      </c>
      <c r="V93" s="3" t="str">
        <f>IF(AND(U93&lt;&gt;"",U93&gt;1),V14,"")</f>
        <v>Zwitserland</v>
      </c>
      <c r="W93" s="3">
        <f>SUMPRODUCT((DA3:DA105=V93)*(DD3:DD105=V94)*(DE3:DE105="W"))+SUMPRODUCT((DA3:DA105=V93)*(DD3:DD105=V90)*(DE3:DE105="W"))+SUMPRODUCT((DA3:DA105=V93)*(DD3:DD105=V91)*(DE3:DE105="W"))+SUMPRODUCT((DA3:DA105=V93)*(DD3:DD105=V92)*(DE3:DE105="W"))+SUMPRODUCT((DA3:DA105=V94)*(DD3:DD105=V93)*(DF3:DF105="W"))+SUMPRODUCT((DA3:DA105=V90)*(DD3:DD105=V93)*(DF3:DF105="W"))+SUMPRODUCT((DA3:DA105=V91)*(DD3:DD105=V93)*(DF3:DF105="W"))+SUMPRODUCT((DA3:DA105=V92)*(DD3:DD105=V93)*(DF3:DF105="W"))</f>
        <v>0</v>
      </c>
      <c r="X93" s="3">
        <f>SUMPRODUCT((DA3:DA105=V93)*(DD3:DD105=V94)*(DE3:DE105="D"))+SUMPRODUCT((DA3:DA105=V93)*(DD3:DD105=V90)*(DE3:DE105="D"))+SUMPRODUCT((DA3:DA105=V93)*(DD3:DD105=V91)*(DE3:DE105="D"))+SUMPRODUCT((DA3:DA105=V93)*(DD3:DD105=V92)*(DE3:DE105="D"))+SUMPRODUCT((DA3:DA105=V94)*(DD3:DD105=V93)*(DE3:DE105="D"))+SUMPRODUCT((DA3:DA105=V90)*(DD3:DD105=V93)*(DE3:DE105="D"))+SUMPRODUCT((DA3:DA105=V91)*(DD3:DD105=V93)*(DE3:DE105="D"))+SUMPRODUCT((DA3:DA105=V92)*(DD3:DD105=V93)*(DE3:DE105="D"))</f>
        <v>0</v>
      </c>
      <c r="Y93" s="3">
        <f>SUMPRODUCT((DA3:DA105=V93)*(DD3:DD105=V94)*(DE3:DE105="L"))+SUMPRODUCT((DA3:DA105=V93)*(DD3:DD105=V90)*(DE3:DE105="L"))+SUMPRODUCT((DA3:DA105=V93)*(DD3:DD105=V91)*(DE3:DE105="L"))+SUMPRODUCT((DA3:DA105=V93)*(DD3:DD105=V92)*(DE3:DE105="L"))+SUMPRODUCT((DA3:DA105=V94)*(DD3:DD105=V93)*(DF3:DF105="L"))+SUMPRODUCT((DA3:DA105=V90)*(DD3:DD105=V93)*(DF3:DF105="L"))+SUMPRODUCT((DA3:DA105=V91)*(DD3:DD105=V93)*(DF3:DF105="L"))+SUMPRODUCT((DA3:DA105=V92)*(DD3:DD105=V93)*(DF3:DF105="L"))</f>
        <v>0</v>
      </c>
      <c r="Z93" s="3">
        <f>SUMPRODUCT((DA3:DA105=V93)*(DD3:DD105=V94)*DB3:DB105)+SUMPRODUCT((DA3:DA105=V93)*(DD3:DD105=V90)*DB3:DB105)+SUMPRODUCT((DA3:DA105=V93)*(DD3:DD105=V91)*DB3:DB105)+SUMPRODUCT((DA3:DA105=V93)*(DD3:DD105=V92)*DB3:DB105)+SUMPRODUCT((DA3:DA105=V94)*(DD3:DD105=V93)*DC3:DC105)+SUMPRODUCT((DA3:DA105=V90)*(DD3:DD105=V93)*DC3:DC105)+SUMPRODUCT((DA3:DA105=V91)*(DD3:DD105=V93)*DC3:DC105)+SUMPRODUCT((DA3:DA105=V92)*(DD3:DD105=V93)*DC3:DC105)</f>
        <v>0</v>
      </c>
      <c r="AA93" s="3">
        <f>SUMPRODUCT((DA3:DA105=V93)*(DD3:DD105=V94)*DC3:DC105)+SUMPRODUCT((DA3:DA105=V93)*(DD3:DD105=V90)*DC3:DC105)+SUMPRODUCT((DA3:DA105=V93)*(DD3:DD105=V91)*DC3:DC105)+SUMPRODUCT((DA3:DA105=V93)*(DD3:DD105=V92)*DC3:DC105)+SUMPRODUCT((DA3:DA105=V94)*(DD3:DD105=V93)*DB3:DB105)+SUMPRODUCT((DA3:DA105=V90)*(DD3:DD105=V93)*DB3:DB105)+SUMPRODUCT((DA3:DA105=V91)*(DD3:DD105=V93)*DB3:DB105)+SUMPRODUCT((DA3:DA105=V92)*(DD3:DD105=V93)*DB3:DB105)</f>
        <v>0</v>
      </c>
      <c r="AB93" s="3">
        <f>Z93-AA93+1000</f>
        <v>1000</v>
      </c>
      <c r="AC93" s="3">
        <f t="shared" si="306"/>
        <v>0</v>
      </c>
      <c r="AD93" s="3">
        <f>IF(V93&lt;&gt;"",VLOOKUP(V93,C4:I52,7,FALSE),"")</f>
        <v>1000</v>
      </c>
      <c r="AE93" s="3">
        <f>IF(V93&lt;&gt;"",VLOOKUP(V93,C4:I52,5,FALSE),"")</f>
        <v>0</v>
      </c>
      <c r="AF93" s="3">
        <f>IF(V93&lt;&gt;"",VLOOKUP(V93,C4:K52,9,FALSE),"")</f>
        <v>-118</v>
      </c>
      <c r="AG93" s="3">
        <f t="shared" si="308"/>
        <v>0</v>
      </c>
      <c r="AH93" s="3">
        <f>IF(V93&lt;&gt;"",RANK(AG93,AG90:AG93),"")</f>
        <v>1</v>
      </c>
      <c r="AI93" s="3">
        <f>IF(V93&lt;&gt;"",SUMPRODUCT((AG90:AG93=AG93)*(AB90:AB93&gt;AB93)),"")</f>
        <v>0</v>
      </c>
      <c r="AJ93" s="3">
        <f>IF(V93&lt;&gt;"",SUMPRODUCT((AG90:AG93=AG93)*(AB90:AB93=AB93)*(Z90:Z93&gt;Z93)),"")</f>
        <v>0</v>
      </c>
      <c r="AK93" s="3">
        <f>IF(V93&lt;&gt;"",SUMPRODUCT((AG90:AG93=AG93)*(AB90:AB93=AB93)*(Z90:Z93=Z93)*(AD90:AD93&gt;AD93)),"")</f>
        <v>0</v>
      </c>
      <c r="AL93" s="3">
        <f>IF(V93&lt;&gt;"",SUMPRODUCT((AG90:AG93=AG93)*(AB90:AB93=AB93)*(Z90:Z93=Z93)*(AD90:AD93=AD93)*(AE90:AE93&gt;AE93)),"")</f>
        <v>0</v>
      </c>
      <c r="AM93" s="3">
        <f>IF(V93&lt;&gt;"",SUMPRODUCT((AG90:AG93=AG93)*(AB90:AB93=AB93)*(Z90:Z93=Z93)*(AD90:AD93=AD93)*(AE90:AE93=AE93)*(AF90:AF93&gt;AF93)),"")</f>
        <v>0</v>
      </c>
      <c r="AN93" s="3">
        <f t="shared" si="309"/>
        <v>1</v>
      </c>
      <c r="AO93" s="3" t="str">
        <f>IF(AP14&lt;&gt;"",SUMPRODUCT((AW11:AW14=AW14)*(AV11:AV14=AV14)*(AT11:AT14=AT14)*(AU11:AU14=AU14)),"")</f>
        <v/>
      </c>
      <c r="AP93" s="3" t="str">
        <f>IF(AND(AO93&lt;&gt;"",AO93&gt;1),AP14,"")</f>
        <v/>
      </c>
      <c r="AQ93" s="3" t="str">
        <f>IF(AP93&lt;&gt;"",SUMPRODUCT((DA3:DA105=AP93)*(DD3:DD105=AP94)*(DE3:DE105="W"))+SUMPRODUCT((DA3:DA105=AP93)*(DD3:DD105=AP91)*(DE3:DE105="W"))+SUMPRODUCT((DA3:DA105=AP93)*(DD3:DD105=AP92)*(DE3:DE105="W"))+SUMPRODUCT((DA3:DA105=AP94)*(DD3:DD105=AP93)*(DF3:DF105="W"))+SUMPRODUCT((DA3:DA105=AP91)*(DD3:DD105=AP93)*(DF3:DF105="W"))+SUMPRODUCT((DA3:DA105=AP92)*(DD3:DD105=AP93)*(DF3:DF105="W")),"")</f>
        <v/>
      </c>
      <c r="AR93" s="3" t="str">
        <f>IF(AP93&lt;&gt;"",SUMPRODUCT((DA3:DA105=AP93)*(DD3:DD105=AP94)*(DE3:DE105="D"))+SUMPRODUCT((DA3:DA105=AP93)*(DD3:DD105=AP91)*(DE3:DE105="D"))+SUMPRODUCT((DA3:DA105=AP93)*(DD3:DD105=AP92)*(DE3:DE105="D"))+SUMPRODUCT((DA3:DA105=AP94)*(DD3:DD105=AP93)*(DE3:DE105="D"))+SUMPRODUCT((DA3:DA105=AP91)*(DD3:DD105=AP93)*(DE3:DE105="D"))+SUMPRODUCT((DA3:DA105=AP92)*(DD3:DD105=AP93)*(DE3:DE105="D")),"")</f>
        <v/>
      </c>
      <c r="AS93" s="3" t="str">
        <f>IF(AP93&lt;&gt;"",SUMPRODUCT((DA3:DA105=AP93)*(DD3:DD105=AP94)*(DE3:DE105="L"))+SUMPRODUCT((DA3:DA105=AP93)*(DD3:DD105=AP91)*(DE3:DE105="L"))+SUMPRODUCT((DA3:DA105=AP93)*(DD3:DD105=AP92)*(DE3:DE105="L"))+SUMPRODUCT((DA3:DA105=AP94)*(DD3:DD105=AP93)*(DF3:DF105="L"))+SUMPRODUCT((DA3:DA105=AP91)*(DD3:DD105=AP93)*(DF3:DF105="L"))+SUMPRODUCT((DA3:DA105=AP92)*(DD3:DD105=AP93)*(DF3:DF105="L")),"")</f>
        <v/>
      </c>
      <c r="AT93" s="3">
        <f>SUMPRODUCT((DA3:DA105=AP93)*(DD3:DD105=AP94)*DB3:DB105)+SUMPRODUCT((DA3:DA105=AP93)*(DD3:DD105=AP90)*DB3:DB105)+SUMPRODUCT((DA3:DA105=AP93)*(DD3:DD105=AP91)*DB3:DB105)+SUMPRODUCT((DA3:DA105=AP93)*(DD3:DD105=AP92)*DB3:DB105)+SUMPRODUCT((DA3:DA105=AP94)*(DD3:DD105=AP93)*DC3:DC105)+SUMPRODUCT((DA3:DA105=AP90)*(DD3:DD105=AP93)*DC3:DC105)+SUMPRODUCT((DA3:DA105=AP91)*(DD3:DD105=AP93)*DC3:DC105)+SUMPRODUCT((DA3:DA105=AP92)*(DD3:DD105=AP93)*DC3:DC105)</f>
        <v>0</v>
      </c>
      <c r="AU93" s="3">
        <f>SUMPRODUCT((DA3:DA105=AP93)*(DD3:DD105=AP94)*DC3:DC105)+SUMPRODUCT((DA3:DA105=AP93)*(DD3:DD105=AP90)*DC3:DC105)+SUMPRODUCT((DA3:DA105=AP93)*(DD3:DD105=AP91)*DC3:DC105)+SUMPRODUCT((DA3:DA105=AP93)*(DD3:DD105=AP92)*DC3:DC105)+SUMPRODUCT((DA3:DA105=AP94)*(DD3:DD105=AP93)*DB3:DB105)+SUMPRODUCT((DA3:DA105=AP90)*(DD3:DD105=AP93)*DB3:DB105)+SUMPRODUCT((DA3:DA105=AP91)*(DD3:DD105=AP93)*DB3:DB105)+SUMPRODUCT((DA3:DA105=AP92)*(DD3:DD105=AP93)*DB3:DB105)</f>
        <v>0</v>
      </c>
      <c r="AV93" s="3">
        <f>AT93-AU93+1000</f>
        <v>1000</v>
      </c>
      <c r="AW93" s="3" t="str">
        <f t="shared" si="310"/>
        <v/>
      </c>
      <c r="AX93" s="3" t="str">
        <f>IF(AP93&lt;&gt;"",VLOOKUP(AP93,C4:I52,7,FALSE),"")</f>
        <v/>
      </c>
      <c r="AY93" s="3" t="str">
        <f>IF(AP93&lt;&gt;"",VLOOKUP(AP93,C4:I52,5,FALSE),"")</f>
        <v/>
      </c>
      <c r="AZ93" s="3" t="str">
        <f>IF(AP93&lt;&gt;"",VLOOKUP(AP93,C4:K52,9,FALSE),"")</f>
        <v/>
      </c>
      <c r="BA93" s="3" t="str">
        <f t="shared" si="311"/>
        <v/>
      </c>
      <c r="BB93" s="3" t="str">
        <f>IF(AP93&lt;&gt;"",RANK(BA93,BA90:BA93),"")</f>
        <v/>
      </c>
      <c r="BC93" s="3" t="str">
        <f>IF(AP93&lt;&gt;"",SUMPRODUCT((BA90:BA93=BA93)*(AV90:AV93&gt;AV93)),"")</f>
        <v/>
      </c>
      <c r="BD93" s="3" t="str">
        <f>IF(AP93&lt;&gt;"",SUMPRODUCT((BA90:BA93=BA93)*(AV90:AV93=AV93)*(AT90:AT93&gt;AT93)),"")</f>
        <v/>
      </c>
      <c r="BE93" s="3" t="str">
        <f>IF(AP93&lt;&gt;"",SUMPRODUCT((BA90:BA93=BA93)*(AV90:AV93=AV93)*(AT90:AT93=AT93)*(AX90:AX93&gt;AX93)),"")</f>
        <v/>
      </c>
      <c r="BF93" s="3" t="str">
        <f>IF(AP93&lt;&gt;"",SUMPRODUCT((BA90:BA93=BA93)*(AV90:AV93=AV93)*(AT90:AT93=AT93)*(AX90:AX93=AX93)*(AY90:AY93&gt;AY93)),"")</f>
        <v/>
      </c>
      <c r="BG93" s="3" t="str">
        <f>IF(AP93&lt;&gt;"",SUMPRODUCT((BA90:BA93=BA93)*(AV90:AV93=AV93)*(AT90:AT93=AT93)*(AX90:AX93=AX93)*(AY90:AY93=AY93)*(AZ90:AZ93&gt;AZ93)),"")</f>
        <v/>
      </c>
      <c r="BH93" s="3" t="str">
        <f t="shared" si="316"/>
        <v/>
      </c>
      <c r="DQ93" s="3" t="e">
        <f ca="1">IF(COUNTIF(DQ11:DQ14,4)=4,1,SUMPRODUCT((DQ11:DQ14=DQ14)*(DP11:DP14=DP14)*(DN11:DN14&gt;DN14))+1)</f>
        <v>#REF!</v>
      </c>
      <c r="EB93" s="3" t="e">
        <f ca="1">IF(EC14&lt;&gt;"",SUMPRODUCT((EJ11:EJ14=EJ14)*(EI11:EI14=EI14)*(EG11:EG14=EG14)*(EH11:EH14=EH14)),"")</f>
        <v>#N/A</v>
      </c>
      <c r="EC93" s="3" t="e">
        <f ca="1">IF(AND(EB93&lt;&gt;"",EB93&gt;1),EC14,"")</f>
        <v>#N/A</v>
      </c>
      <c r="ED93" s="3" t="e">
        <f ca="1">SUMPRODUCT((HH3:HH105=EC93)*(HK3:HK105=EC94)*(HL3:HL105="W"))+SUMPRODUCT((HH3:HH105=EC93)*(HK3:HK105=EC90)*(HL3:HL105="W"))+SUMPRODUCT((HH3:HH105=EC93)*(HK3:HK105=EC91)*(HL3:HL105="W"))+SUMPRODUCT((HH3:HH105=EC93)*(HK3:HK105=EC92)*(HL3:HL105="W"))+SUMPRODUCT((HH3:HH105=EC94)*(HK3:HK105=EC93)*(HM3:HM105="W"))+SUMPRODUCT((HH3:HH105=EC90)*(HK3:HK105=EC93)*(HM3:HM105="W"))+SUMPRODUCT((HH3:HH105=EC91)*(HK3:HK105=EC93)*(HM3:HM105="W"))+SUMPRODUCT((HH3:HH105=EC92)*(HK3:HK105=EC93)*(HM3:HM105="W"))</f>
        <v>#N/A</v>
      </c>
      <c r="EE93" s="3" t="e">
        <f ca="1">SUMPRODUCT((HH3:HH105=EC93)*(HK3:HK105=EC94)*(HL3:HL105="D"))+SUMPRODUCT((HH3:HH105=EC93)*(HK3:HK105=EC90)*(HL3:HL105="D"))+SUMPRODUCT((HH3:HH105=EC93)*(HK3:HK105=EC91)*(HL3:HL105="D"))+SUMPRODUCT((HH3:HH105=EC93)*(HK3:HK105=EC92)*(HL3:HL105="D"))+SUMPRODUCT((HH3:HH105=EC94)*(HK3:HK105=EC93)*(HL3:HL105="D"))+SUMPRODUCT((HH3:HH105=EC90)*(HK3:HK105=EC93)*(HL3:HL105="D"))+SUMPRODUCT((HH3:HH105=EC91)*(HK3:HK105=EC93)*(HL3:HL105="D"))+SUMPRODUCT((HH3:HH105=EC92)*(HK3:HK105=EC93)*(HL3:HL105="D"))</f>
        <v>#N/A</v>
      </c>
      <c r="EF93" s="3" t="e">
        <f ca="1">SUMPRODUCT((HH3:HH105=EC93)*(HK3:HK105=EC94)*(HL3:HL105="L"))+SUMPRODUCT((HH3:HH105=EC93)*(HK3:HK105=EC90)*(HL3:HL105="L"))+SUMPRODUCT((HH3:HH105=EC93)*(HK3:HK105=EC91)*(HL3:HL105="L"))+SUMPRODUCT((HH3:HH105=EC93)*(HK3:HK105=EC92)*(HL3:HL105="L"))+SUMPRODUCT((HH3:HH105=EC94)*(HK3:HK105=EC93)*(HM3:HM105="L"))+SUMPRODUCT((HH3:HH105=EC90)*(HK3:HK105=EC93)*(HM3:HM105="L"))+SUMPRODUCT((HH3:HH105=EC91)*(HK3:HK105=EC93)*(HM3:HM105="L"))+SUMPRODUCT((HH3:HH105=EC92)*(HK3:HK105=EC93)*(HM3:HM105="L"))</f>
        <v>#N/A</v>
      </c>
      <c r="EG93" s="3" t="e">
        <f ca="1">SUMPRODUCT((HH3:HH105=EC93)*(HK3:HK105=EC94)*HI3:HI105)+SUMPRODUCT((HH3:HH105=EC93)*(HK3:HK105=EC90)*HI3:HI105)+SUMPRODUCT((HH3:HH105=EC93)*(HK3:HK105=EC91)*HI3:HI105)+SUMPRODUCT((HH3:HH105=EC93)*(HK3:HK105=EC92)*HI3:HI105)+SUMPRODUCT((HH3:HH105=EC94)*(HK3:HK105=EC93)*HJ3:HJ105)+SUMPRODUCT((HH3:HH105=EC90)*(HK3:HK105=EC93)*HJ3:HJ105)+SUMPRODUCT((HH3:HH105=EC91)*(HK3:HK105=EC93)*HJ3:HJ105)+SUMPRODUCT((HH3:HH105=EC92)*(HK3:HK105=EC93)*HJ3:HJ105)</f>
        <v>#N/A</v>
      </c>
      <c r="EH93" s="3" t="e">
        <f ca="1">SUMPRODUCT((HH3:HH105=EC93)*(HK3:HK105=EC94)*HJ3:HJ105)+SUMPRODUCT((HH3:HH105=EC93)*(HK3:HK105=EC90)*HJ3:HJ105)+SUMPRODUCT((HH3:HH105=EC93)*(HK3:HK105=EC91)*HJ3:HJ105)+SUMPRODUCT((HH3:HH105=EC93)*(HK3:HK105=EC92)*HJ3:HJ105)+SUMPRODUCT((HH3:HH105=EC94)*(HK3:HK105=EC93)*HI3:HI105)+SUMPRODUCT((HH3:HH105=EC90)*(HK3:HK105=EC93)*HI3:HI105)+SUMPRODUCT((HH3:HH105=EC91)*(HK3:HK105=EC93)*HI3:HI105)+SUMPRODUCT((HH3:HH105=EC92)*(HK3:HK105=EC93)*HI3:HI105)</f>
        <v>#N/A</v>
      </c>
      <c r="EI93" s="3" t="e">
        <f ca="1">EG93-EH93+1000</f>
        <v>#N/A</v>
      </c>
      <c r="EJ93" s="3" t="e">
        <f t="shared" ca="1" si="307"/>
        <v>#N/A</v>
      </c>
      <c r="EK93" s="3" t="e">
        <f ca="1">IF(EC93&lt;&gt;"",VLOOKUP(EC93,DJ4:DP52,7,FALSE),"")</f>
        <v>#N/A</v>
      </c>
      <c r="EL93" s="3" t="e">
        <f ca="1">IF(EC93&lt;&gt;"",VLOOKUP(EC93,DJ4:DP52,5,FALSE),"")</f>
        <v>#N/A</v>
      </c>
      <c r="EM93" s="3" t="e">
        <f ca="1">IF(EC93&lt;&gt;"",VLOOKUP(EC93,DJ4:DR52,9,FALSE),"")</f>
        <v>#N/A</v>
      </c>
      <c r="EN93" s="3" t="e">
        <f t="shared" ca="1" si="312"/>
        <v>#N/A</v>
      </c>
      <c r="EO93" s="3" t="e">
        <f ca="1">IF(EC93&lt;&gt;"",RANK(EN93,EN90:EN93),"")</f>
        <v>#N/A</v>
      </c>
      <c r="EP93" s="3" t="e">
        <f ca="1">IF(EC93&lt;&gt;"",SUMPRODUCT((EN90:EN93=EN93)*(EI90:EI93&gt;EI93)),"")</f>
        <v>#N/A</v>
      </c>
      <c r="EQ93" s="3" t="e">
        <f ca="1">IF(EC93&lt;&gt;"",SUMPRODUCT((EN90:EN93=EN93)*(EI90:EI93=EI93)*(EG90:EG93&gt;EG93)),"")</f>
        <v>#N/A</v>
      </c>
      <c r="ER93" s="3" t="e">
        <f ca="1">IF(EC93&lt;&gt;"",SUMPRODUCT((EN90:EN93=EN93)*(EI90:EI93=EI93)*(EG90:EG93=EG93)*(EK90:EK93&gt;EK93)),"")</f>
        <v>#N/A</v>
      </c>
      <c r="ES93" s="3" t="e">
        <f ca="1">IF(EC93&lt;&gt;"",SUMPRODUCT((EN90:EN93=EN93)*(EI90:EI93=EI93)*(EG90:EG93=EG93)*(EK90:EK93=EK93)*(EL90:EL93&gt;EL93)),"")</f>
        <v>#N/A</v>
      </c>
      <c r="ET93" s="3" t="e">
        <f ca="1">IF(EC93&lt;&gt;"",SUMPRODUCT((EN90:EN93=EN93)*(EI90:EI93=EI93)*(EG90:EG93=EG93)*(EK90:EK93=EK93)*(EL90:EL93=EL93)*(EM90:EM93&gt;EM93)),"")</f>
        <v>#N/A</v>
      </c>
      <c r="EU93" s="3" t="e">
        <f t="shared" ca="1" si="313"/>
        <v>#N/A</v>
      </c>
      <c r="EV93" s="3" t="e">
        <f ca="1">IF(EW14&lt;&gt;"",SUMPRODUCT((FD11:FD14=FD14)*(FC11:FC14=FC14)*(FA11:FA14=FA14)*(FB11:FB14=FB14)),"")</f>
        <v>#N/A</v>
      </c>
      <c r="EW93" s="3" t="e">
        <f ca="1">IF(AND(EV93&lt;&gt;"",EV93&gt;1),EW14,"")</f>
        <v>#N/A</v>
      </c>
      <c r="EX93" s="3" t="e">
        <f ca="1">IF(EW93&lt;&gt;"",SUMPRODUCT((HH3:HH105=EW93)*(HK3:HK105=EW94)*(HL3:HL105="W"))+SUMPRODUCT((HH3:HH105=EW93)*(HK3:HK105=EW91)*(HL3:HL105="W"))+SUMPRODUCT((HH3:HH105=EW93)*(HK3:HK105=EW92)*(HL3:HL105="W"))+SUMPRODUCT((HH3:HH105=EW94)*(HK3:HK105=EW93)*(HM3:HM105="W"))+SUMPRODUCT((HH3:HH105=EW91)*(HK3:HK105=EW93)*(HM3:HM105="W"))+SUMPRODUCT((HH3:HH105=EW92)*(HK3:HK105=EW93)*(HM3:HM105="W")),"")</f>
        <v>#N/A</v>
      </c>
      <c r="EY93" s="3" t="e">
        <f ca="1">IF(EW93&lt;&gt;"",SUMPRODUCT((HH3:HH105=EW93)*(HK3:HK105=EW94)*(HL3:HL105="D"))+SUMPRODUCT((HH3:HH105=EW93)*(HK3:HK105=EW91)*(HL3:HL105="D"))+SUMPRODUCT((HH3:HH105=EW93)*(HK3:HK105=EW92)*(HL3:HL105="D"))+SUMPRODUCT((HH3:HH105=EW94)*(HK3:HK105=EW93)*(HL3:HL105="D"))+SUMPRODUCT((HH3:HH105=EW91)*(HK3:HK105=EW93)*(HL3:HL105="D"))+SUMPRODUCT((HH3:HH105=EW92)*(HK3:HK105=EW93)*(HL3:HL105="D")),"")</f>
        <v>#N/A</v>
      </c>
      <c r="EZ93" s="3" t="e">
        <f ca="1">IF(EW93&lt;&gt;"",SUMPRODUCT((HH3:HH105=EW93)*(HK3:HK105=EW94)*(HL3:HL105="L"))+SUMPRODUCT((HH3:HH105=EW93)*(HK3:HK105=EW91)*(HL3:HL105="L"))+SUMPRODUCT((HH3:HH105=EW93)*(HK3:HK105=EW92)*(HL3:HL105="L"))+SUMPRODUCT((HH3:HH105=EW94)*(HK3:HK105=EW93)*(HM3:HM105="L"))+SUMPRODUCT((HH3:HH105=EW91)*(HK3:HK105=EW93)*(HM3:HM105="L"))+SUMPRODUCT((HH3:HH105=EW92)*(HK3:HK105=EW93)*(HM3:HM105="L")),"")</f>
        <v>#N/A</v>
      </c>
      <c r="FA93" s="3" t="e">
        <f ca="1">SUMPRODUCT((HH3:HH105=EW93)*(HK3:HK105=EW94)*HI3:HI105)+SUMPRODUCT((HH3:HH105=EW93)*(HK3:HK105=EW90)*HI3:HI105)+SUMPRODUCT((HH3:HH105=EW93)*(HK3:HK105=EW91)*HI3:HI105)+SUMPRODUCT((HH3:HH105=EW93)*(HK3:HK105=EW92)*HI3:HI105)+SUMPRODUCT((HH3:HH105=EW94)*(HK3:HK105=EW93)*HJ3:HJ105)+SUMPRODUCT((HH3:HH105=EW90)*(HK3:HK105=EW93)*HJ3:HJ105)+SUMPRODUCT((HH3:HH105=EW91)*(HK3:HK105=EW93)*HJ3:HJ105)+SUMPRODUCT((HH3:HH105=EW92)*(HK3:HK105=EW93)*HJ3:HJ105)</f>
        <v>#N/A</v>
      </c>
      <c r="FB93" s="3" t="e">
        <f ca="1">SUMPRODUCT((HH3:HH105=EW93)*(HK3:HK105=EW94)*HJ3:HJ105)+SUMPRODUCT((HH3:HH105=EW93)*(HK3:HK105=EW90)*HJ3:HJ105)+SUMPRODUCT((HH3:HH105=EW93)*(HK3:HK105=EW91)*HJ3:HJ105)+SUMPRODUCT((HH3:HH105=EW93)*(HK3:HK105=EW92)*HJ3:HJ105)+SUMPRODUCT((HH3:HH105=EW94)*(HK3:HK105=EW93)*HI3:HI105)+SUMPRODUCT((HH3:HH105=EW90)*(HK3:HK105=EW93)*HI3:HI105)+SUMPRODUCT((HH3:HH105=EW91)*(HK3:HK105=EW93)*HI3:HI105)+SUMPRODUCT((HH3:HH105=EW92)*(HK3:HK105=EW93)*HI3:HI105)</f>
        <v>#N/A</v>
      </c>
      <c r="FC93" s="3" t="e">
        <f ca="1">FA93-FB93+1000</f>
        <v>#N/A</v>
      </c>
      <c r="FD93" s="3" t="e">
        <f t="shared" ca="1" si="314"/>
        <v>#N/A</v>
      </c>
      <c r="FE93" s="3" t="e">
        <f ca="1">IF(EW93&lt;&gt;"",VLOOKUP(EW93,DJ4:DP52,7,FALSE),"")</f>
        <v>#N/A</v>
      </c>
      <c r="FF93" s="3" t="e">
        <f ca="1">IF(EW93&lt;&gt;"",VLOOKUP(EW93,DJ4:DP52,5,FALSE),"")</f>
        <v>#N/A</v>
      </c>
      <c r="FG93" s="3" t="e">
        <f ca="1">IF(EW93&lt;&gt;"",VLOOKUP(EW93,DJ4:DR52,9,FALSE),"")</f>
        <v>#N/A</v>
      </c>
      <c r="FH93" s="3" t="e">
        <f t="shared" ca="1" si="315"/>
        <v>#N/A</v>
      </c>
      <c r="FI93" s="3" t="e">
        <f ca="1">IF(EW93&lt;&gt;"",RANK(FH93,FH90:FH93),"")</f>
        <v>#N/A</v>
      </c>
      <c r="FJ93" s="3" t="e">
        <f ca="1">IF(EW93&lt;&gt;"",SUMPRODUCT((FH90:FH93=FH93)*(FC90:FC93&gt;FC93)),"")</f>
        <v>#N/A</v>
      </c>
      <c r="FK93" s="3" t="e">
        <f ca="1">IF(EW93&lt;&gt;"",SUMPRODUCT((FH90:FH93=FH93)*(FC90:FC93=FC93)*(FA90:FA93&gt;FA93)),"")</f>
        <v>#N/A</v>
      </c>
      <c r="FL93" s="3" t="e">
        <f ca="1">IF(EW93&lt;&gt;"",SUMPRODUCT((FH90:FH93=FH93)*(FC90:FC93=FC93)*(FA90:FA93=FA93)*(FE90:FE93&gt;FE93)),"")</f>
        <v>#N/A</v>
      </c>
      <c r="FM93" s="3" t="e">
        <f ca="1">IF(EW93&lt;&gt;"",SUMPRODUCT((FH90:FH93=FH93)*(FC90:FC93=FC93)*(FA90:FA93=FA93)*(FE90:FE93=FE93)*(FF90:FF93&gt;FF93)),"")</f>
        <v>#N/A</v>
      </c>
      <c r="FN93" s="3" t="e">
        <f ca="1">IF(EW93&lt;&gt;"",SUMPRODUCT((FH90:FH93=FH93)*(FC90:FC93=FC93)*(FA90:FA93=FA93)*(FE90:FE93=FE93)*(FF90:FF93=FF93)*(FG90:FG93&gt;FG93)),"")</f>
        <v>#N/A</v>
      </c>
      <c r="FO93" s="3" t="e">
        <f t="shared" ca="1" si="317"/>
        <v>#N/A</v>
      </c>
    </row>
    <row r="96" spans="9:193" x14ac:dyDescent="0.25">
      <c r="U96" s="3">
        <f>IF(V97="",SUM(AH18:AM18),IF(V98="",SUM(AH19:AM19),IF(V99="",SUM(AH20:AM20),IF(V100="",SUM(AH21:AM21),0))))</f>
        <v>0</v>
      </c>
      <c r="AO96" s="3">
        <f>IF(AP98="",SUM(BB19:BG19),IF(AP99="",SUM(BB20:BG20),IF(AP100="",SUM(BB21:BG21),0)))</f>
        <v>0</v>
      </c>
      <c r="EB96" s="3" t="e">
        <f ca="1">IF(EC97="",SUM(EO18:ET18),IF(EC98="",SUM(EO19:ET19),IF(EC99="",SUM(EO20:ET20),IF(EC100="",SUM(EO21:ET21),0))))</f>
        <v>#N/A</v>
      </c>
      <c r="EV96" s="3" t="e">
        <f ca="1">IF(EW98="",SUM(FI19:FN19),IF(EW99="",SUM(FI20:FN20),IF(EW100="",SUM(FI21:FN21),0)))</f>
        <v>#N/A</v>
      </c>
    </row>
    <row r="97" spans="10:171" x14ac:dyDescent="0.25">
      <c r="J97" s="3">
        <f>IF(COUNTIF(J18:J21,4)=4,1,SUMPRODUCT((J18:J21=J18)*(I18:I21=I18)*(G18:G21&gt;G18))+1)</f>
        <v>1</v>
      </c>
      <c r="U97" s="3">
        <f>IF(V18&lt;&gt;"",SUMPRODUCT((AC18:AC21=AC18)*(AB18:AB21=AB18)*(Z18:Z21=Z18)*(AA18:AA21=AA18)),"")</f>
        <v>4</v>
      </c>
      <c r="V97" s="3" t="str">
        <f>IF(AND(U97&lt;&gt;"",U97&gt;1),V18,"")</f>
        <v>Haïti</v>
      </c>
      <c r="W97" s="3">
        <f>SUMPRODUCT((DA3:DA105=V97)*(DD3:DD105=V98)*(DE3:DE105="W"))+SUMPRODUCT((DA3:DA105=V97)*(DD3:DD105=V99)*(DE3:DE105="W"))+SUMPRODUCT((DA3:DA105=V97)*(DD3:DD105=V100)*(DE3:DE105="W"))+SUMPRODUCT((DA3:DA105=V97)*(DD3:DD105=V101)*(DE3:DE105="W"))+SUMPRODUCT((DA3:DA105=V98)*(DD3:DD105=V97)*(DF3:DF105="W"))+SUMPRODUCT((DA3:DA105=V99)*(DD3:DD105=V97)*(DF3:DF105="W"))+SUMPRODUCT((DA3:DA105=V100)*(DD3:DD105=V97)*(DF3:DF105="W"))+SUMPRODUCT((DA3:DA105=V101)*(DD3:DD105=V97)*(DF3:DF105="W"))</f>
        <v>0</v>
      </c>
      <c r="X97" s="3">
        <f>SUMPRODUCT((DA3:DA105=V97)*(DD3:DD105=V98)*(DE3:DE105="D"))+SUMPRODUCT((DA3:DA105=V97)*(DD3:DD105=V99)*(DE3:DE105="D"))+SUMPRODUCT((DA3:DA105=V97)*(DD3:DD105=V100)*(DE3:DE105="D"))+SUMPRODUCT((DA3:DA105=V97)*(DD3:DD105=V101)*(DE3:DE105="D"))+SUMPRODUCT((DA3:DA105=V98)*(DD3:DD105=V97)*(DE3:DE105="D"))+SUMPRODUCT((DA3:DA105=V99)*(DD3:DD105=V97)*(DE3:DE105="D"))+SUMPRODUCT((DA3:DA105=V100)*(DD3:DD105=V97)*(DE3:DE105="D"))+SUMPRODUCT((DA3:DA105=V101)*(DD3:DD105=V97)*(DE3:DE105="D"))</f>
        <v>0</v>
      </c>
      <c r="Y97" s="3">
        <f>SUMPRODUCT((DA3:DA105=V97)*(DD3:DD105=V98)*(DE3:DE105="L"))+SUMPRODUCT((DA3:DA105=V97)*(DD3:DD105=V99)*(DE3:DE105="L"))+SUMPRODUCT((DA3:DA105=V97)*(DD3:DD105=V100)*(DE3:DE105="L"))+SUMPRODUCT((DA3:DA105=V97)*(DD3:DD105=V101)*(DE3:DE105="L"))+SUMPRODUCT((DA3:DA105=V98)*(DD3:DD105=V97)*(DF3:DF105="L"))+SUMPRODUCT((DA3:DA105=V99)*(DD3:DD105=V97)*(DF3:DF105="L"))+SUMPRODUCT((DA3:DA105=V100)*(DD3:DD105=V97)*(DF3:DF105="L"))+SUMPRODUCT((DA3:DA105=V101)*(DD3:DD105=V97)*(DF3:DF105="L"))</f>
        <v>0</v>
      </c>
      <c r="Z97" s="3">
        <f>SUMPRODUCT((DA3:DA105=V97)*(DD3:DD105=V98)*DB3:DB105)+SUMPRODUCT((DA3:DA105=V97)*(DD3:DD105=V99)*DB3:DB105)+SUMPRODUCT((DA3:DA105=V97)*(DD3:DD105=V100)*DB3:DB105)+SUMPRODUCT((DA3:DA105=V97)*(DD3:DD105=V101)*DB3:DB105)+SUMPRODUCT((DA3:DA105=V98)*(DD3:DD105=V97)*DC3:DC105)+SUMPRODUCT((DA3:DA105=V99)*(DD3:DD105=V97)*DC3:DC105)+SUMPRODUCT((DA3:DA105=V100)*(DD3:DD105=V97)*DC3:DC105)+SUMPRODUCT((DA3:DA105=V101)*(DD3:DD105=V97)*DC3:DC105)</f>
        <v>0</v>
      </c>
      <c r="AA97" s="3">
        <f>SUMPRODUCT((DA3:DA105=V97)*(DD3:DD105=V98)*DC3:DC105)+SUMPRODUCT((DA3:DA105=V97)*(DD3:DD105=V99)*DC3:DC105)+SUMPRODUCT((DA3:DA105=V97)*(DD3:DD105=V100)*DC3:DC105)+SUMPRODUCT((DA3:DA105=V97)*(DD3:DD105=V101)*DC3:DC105)+SUMPRODUCT((DA3:DA105=V98)*(DD3:DD105=V97)*DB3:DB105)+SUMPRODUCT((DA3:DA105=V99)*(DD3:DD105=V97)*DB3:DB105)+SUMPRODUCT((DA3:DA105=V100)*(DD3:DD105=V97)*DB3:DB105)+SUMPRODUCT((DA3:DA105=V101)*(DD3:DD105=V97)*DB3:DB105)</f>
        <v>0</v>
      </c>
      <c r="AB97" s="3">
        <f>Z97-AA97+1000</f>
        <v>1000</v>
      </c>
      <c r="AC97" s="3">
        <f>IF(V97&lt;&gt;"",W97*3+X97*1,"")</f>
        <v>0</v>
      </c>
      <c r="AD97" s="3">
        <f>IF(V97&lt;&gt;"",VLOOKUP(V97,C4:I52,7,FALSE),"")</f>
        <v>1000</v>
      </c>
      <c r="AE97" s="3">
        <f>IF(V97&lt;&gt;"",VLOOKUP(V97,C4:I52,5,FALSE),"")</f>
        <v>0</v>
      </c>
      <c r="AF97" s="3">
        <f>IF(V97&lt;&gt;"",VLOOKUP(V97,C4:K52,9,FALSE),"")</f>
        <v>-183</v>
      </c>
      <c r="AG97" s="3">
        <f>AC97</f>
        <v>0</v>
      </c>
      <c r="AH97" s="3">
        <f>IF(V97&lt;&gt;"",RANK(AG97,AG97:AG100),"")</f>
        <v>1</v>
      </c>
      <c r="AI97" s="3">
        <f>IF(V97&lt;&gt;"",SUMPRODUCT((AG97:AG100=AG97)*(AB97:AB100&gt;AB97)),"")</f>
        <v>0</v>
      </c>
      <c r="AJ97" s="3">
        <f>IF(V97&lt;&gt;"",SUMPRODUCT((AG97:AG100=AG97)*(AB97:AB100=AB97)*(Z97:Z100&gt;Z97)),"")</f>
        <v>0</v>
      </c>
      <c r="AK97" s="3">
        <f>IF(V97&lt;&gt;"",SUMPRODUCT((AG97:AG100=AG97)*(AB97:AB100=AB97)*(Z97:Z100=Z97)*(AD97:AD100&gt;AD97)),"")</f>
        <v>0</v>
      </c>
      <c r="AL97" s="3">
        <f>IF(V97&lt;&gt;"",SUMPRODUCT((AG97:AG100=AG97)*(AB97:AB100=AB97)*(Z97:Z100=Z97)*(AD97:AD100=AD97)*(AE97:AE100&gt;AE97)),"")</f>
        <v>0</v>
      </c>
      <c r="AM97" s="3">
        <f>IF(V97&lt;&gt;"",SUMPRODUCT((AG97:AG100=AG97)*(AB97:AB100=AB97)*(Z97:Z100=Z97)*(AD97:AD100=AD97)*(AE97:AE100=AE97)*(AF97:AF100&gt;AF97)),"")</f>
        <v>3</v>
      </c>
      <c r="AN97" s="3">
        <f>IF(V97&lt;&gt;"",SUM(AH97:AM97),"")</f>
        <v>4</v>
      </c>
      <c r="DQ97" s="3" t="e">
        <f ca="1">IF(COUNTIF(DQ18:DQ21,4)=4,1,SUMPRODUCT((DQ18:DQ21=DQ18)*(DP18:DP21=DP18)*(DN18:DN21&gt;DN18))+1)</f>
        <v>#REF!</v>
      </c>
      <c r="EB97" s="3" t="e">
        <f ca="1">IF(EC18&lt;&gt;"",SUMPRODUCT((EJ18:EJ21=EJ18)*(EI18:EI21=EI18)*(EG18:EG21=EG18)*(EH18:EH21=EH18)),"")</f>
        <v>#N/A</v>
      </c>
      <c r="EC97" s="3" t="e">
        <f ca="1">IF(AND(EB97&lt;&gt;"",EB97&gt;1),EC18,"")</f>
        <v>#N/A</v>
      </c>
      <c r="ED97" s="3" t="e">
        <f ca="1">SUMPRODUCT((HH3:HH105=EC97)*(HK3:HK105=EC98)*(HL3:HL105="W"))+SUMPRODUCT((HH3:HH105=EC97)*(HK3:HK105=EC99)*(HL3:HL105="W"))+SUMPRODUCT((HH3:HH105=EC97)*(HK3:HK105=EC100)*(HL3:HL105="W"))+SUMPRODUCT((HH3:HH105=EC97)*(HK3:HK105=EC101)*(HL3:HL105="W"))+SUMPRODUCT((HH3:HH105=EC98)*(HK3:HK105=EC97)*(HM3:HM105="W"))+SUMPRODUCT((HH3:HH105=EC99)*(HK3:HK105=EC97)*(HM3:HM105="W"))+SUMPRODUCT((HH3:HH105=EC100)*(HK3:HK105=EC97)*(HM3:HM105="W"))+SUMPRODUCT((HH3:HH105=EC101)*(HK3:HK105=EC97)*(HM3:HM105="W"))</f>
        <v>#N/A</v>
      </c>
      <c r="EE97" s="3" t="e">
        <f ca="1">SUMPRODUCT((HH3:HH105=EC97)*(HK3:HK105=EC98)*(HL3:HL105="D"))+SUMPRODUCT((HH3:HH105=EC97)*(HK3:HK105=EC99)*(HL3:HL105="D"))+SUMPRODUCT((HH3:HH105=EC97)*(HK3:HK105=EC100)*(HL3:HL105="D"))+SUMPRODUCT((HH3:HH105=EC97)*(HK3:HK105=EC101)*(HL3:HL105="D"))+SUMPRODUCT((HH3:HH105=EC98)*(HK3:HK105=EC97)*(HL3:HL105="D"))+SUMPRODUCT((HH3:HH105=EC99)*(HK3:HK105=EC97)*(HL3:HL105="D"))+SUMPRODUCT((HH3:HH105=EC100)*(HK3:HK105=EC97)*(HL3:HL105="D"))+SUMPRODUCT((HH3:HH105=EC101)*(HK3:HK105=EC97)*(HL3:HL105="D"))</f>
        <v>#N/A</v>
      </c>
      <c r="EF97" s="3" t="e">
        <f ca="1">SUMPRODUCT((HH3:HH105=EC97)*(HK3:HK105=EC98)*(HL3:HL105="L"))+SUMPRODUCT((HH3:HH105=EC97)*(HK3:HK105=EC99)*(HL3:HL105="L"))+SUMPRODUCT((HH3:HH105=EC97)*(HK3:HK105=EC100)*(HL3:HL105="L"))+SUMPRODUCT((HH3:HH105=EC97)*(HK3:HK105=EC101)*(HL3:HL105="L"))+SUMPRODUCT((HH3:HH105=EC98)*(HK3:HK105=EC97)*(HM3:HM105="L"))+SUMPRODUCT((HH3:HH105=EC99)*(HK3:HK105=EC97)*(HM3:HM105="L"))+SUMPRODUCT((HH3:HH105=EC100)*(HK3:HK105=EC97)*(HM3:HM105="L"))+SUMPRODUCT((HH3:HH105=EC101)*(HK3:HK105=EC97)*(HM3:HM105="L"))</f>
        <v>#N/A</v>
      </c>
      <c r="EG97" s="3" t="e">
        <f ca="1">SUMPRODUCT((HH3:HH105=EC97)*(HK3:HK105=EC98)*HI3:HI105)+SUMPRODUCT((HH3:HH105=EC97)*(HK3:HK105=EC99)*HI3:HI105)+SUMPRODUCT((HH3:HH105=EC97)*(HK3:HK105=EC100)*HI3:HI105)+SUMPRODUCT((HH3:HH105=EC97)*(HK3:HK105=EC101)*HI3:HI105)+SUMPRODUCT((HH3:HH105=EC98)*(HK3:HK105=EC97)*HJ3:HJ105)+SUMPRODUCT((HH3:HH105=EC99)*(HK3:HK105=EC97)*HJ3:HJ105)+SUMPRODUCT((HH3:HH105=EC100)*(HK3:HK105=EC97)*HJ3:HJ105)+SUMPRODUCT((HH3:HH105=EC101)*(HK3:HK105=EC97)*HJ3:HJ105)</f>
        <v>#N/A</v>
      </c>
      <c r="EH97" s="3" t="e">
        <f ca="1">SUMPRODUCT((HH3:HH105=EC97)*(HK3:HK105=EC98)*HJ3:HJ105)+SUMPRODUCT((HH3:HH105=EC97)*(HK3:HK105=EC99)*HJ3:HJ105)+SUMPRODUCT((HH3:HH105=EC97)*(HK3:HK105=EC100)*HJ3:HJ105)+SUMPRODUCT((HH3:HH105=EC97)*(HK3:HK105=EC101)*HJ3:HJ105)+SUMPRODUCT((HH3:HH105=EC98)*(HK3:HK105=EC97)*HI3:HI105)+SUMPRODUCT((HH3:HH105=EC99)*(HK3:HK105=EC97)*HI3:HI105)+SUMPRODUCT((HH3:HH105=EC100)*(HK3:HK105=EC97)*HI3:HI105)+SUMPRODUCT((HH3:HH105=EC101)*(HK3:HK105=EC97)*HI3:HI105)</f>
        <v>#N/A</v>
      </c>
      <c r="EI97" s="3" t="e">
        <f ca="1">EG97-EH97+1000</f>
        <v>#N/A</v>
      </c>
      <c r="EJ97" s="3" t="e">
        <f ca="1">IF(EC97&lt;&gt;"",ED97*3+EE97*1,"")</f>
        <v>#N/A</v>
      </c>
      <c r="EK97" s="3" t="e">
        <f ca="1">IF(EC97&lt;&gt;"",VLOOKUP(EC97,DJ4:DP52,7,FALSE),"")</f>
        <v>#N/A</v>
      </c>
      <c r="EL97" s="3" t="e">
        <f ca="1">IF(EC97&lt;&gt;"",VLOOKUP(EC97,DJ4:DP52,5,FALSE),"")</f>
        <v>#N/A</v>
      </c>
      <c r="EM97" s="3" t="e">
        <f ca="1">IF(EC97&lt;&gt;"",VLOOKUP(EC97,DJ4:DR52,9,FALSE),"")</f>
        <v>#N/A</v>
      </c>
      <c r="EN97" s="3" t="e">
        <f ca="1">EJ97</f>
        <v>#N/A</v>
      </c>
      <c r="EO97" s="3" t="e">
        <f ca="1">IF(EC97&lt;&gt;"",RANK(EN97,EN97:EN100),"")</f>
        <v>#N/A</v>
      </c>
      <c r="EP97" s="3" t="e">
        <f ca="1">IF(EC97&lt;&gt;"",SUMPRODUCT((EN97:EN100=EN97)*(EI97:EI100&gt;EI97)),"")</f>
        <v>#N/A</v>
      </c>
      <c r="EQ97" s="3" t="e">
        <f ca="1">IF(EC97&lt;&gt;"",SUMPRODUCT((EN97:EN100=EN97)*(EI97:EI100=EI97)*(EG97:EG100&gt;EG97)),"")</f>
        <v>#N/A</v>
      </c>
      <c r="ER97" s="3" t="e">
        <f ca="1">IF(EC97&lt;&gt;"",SUMPRODUCT((EN97:EN100=EN97)*(EI97:EI100=EI97)*(EG97:EG100=EG97)*(EK97:EK100&gt;EK97)),"")</f>
        <v>#N/A</v>
      </c>
      <c r="ES97" s="3" t="e">
        <f ca="1">IF(EC97&lt;&gt;"",SUMPRODUCT((EN97:EN100=EN97)*(EI97:EI100=EI97)*(EG97:EG100=EG97)*(EK97:EK100=EK97)*(EL97:EL100&gt;EL97)),"")</f>
        <v>#N/A</v>
      </c>
      <c r="ET97" s="3" t="e">
        <f ca="1">IF(EC97&lt;&gt;"",SUMPRODUCT((EN97:EN100=EN97)*(EI97:EI100=EI97)*(EG97:EG100=EG97)*(EK97:EK100=EK97)*(EL97:EL100=EL97)*(EM97:EM100&gt;EM97)),"")</f>
        <v>#N/A</v>
      </c>
      <c r="EU97" s="3" t="e">
        <f ca="1">IF(EC97&lt;&gt;"",SUM(EO97:ET97),"")</f>
        <v>#N/A</v>
      </c>
    </row>
    <row r="98" spans="10:171" x14ac:dyDescent="0.25">
      <c r="J98" s="3">
        <f>IF(COUNTIF(J18:J21,4)=4,1,SUMPRODUCT((J18:J21=J19)*(I18:I21=I19)*(G18:G21&gt;G19))+1)</f>
        <v>1</v>
      </c>
      <c r="U98" s="3">
        <f>IF(V19&lt;&gt;"",SUMPRODUCT((AC18:AC21=AC19)*(AB18:AB21=AB19)*(Z18:Z21=Z19)*(AA18:AA21=AA19)),"")</f>
        <v>4</v>
      </c>
      <c r="V98" s="3" t="str">
        <f>IF(AND(U98&lt;&gt;"",U98&gt;1),V19,"")</f>
        <v>Schotland</v>
      </c>
      <c r="W98" s="3">
        <f>SUMPRODUCT((DA3:DA105=V98)*(DD3:DD105=V99)*(DE3:DE105="W"))+SUMPRODUCT((DA3:DA105=V98)*(DD3:DD105=V100)*(DE3:DE105="W"))+SUMPRODUCT((DA3:DA105=V98)*(DD3:DD105=V101)*(DE3:DE105="W"))+SUMPRODUCT((DA3:DA105=V98)*(DD3:DD105=V97)*(DE3:DE105="W"))+SUMPRODUCT((DA3:DA105=V99)*(DD3:DD105=V98)*(DF3:DF105="W"))+SUMPRODUCT((DA3:DA105=V100)*(DD3:DD105=V98)*(DF3:DF105="W"))+SUMPRODUCT((DA3:DA105=V101)*(DD3:DD105=V98)*(DF3:DF105="W"))+SUMPRODUCT((DA3:DA105=V97)*(DD3:DD105=V98)*(DF3:DF105="W"))</f>
        <v>0</v>
      </c>
      <c r="X98" s="3">
        <f>SUMPRODUCT((DA3:DA105=V98)*(DD3:DD105=V99)*(DE3:DE105="D"))+SUMPRODUCT((DA3:DA105=V98)*(DD3:DD105=V100)*(DE3:DE105="D"))+SUMPRODUCT((DA3:DA105=V98)*(DD3:DD105=V101)*(DE3:DE105="D"))+SUMPRODUCT((DA3:DA105=V98)*(DD3:DD105=V97)*(DE3:DE105="D"))+SUMPRODUCT((DA3:DA105=V99)*(DD3:DD105=V98)*(DE3:DE105="D"))+SUMPRODUCT((DA3:DA105=V100)*(DD3:DD105=V98)*(DE3:DE105="D"))+SUMPRODUCT((DA3:DA105=V101)*(DD3:DD105=V98)*(DE3:DE105="D"))+SUMPRODUCT((DA3:DA105=V97)*(DD3:DD105=V98)*(DE3:DE105="D"))</f>
        <v>0</v>
      </c>
      <c r="Y98" s="3">
        <f>SUMPRODUCT((DA3:DA105=V98)*(DD3:DD105=V99)*(DE3:DE105="L"))+SUMPRODUCT((DA3:DA105=V98)*(DD3:DD105=V100)*(DE3:DE105="L"))+SUMPRODUCT((DA3:DA105=V98)*(DD3:DD105=V101)*(DE3:DE105="L"))+SUMPRODUCT((DA3:DA105=V98)*(DD3:DD105=V97)*(DE3:DE105="L"))+SUMPRODUCT((DA3:DA105=V99)*(DD3:DD105=V98)*(DF3:DF105="L"))+SUMPRODUCT((DA3:DA105=V100)*(DD3:DD105=V98)*(DF3:DF105="L"))+SUMPRODUCT((DA3:DA105=V101)*(DD3:DD105=V98)*(DF3:DF105="L"))+SUMPRODUCT((DA3:DA105=V97)*(DD3:DD105=V98)*(DF3:DF105="L"))</f>
        <v>0</v>
      </c>
      <c r="Z98" s="3">
        <f>SUMPRODUCT((DA3:DA105=V98)*(DD3:DD105=V99)*DB3:DB105)+SUMPRODUCT((DA3:DA105=V98)*(DD3:DD105=V100)*DB3:DB105)+SUMPRODUCT((DA3:DA105=V98)*(DD3:DD105=V101)*DB3:DB105)+SUMPRODUCT((DA3:DA105=V98)*(DD3:DD105=V97)*DB3:DB105)+SUMPRODUCT((DA3:DA105=V99)*(DD3:DD105=V98)*DC3:DC105)+SUMPRODUCT((DA3:DA105=V100)*(DD3:DD105=V98)*DC3:DC105)+SUMPRODUCT((DA3:DA105=V101)*(DD3:DD105=V98)*DC3:DC105)+SUMPRODUCT((DA3:DA105=V97)*(DD3:DD105=V98)*DC3:DC105)</f>
        <v>0</v>
      </c>
      <c r="AA98" s="3">
        <f>SUMPRODUCT((DA3:DA105=V98)*(DD3:DD105=V99)*DC3:DC105)+SUMPRODUCT((DA3:DA105=V98)*(DD3:DD105=V100)*DC3:DC105)+SUMPRODUCT((DA3:DA105=V98)*(DD3:DD105=V101)*DC3:DC105)+SUMPRODUCT((DA3:DA105=V98)*(DD3:DD105=V97)*DC3:DC105)+SUMPRODUCT((DA3:DA105=V99)*(DD3:DD105=V98)*DB3:DB105)+SUMPRODUCT((DA3:DA105=V100)*(DD3:DD105=V98)*DB3:DB105)+SUMPRODUCT((DA3:DA105=V101)*(DD3:DD105=V98)*DB3:DB105)+SUMPRODUCT((DA3:DA105=V97)*(DD3:DD105=V98)*DB3:DB105)</f>
        <v>0</v>
      </c>
      <c r="AB98" s="3">
        <f>Z98-AA98+1000</f>
        <v>1000</v>
      </c>
      <c r="AC98" s="3">
        <f t="shared" ref="AC98:AC100" si="318">IF(V98&lt;&gt;"",W98*3+X98*1,"")</f>
        <v>0</v>
      </c>
      <c r="AD98" s="3">
        <f>IF(V98&lt;&gt;"",VLOOKUP(V98,C4:I52,7,FALSE),"")</f>
        <v>1000</v>
      </c>
      <c r="AE98" s="3">
        <f>IF(V98&lt;&gt;"",VLOOKUP(V98,C4:I52,5,FALSE),"")</f>
        <v>0</v>
      </c>
      <c r="AF98" s="3">
        <f>IF(V98&lt;&gt;"",VLOOKUP(V98,C4:K52,9,FALSE),"")</f>
        <v>-138</v>
      </c>
      <c r="AG98" s="3">
        <f t="shared" ref="AG98:AG100" si="319">AC98</f>
        <v>0</v>
      </c>
      <c r="AH98" s="3">
        <f>IF(V98&lt;&gt;"",RANK(AG98,AG97:AG100),"")</f>
        <v>1</v>
      </c>
      <c r="AI98" s="3">
        <f>IF(V98&lt;&gt;"",SUMPRODUCT((AG97:AG100=AG98)*(AB97:AB100&gt;AB98)),"")</f>
        <v>0</v>
      </c>
      <c r="AJ98" s="3">
        <f>IF(V98&lt;&gt;"",SUMPRODUCT((AG97:AG100=AG98)*(AB97:AB100=AB98)*(Z97:Z100&gt;Z98)),"")</f>
        <v>0</v>
      </c>
      <c r="AK98" s="3">
        <f>IF(V98&lt;&gt;"",SUMPRODUCT((AG97:AG100=AG98)*(AB97:AB100=AB98)*(Z97:Z100=Z98)*(AD97:AD100&gt;AD98)),"")</f>
        <v>0</v>
      </c>
      <c r="AL98" s="3">
        <f>IF(V98&lt;&gt;"",SUMPRODUCT((AG97:AG100=AG98)*(AB97:AB100=AB98)*(Z97:Z100=Z98)*(AD97:AD100=AD98)*(AE97:AE100&gt;AE98)),"")</f>
        <v>0</v>
      </c>
      <c r="AM98" s="3">
        <f>IF(V98&lt;&gt;"",SUMPRODUCT((AG97:AG100=AG98)*(AB97:AB100=AB98)*(Z97:Z100=Z98)*(AD97:AD100=AD98)*(AE97:AE100=AE98)*(AF97:AF100&gt;AF98)),"")</f>
        <v>2</v>
      </c>
      <c r="AN98" s="3">
        <f>IF(V98&lt;&gt;"",SUM(AH98:AM98),"")</f>
        <v>3</v>
      </c>
      <c r="AO98" s="3" t="str">
        <f>IF(AP19&lt;&gt;"",SUMPRODUCT((AW18:AW21=AW19)*(AV18:AV21=AV19)*(AT18:AT21=AT19)*(AU18:AU21=AU19)),"")</f>
        <v/>
      </c>
      <c r="AP98" s="3" t="str">
        <f>IF(AND(AO98&lt;&gt;"",AO98&gt;1),AP19,"")</f>
        <v/>
      </c>
      <c r="AQ98" s="3">
        <f>SUMPRODUCT((DA3:DA105=AP98)*(DD3:DD105=AP99)*(DE3:DE105="W"))+SUMPRODUCT((DA3:DA105=AP98)*(DD3:DD105=AP100)*(DE3:DE105="W"))+SUMPRODUCT((DA3:DA105=AP98)*(DD3:DD105=AP101)*(DE3:DE105="W"))+SUMPRODUCT((DA3:DA105=AP99)*(DD3:DD105=AP98)*(DF3:DF105="W"))+SUMPRODUCT((DA3:DA105=AP100)*(DD3:DD105=AP98)*(DF3:DF105="W"))+SUMPRODUCT((DA3:DA105=AP101)*(DD3:DD105=AP98)*(DF3:DF105="W"))</f>
        <v>0</v>
      </c>
      <c r="AR98" s="3">
        <f>SUMPRODUCT((DA3:DA105=AP98)*(DD3:DD105=AP99)*(DE3:DE105="D"))+SUMPRODUCT((DA3:DA105=AP98)*(DD3:DD105=AP100)*(DE3:DE105="D"))+SUMPRODUCT((DA3:DA105=AP98)*(DD3:DD105=AP101)*(DE3:DE105="D"))+SUMPRODUCT((DA3:DA105=AP99)*(DD3:DD105=AP98)*(DE3:DE105="D"))+SUMPRODUCT((DA3:DA105=AP100)*(DD3:DD105=AP98)*(DE3:DE105="D"))+SUMPRODUCT((DA3:DA105=AP101)*(DD3:DD105=AP98)*(DE3:DE105="D"))</f>
        <v>0</v>
      </c>
      <c r="AS98" s="3">
        <f>SUMPRODUCT((DA3:DA105=AP98)*(DD3:DD105=AP99)*(DE3:DE105="L"))+SUMPRODUCT((DA3:DA105=AP98)*(DD3:DD105=AP100)*(DE3:DE105="L"))+SUMPRODUCT((DA3:DA105=AP98)*(DD3:DD105=AP101)*(DE3:DE105="L"))+SUMPRODUCT((DA3:DA105=AP99)*(DD3:DD105=AP98)*(DF3:DF105="L"))+SUMPRODUCT((DA3:DA105=AP100)*(DD3:DD105=AP98)*(DF3:DF105="L"))+SUMPRODUCT((DA3:DA105=AP101)*(DD3:DD105=AP98)*(DF3:DF105="L"))</f>
        <v>0</v>
      </c>
      <c r="AT98" s="3">
        <f>SUMPRODUCT((DA3:DA105=AP98)*(DD3:DD105=AP99)*DB3:DB105)+SUMPRODUCT((DA3:DA105=AP98)*(DD3:DD105=AP100)*DB3:DB105)+SUMPRODUCT((DA3:DA105=AP98)*(DD3:DD105=AP101)*DB3:DB105)+SUMPRODUCT((DA3:DA105=AP98)*(DD3:DD105=AP97)*DB3:DB105)+SUMPRODUCT((DA3:DA105=AP99)*(DD3:DD105=AP98)*DC3:DC105)+SUMPRODUCT((DA3:DA105=AP100)*(DD3:DD105=AP98)*DC3:DC105)+SUMPRODUCT((DA3:DA105=AP101)*(DD3:DD105=AP98)*DC3:DC105)+SUMPRODUCT((DA3:DA105=AP97)*(DD3:DD105=AP98)*DC3:DC105)</f>
        <v>0</v>
      </c>
      <c r="AU98" s="3">
        <f>SUMPRODUCT((DA3:DA105=AP98)*(DD3:DD105=AP99)*DC3:DC105)+SUMPRODUCT((DA3:DA105=AP98)*(DD3:DD105=AP100)*DC3:DC105)+SUMPRODUCT((DA3:DA105=AP98)*(DD3:DD105=AP101)*DC3:DC105)+SUMPRODUCT((DA3:DA105=AP98)*(DD3:DD105=AP97)*DC3:DC105)+SUMPRODUCT((DA3:DA105=AP99)*(DD3:DD105=AP98)*DB3:DB105)+SUMPRODUCT((DA3:DA105=AP100)*(DD3:DD105=AP98)*DB3:DB105)+SUMPRODUCT((DA3:DA105=AP101)*(DD3:DD105=AP98)*DB3:DB105)+SUMPRODUCT((DA3:DA105=AP97)*(DD3:DD105=AP98)*DB3:DB105)</f>
        <v>0</v>
      </c>
      <c r="AV98" s="3">
        <f>AT98-AU98+1000</f>
        <v>1000</v>
      </c>
      <c r="AW98" s="3" t="str">
        <f t="shared" ref="AW98:AW100" si="320">IF(AP98&lt;&gt;"",AQ98*3+AR98*1,"")</f>
        <v/>
      </c>
      <c r="AX98" s="3" t="str">
        <f>IF(AP98&lt;&gt;"",VLOOKUP(AP98,C4:I52,7,FALSE),"")</f>
        <v/>
      </c>
      <c r="AY98" s="3" t="str">
        <f>IF(AP98&lt;&gt;"",VLOOKUP(AP98,C4:I52,5,FALSE),"")</f>
        <v/>
      </c>
      <c r="AZ98" s="3" t="str">
        <f>IF(AP98&lt;&gt;"",VLOOKUP(AP98,C4:K52,9,FALSE),"")</f>
        <v/>
      </c>
      <c r="BA98" s="3" t="str">
        <f t="shared" ref="BA98:BA100" si="321">AW98</f>
        <v/>
      </c>
      <c r="BB98" s="3" t="str">
        <f>IF(AP98&lt;&gt;"",RANK(BA98,BA97:BA100),"")</f>
        <v/>
      </c>
      <c r="BC98" s="3" t="str">
        <f>IF(AP98&lt;&gt;"",SUMPRODUCT((BA97:BA100=BA98)*(AV97:AV100&gt;AV98)),"")</f>
        <v/>
      </c>
      <c r="BD98" s="3" t="str">
        <f>IF(AP98&lt;&gt;"",SUMPRODUCT((BA97:BA100=BA98)*(AV97:AV100=AV98)*(AT97:AT100&gt;AT98)),"")</f>
        <v/>
      </c>
      <c r="BE98" s="3" t="str">
        <f>IF(AP98&lt;&gt;"",SUMPRODUCT((BA97:BA100=BA98)*(AV97:AV100=AV98)*(AT97:AT100=AT98)*(AX97:AX100&gt;AX98)),"")</f>
        <v/>
      </c>
      <c r="BF98" s="3" t="str">
        <f>IF(AP98&lt;&gt;"",SUMPRODUCT((BA97:BA100=BA98)*(AV97:AV100=AV98)*(AT97:AT100=AT98)*(AX97:AX100=AX98)*(AY97:AY100&gt;AY98)),"")</f>
        <v/>
      </c>
      <c r="BG98" s="3" t="str">
        <f>IF(AP98&lt;&gt;"",SUMPRODUCT((BA97:BA100=BA98)*(AV97:AV100=AV98)*(AT97:AT100=AT98)*(AX97:AX100=AX98)*(AY97:AY100=AY98)*(AZ97:AZ100&gt;AZ98)),"")</f>
        <v/>
      </c>
      <c r="BH98" s="3" t="str">
        <f>IF(AP98&lt;&gt;"",SUM(BB98:BG98)+1,"")</f>
        <v/>
      </c>
      <c r="DQ98" s="3" t="e">
        <f ca="1">IF(COUNTIF(DQ18:DQ21,4)=4,1,SUMPRODUCT((DQ18:DQ21=DQ19)*(DP18:DP21=DP19)*(DN18:DN21&gt;DN19))+1)</f>
        <v>#REF!</v>
      </c>
      <c r="EB98" s="3" t="e">
        <f ca="1">IF(EC19&lt;&gt;"",SUMPRODUCT((EJ18:EJ21=EJ19)*(EI18:EI21=EI19)*(EG18:EG21=EG19)*(EH18:EH21=EH19)),"")</f>
        <v>#N/A</v>
      </c>
      <c r="EC98" s="3" t="e">
        <f ca="1">IF(AND(EB98&lt;&gt;"",EB98&gt;1),EC19,"")</f>
        <v>#N/A</v>
      </c>
      <c r="ED98" s="3" t="e">
        <f ca="1">SUMPRODUCT((HH3:HH105=EC98)*(HK3:HK105=EC99)*(HL3:HL105="W"))+SUMPRODUCT((HH3:HH105=EC98)*(HK3:HK105=EC100)*(HL3:HL105="W"))+SUMPRODUCT((HH3:HH105=EC98)*(HK3:HK105=EC101)*(HL3:HL105="W"))+SUMPRODUCT((HH3:HH105=EC98)*(HK3:HK105=EC97)*(HL3:HL105="W"))+SUMPRODUCT((HH3:HH105=EC99)*(HK3:HK105=EC98)*(HM3:HM105="W"))+SUMPRODUCT((HH3:HH105=EC100)*(HK3:HK105=EC98)*(HM3:HM105="W"))+SUMPRODUCT((HH3:HH105=EC101)*(HK3:HK105=EC98)*(HM3:HM105="W"))+SUMPRODUCT((HH3:HH105=EC97)*(HK3:HK105=EC98)*(HM3:HM105="W"))</f>
        <v>#N/A</v>
      </c>
      <c r="EE98" s="3" t="e">
        <f ca="1">SUMPRODUCT((HH3:HH105=EC98)*(HK3:HK105=EC99)*(HL3:HL105="D"))+SUMPRODUCT((HH3:HH105=EC98)*(HK3:HK105=EC100)*(HL3:HL105="D"))+SUMPRODUCT((HH3:HH105=EC98)*(HK3:HK105=EC101)*(HL3:HL105="D"))+SUMPRODUCT((HH3:HH105=EC98)*(HK3:HK105=EC97)*(HL3:HL105="D"))+SUMPRODUCT((HH3:HH105=EC99)*(HK3:HK105=EC98)*(HL3:HL105="D"))+SUMPRODUCT((HH3:HH105=EC100)*(HK3:HK105=EC98)*(HL3:HL105="D"))+SUMPRODUCT((HH3:HH105=EC101)*(HK3:HK105=EC98)*(HL3:HL105="D"))+SUMPRODUCT((HH3:HH105=EC97)*(HK3:HK105=EC98)*(HL3:HL105="D"))</f>
        <v>#N/A</v>
      </c>
      <c r="EF98" s="3" t="e">
        <f ca="1">SUMPRODUCT((HH3:HH105=EC98)*(HK3:HK105=EC99)*(HL3:HL105="L"))+SUMPRODUCT((HH3:HH105=EC98)*(HK3:HK105=EC100)*(HL3:HL105="L"))+SUMPRODUCT((HH3:HH105=EC98)*(HK3:HK105=EC101)*(HL3:HL105="L"))+SUMPRODUCT((HH3:HH105=EC98)*(HK3:HK105=EC97)*(HL3:HL105="L"))+SUMPRODUCT((HH3:HH105=EC99)*(HK3:HK105=EC98)*(HM3:HM105="L"))+SUMPRODUCT((HH3:HH105=EC100)*(HK3:HK105=EC98)*(HM3:HM105="L"))+SUMPRODUCT((HH3:HH105=EC101)*(HK3:HK105=EC98)*(HM3:HM105="L"))+SUMPRODUCT((HH3:HH105=EC97)*(HK3:HK105=EC98)*(HM3:HM105="L"))</f>
        <v>#N/A</v>
      </c>
      <c r="EG98" s="3" t="e">
        <f ca="1">SUMPRODUCT((HH3:HH105=EC98)*(HK3:HK105=EC99)*HI3:HI105)+SUMPRODUCT((HH3:HH105=EC98)*(HK3:HK105=EC100)*HI3:HI105)+SUMPRODUCT((HH3:HH105=EC98)*(HK3:HK105=EC101)*HI3:HI105)+SUMPRODUCT((HH3:HH105=EC98)*(HK3:HK105=EC97)*HI3:HI105)+SUMPRODUCT((HH3:HH105=EC99)*(HK3:HK105=EC98)*HJ3:HJ105)+SUMPRODUCT((HH3:HH105=EC100)*(HK3:HK105=EC98)*HJ3:HJ105)+SUMPRODUCT((HH3:HH105=EC101)*(HK3:HK105=EC98)*HJ3:HJ105)+SUMPRODUCT((HH3:HH105=EC97)*(HK3:HK105=EC98)*HJ3:HJ105)</f>
        <v>#N/A</v>
      </c>
      <c r="EH98" s="3" t="e">
        <f ca="1">SUMPRODUCT((HH3:HH105=EC98)*(HK3:HK105=EC99)*HJ3:HJ105)+SUMPRODUCT((HH3:HH105=EC98)*(HK3:HK105=EC100)*HJ3:HJ105)+SUMPRODUCT((HH3:HH105=EC98)*(HK3:HK105=EC101)*HJ3:HJ105)+SUMPRODUCT((HH3:HH105=EC98)*(HK3:HK105=EC97)*HJ3:HJ105)+SUMPRODUCT((HH3:HH105=EC99)*(HK3:HK105=EC98)*HI3:HI105)+SUMPRODUCT((HH3:HH105=EC100)*(HK3:HK105=EC98)*HI3:HI105)+SUMPRODUCT((HH3:HH105=EC101)*(HK3:HK105=EC98)*HI3:HI105)+SUMPRODUCT((HH3:HH105=EC97)*(HK3:HK105=EC98)*HI3:HI105)</f>
        <v>#N/A</v>
      </c>
      <c r="EI98" s="3" t="e">
        <f ca="1">EG98-EH98+1000</f>
        <v>#N/A</v>
      </c>
      <c r="EJ98" s="3" t="e">
        <f t="shared" ref="EJ98:EJ100" ca="1" si="322">IF(EC98&lt;&gt;"",ED98*3+EE98*1,"")</f>
        <v>#N/A</v>
      </c>
      <c r="EK98" s="3" t="e">
        <f ca="1">IF(EC98&lt;&gt;"",VLOOKUP(EC98,DJ4:DP52,7,FALSE),"")</f>
        <v>#N/A</v>
      </c>
      <c r="EL98" s="3" t="e">
        <f ca="1">IF(EC98&lt;&gt;"",VLOOKUP(EC98,DJ4:DP52,5,FALSE),"")</f>
        <v>#N/A</v>
      </c>
      <c r="EM98" s="3" t="e">
        <f ca="1">IF(EC98&lt;&gt;"",VLOOKUP(EC98,DJ4:DR52,9,FALSE),"")</f>
        <v>#N/A</v>
      </c>
      <c r="EN98" s="3" t="e">
        <f t="shared" ref="EN98:EN100" ca="1" si="323">EJ98</f>
        <v>#N/A</v>
      </c>
      <c r="EO98" s="3" t="e">
        <f ca="1">IF(EC98&lt;&gt;"",RANK(EN98,EN97:EN100),"")</f>
        <v>#N/A</v>
      </c>
      <c r="EP98" s="3" t="e">
        <f ca="1">IF(EC98&lt;&gt;"",SUMPRODUCT((EN97:EN100=EN98)*(EI97:EI100&gt;EI98)),"")</f>
        <v>#N/A</v>
      </c>
      <c r="EQ98" s="3" t="e">
        <f ca="1">IF(EC98&lt;&gt;"",SUMPRODUCT((EN97:EN100=EN98)*(EI97:EI100=EI98)*(EG97:EG100&gt;EG98)),"")</f>
        <v>#N/A</v>
      </c>
      <c r="ER98" s="3" t="e">
        <f ca="1">IF(EC98&lt;&gt;"",SUMPRODUCT((EN97:EN100=EN98)*(EI97:EI100=EI98)*(EG97:EG100=EG98)*(EK97:EK100&gt;EK98)),"")</f>
        <v>#N/A</v>
      </c>
      <c r="ES98" s="3" t="e">
        <f ca="1">IF(EC98&lt;&gt;"",SUMPRODUCT((EN97:EN100=EN98)*(EI97:EI100=EI98)*(EG97:EG100=EG98)*(EK97:EK100=EK98)*(EL97:EL100&gt;EL98)),"")</f>
        <v>#N/A</v>
      </c>
      <c r="ET98" s="3" t="e">
        <f ca="1">IF(EC98&lt;&gt;"",SUMPRODUCT((EN97:EN100=EN98)*(EI97:EI100=EI98)*(EG97:EG100=EG98)*(EK97:EK100=EK98)*(EL97:EL100=EL98)*(EM97:EM100&gt;EM98)),"")</f>
        <v>#N/A</v>
      </c>
      <c r="EU98" s="3" t="e">
        <f ca="1">IF(EC98&lt;&gt;"",SUM(EO98:ET98),"")</f>
        <v>#N/A</v>
      </c>
      <c r="EV98" s="3" t="e">
        <f ca="1">IF(EW19&lt;&gt;"",SUMPRODUCT((FD18:FD21=FD19)*(FC18:FC21=FC19)*(FA18:FA21=FA19)*(FB18:FB21=FB19)),"")</f>
        <v>#N/A</v>
      </c>
      <c r="EW98" s="3" t="e">
        <f ca="1">IF(AND(EV98&lt;&gt;"",EV98&gt;1),EW19,"")</f>
        <v>#N/A</v>
      </c>
      <c r="EX98" s="3" t="e">
        <f ca="1">SUMPRODUCT((HH3:HH105=EW98)*(HK3:HK105=EW99)*(HL3:HL105="W"))+SUMPRODUCT((HH3:HH105=EW98)*(HK3:HK105=EW100)*(HL3:HL105="W"))+SUMPRODUCT((HH3:HH105=EW98)*(HK3:HK105=EW101)*(HL3:HL105="W"))+SUMPRODUCT((HH3:HH105=EW99)*(HK3:HK105=EW98)*(HM3:HM105="W"))+SUMPRODUCT((HH3:HH105=EW100)*(HK3:HK105=EW98)*(HM3:HM105="W"))+SUMPRODUCT((HH3:HH105=EW101)*(HK3:HK105=EW98)*(HM3:HM105="W"))</f>
        <v>#N/A</v>
      </c>
      <c r="EY98" s="3" t="e">
        <f ca="1">SUMPRODUCT((HH3:HH105=EW98)*(HK3:HK105=EW99)*(HL3:HL105="D"))+SUMPRODUCT((HH3:HH105=EW98)*(HK3:HK105=EW100)*(HL3:HL105="D"))+SUMPRODUCT((HH3:HH105=EW98)*(HK3:HK105=EW101)*(HL3:HL105="D"))+SUMPRODUCT((HH3:HH105=EW99)*(HK3:HK105=EW98)*(HL3:HL105="D"))+SUMPRODUCT((HH3:HH105=EW100)*(HK3:HK105=EW98)*(HL3:HL105="D"))+SUMPRODUCT((HH3:HH105=EW101)*(HK3:HK105=EW98)*(HL3:HL105="D"))</f>
        <v>#N/A</v>
      </c>
      <c r="EZ98" s="3" t="e">
        <f ca="1">SUMPRODUCT((HH3:HH105=EW98)*(HK3:HK105=EW99)*(HL3:HL105="L"))+SUMPRODUCT((HH3:HH105=EW98)*(HK3:HK105=EW100)*(HL3:HL105="L"))+SUMPRODUCT((HH3:HH105=EW98)*(HK3:HK105=EW101)*(HL3:HL105="L"))+SUMPRODUCT((HH3:HH105=EW99)*(HK3:HK105=EW98)*(HM3:HM105="L"))+SUMPRODUCT((HH3:HH105=EW100)*(HK3:HK105=EW98)*(HM3:HM105="L"))+SUMPRODUCT((HH3:HH105=EW101)*(HK3:HK105=EW98)*(HM3:HM105="L"))</f>
        <v>#N/A</v>
      </c>
      <c r="FA98" s="3" t="e">
        <f ca="1">SUMPRODUCT((HH3:HH105=EW98)*(HK3:HK105=EW99)*HI3:HI105)+SUMPRODUCT((HH3:HH105=EW98)*(HK3:HK105=EW100)*HI3:HI105)+SUMPRODUCT((HH3:HH105=EW98)*(HK3:HK105=EW101)*HI3:HI105)+SUMPRODUCT((HH3:HH105=EW98)*(HK3:HK105=EW97)*HI3:HI105)+SUMPRODUCT((HH3:HH105=EW99)*(HK3:HK105=EW98)*HJ3:HJ105)+SUMPRODUCT((HH3:HH105=EW100)*(HK3:HK105=EW98)*HJ3:HJ105)+SUMPRODUCT((HH3:HH105=EW101)*(HK3:HK105=EW98)*HJ3:HJ105)+SUMPRODUCT((HH3:HH105=EW97)*(HK3:HK105=EW98)*HJ3:HJ105)</f>
        <v>#N/A</v>
      </c>
      <c r="FB98" s="3" t="e">
        <f ca="1">SUMPRODUCT((HH3:HH105=EW98)*(HK3:HK105=EW99)*HJ3:HJ105)+SUMPRODUCT((HH3:HH105=EW98)*(HK3:HK105=EW100)*HJ3:HJ105)+SUMPRODUCT((HH3:HH105=EW98)*(HK3:HK105=EW101)*HJ3:HJ105)+SUMPRODUCT((HH3:HH105=EW98)*(HK3:HK105=EW97)*HJ3:HJ105)+SUMPRODUCT((HH3:HH105=EW99)*(HK3:HK105=EW98)*HI3:HI105)+SUMPRODUCT((HH3:HH105=EW100)*(HK3:HK105=EW98)*HI3:HI105)+SUMPRODUCT((HH3:HH105=EW101)*(HK3:HK105=EW98)*HI3:HI105)+SUMPRODUCT((HH3:HH105=EW97)*(HK3:HK105=EW98)*HI3:HI105)</f>
        <v>#N/A</v>
      </c>
      <c r="FC98" s="3" t="e">
        <f ca="1">FA98-FB98+1000</f>
        <v>#N/A</v>
      </c>
      <c r="FD98" s="3" t="e">
        <f t="shared" ref="FD98:FD100" ca="1" si="324">IF(EW98&lt;&gt;"",EX98*3+EY98*1,"")</f>
        <v>#N/A</v>
      </c>
      <c r="FE98" s="3" t="e">
        <f ca="1">IF(EW98&lt;&gt;"",VLOOKUP(EW98,DJ4:DP52,7,FALSE),"")</f>
        <v>#N/A</v>
      </c>
      <c r="FF98" s="3" t="e">
        <f ca="1">IF(EW98&lt;&gt;"",VLOOKUP(EW98,DJ4:DP52,5,FALSE),"")</f>
        <v>#N/A</v>
      </c>
      <c r="FG98" s="3" t="e">
        <f ca="1">IF(EW98&lt;&gt;"",VLOOKUP(EW98,DJ4:DR52,9,FALSE),"")</f>
        <v>#N/A</v>
      </c>
      <c r="FH98" s="3" t="e">
        <f t="shared" ref="FH98:FH100" ca="1" si="325">FD98</f>
        <v>#N/A</v>
      </c>
      <c r="FI98" s="3" t="e">
        <f ca="1">IF(EW98&lt;&gt;"",RANK(FH98,FH97:FH100),"")</f>
        <v>#N/A</v>
      </c>
      <c r="FJ98" s="3" t="e">
        <f ca="1">IF(EW98&lt;&gt;"",SUMPRODUCT((FH97:FH100=FH98)*(FC97:FC100&gt;FC98)),"")</f>
        <v>#N/A</v>
      </c>
      <c r="FK98" s="3" t="e">
        <f ca="1">IF(EW98&lt;&gt;"",SUMPRODUCT((FH97:FH100=FH98)*(FC97:FC100=FC98)*(FA97:FA100&gt;FA98)),"")</f>
        <v>#N/A</v>
      </c>
      <c r="FL98" s="3" t="e">
        <f ca="1">IF(EW98&lt;&gt;"",SUMPRODUCT((FH97:FH100=FH98)*(FC97:FC100=FC98)*(FA97:FA100=FA98)*(FE97:FE100&gt;FE98)),"")</f>
        <v>#N/A</v>
      </c>
      <c r="FM98" s="3" t="e">
        <f ca="1">IF(EW98&lt;&gt;"",SUMPRODUCT((FH97:FH100=FH98)*(FC97:FC100=FC98)*(FA97:FA100=FA98)*(FE97:FE100=FE98)*(FF97:FF100&gt;FF98)),"")</f>
        <v>#N/A</v>
      </c>
      <c r="FN98" s="3" t="e">
        <f ca="1">IF(EW98&lt;&gt;"",SUMPRODUCT((FH97:FH100=FH98)*(FC97:FC100=FC98)*(FA97:FA100=FA98)*(FE97:FE100=FE98)*(FF97:FF100=FF98)*(FG97:FG100&gt;FG98)),"")</f>
        <v>#N/A</v>
      </c>
      <c r="FO98" s="3" t="e">
        <f ca="1">IF(EW98&lt;&gt;"",SUM(FI98:FN98)+1,"")</f>
        <v>#N/A</v>
      </c>
    </row>
    <row r="99" spans="10:171" x14ac:dyDescent="0.25">
      <c r="J99" s="3">
        <f>IF(COUNTIF(J18:J21,4)=4,1,SUMPRODUCT((J18:J21=J20)*(I18:I21=I20)*(G18:G21&gt;G20))+1)</f>
        <v>1</v>
      </c>
      <c r="U99" s="3">
        <f>IF(V20&lt;&gt;"",SUMPRODUCT((AC18:AC21=AC20)*(AB18:AB21=AB20)*(Z18:Z21=Z20)*(AA18:AA21=AA20)),"")</f>
        <v>4</v>
      </c>
      <c r="V99" s="3" t="str">
        <f>IF(AND(U99&lt;&gt;"",U99&gt;1),V20,"")</f>
        <v>Marokko</v>
      </c>
      <c r="W99" s="3">
        <f>SUMPRODUCT((DA3:DA105=V99)*(DD3:DD105=V100)*(DE3:DE105="W"))+SUMPRODUCT((DA3:DA105=V99)*(DD3:DD105=V101)*(DE3:DE105="W"))+SUMPRODUCT((DA3:DA105=V99)*(DD3:DD105=V97)*(DE3:DE105="W"))+SUMPRODUCT((DA3:DA105=V99)*(DD3:DD105=V98)*(DE3:DE105="W"))+SUMPRODUCT((DA3:DA105=V100)*(DD3:DD105=V99)*(DF3:DF105="W"))+SUMPRODUCT((DA3:DA105=V101)*(DD3:DD105=V99)*(DF3:DF105="W"))+SUMPRODUCT((DA3:DA105=V97)*(DD3:DD105=V99)*(DF3:DF105="W"))+SUMPRODUCT((DA3:DA105=V98)*(DD3:DD105=V99)*(DF3:DF105="W"))</f>
        <v>0</v>
      </c>
      <c r="X99" s="3">
        <f>SUMPRODUCT((DA3:DA105=V99)*(DD3:DD105=V100)*(DE3:DE105="D"))+SUMPRODUCT((DA3:DA105=V99)*(DD3:DD105=V101)*(DE3:DE105="D"))+SUMPRODUCT((DA3:DA105=V99)*(DD3:DD105=V97)*(DE3:DE105="D"))+SUMPRODUCT((DA3:DA105=V99)*(DD3:DD105=V98)*(DE3:DE105="D"))+SUMPRODUCT((DA3:DA105=V100)*(DD3:DD105=V99)*(DE3:DE105="D"))+SUMPRODUCT((DA3:DA105=V101)*(DD3:DD105=V99)*(DE3:DE105="D"))+SUMPRODUCT((DA3:DA105=V97)*(DD3:DD105=V99)*(DE3:DE105="D"))+SUMPRODUCT((DA3:DA105=V98)*(DD3:DD105=V99)*(DE3:DE105="D"))</f>
        <v>0</v>
      </c>
      <c r="Y99" s="3">
        <f>SUMPRODUCT((DA3:DA105=V99)*(DD3:DD105=V100)*(DE3:DE105="L"))+SUMPRODUCT((DA3:DA105=V99)*(DD3:DD105=V101)*(DE3:DE105="L"))+SUMPRODUCT((DA3:DA105=V99)*(DD3:DD105=V97)*(DE3:DE105="L"))+SUMPRODUCT((DA3:DA105=V99)*(DD3:DD105=V98)*(DE3:DE105="L"))+SUMPRODUCT((DA3:DA105=V100)*(DD3:DD105=V99)*(DF3:DF105="L"))+SUMPRODUCT((DA3:DA105=V101)*(DD3:DD105=V99)*(DF3:DF105="L"))+SUMPRODUCT((DA3:DA105=V97)*(DD3:DD105=V99)*(DF3:DF105="L"))+SUMPRODUCT((DA3:DA105=V98)*(DD3:DD105=V99)*(DF3:DF105="L"))</f>
        <v>0</v>
      </c>
      <c r="Z99" s="3">
        <f>SUMPRODUCT((DA3:DA105=V99)*(DD3:DD105=V100)*DB3:DB105)+SUMPRODUCT((DA3:DA105=V99)*(DD3:DD105=V101)*DB3:DB105)+SUMPRODUCT((DA3:DA105=V99)*(DD3:DD105=V97)*DB3:DB105)+SUMPRODUCT((DA3:DA105=V99)*(DD3:DD105=V98)*DB3:DB105)+SUMPRODUCT((DA3:DA105=V100)*(DD3:DD105=V99)*DC3:DC105)+SUMPRODUCT((DA3:DA105=V101)*(DD3:DD105=V99)*DC3:DC105)+SUMPRODUCT((DA3:DA105=V97)*(DD3:DD105=V99)*DC3:DC105)+SUMPRODUCT((DA3:DA105=V98)*(DD3:DD105=V99)*DC3:DC105)</f>
        <v>0</v>
      </c>
      <c r="AA99" s="3">
        <f>SUMPRODUCT((DA3:DA105=V99)*(DD3:DD105=V100)*DC3:DC105)+SUMPRODUCT((DA3:DA105=V99)*(DD3:DD105=V101)*DC3:DC105)+SUMPRODUCT((DA3:DA105=V99)*(DD3:DD105=V97)*DC3:DC105)+SUMPRODUCT((DA3:DA105=V99)*(DD3:DD105=V98)*DC3:DC105)+SUMPRODUCT((DA3:DA105=V100)*(DD3:DD105=V99)*DB3:DB105)+SUMPRODUCT((DA3:DA105=V101)*(DD3:DD105=V99)*DB3:DB105)+SUMPRODUCT((DA3:DA105=V97)*(DD3:DD105=V99)*DB3:DB105)+SUMPRODUCT((DA3:DA105=V98)*(DD3:DD105=V99)*DB3:DB105)</f>
        <v>0</v>
      </c>
      <c r="AB99" s="3">
        <f>Z99-AA99+1000</f>
        <v>1000</v>
      </c>
      <c r="AC99" s="3">
        <f t="shared" si="318"/>
        <v>0</v>
      </c>
      <c r="AD99" s="3">
        <f>IF(V99&lt;&gt;"",VLOOKUP(V99,C4:I52,7,FALSE),"")</f>
        <v>1000</v>
      </c>
      <c r="AE99" s="3">
        <f>IF(V99&lt;&gt;"",VLOOKUP(V99,C4:I52,5,FALSE),"")</f>
        <v>0</v>
      </c>
      <c r="AF99" s="3">
        <f>IF(V99&lt;&gt;"",VLOOKUP(V99,C4:K52,9,FALSE),"")</f>
        <v>-108</v>
      </c>
      <c r="AG99" s="3">
        <f t="shared" si="319"/>
        <v>0</v>
      </c>
      <c r="AH99" s="3">
        <f>IF(V99&lt;&gt;"",RANK(AG99,AG97:AG100),"")</f>
        <v>1</v>
      </c>
      <c r="AI99" s="3">
        <f>IF(V99&lt;&gt;"",SUMPRODUCT((AG97:AG100=AG99)*(AB97:AB100&gt;AB99)),"")</f>
        <v>0</v>
      </c>
      <c r="AJ99" s="3">
        <f>IF(V99&lt;&gt;"",SUMPRODUCT((AG97:AG100=AG99)*(AB97:AB100=AB99)*(Z97:Z100&gt;Z99)),"")</f>
        <v>0</v>
      </c>
      <c r="AK99" s="3">
        <f>IF(V99&lt;&gt;"",SUMPRODUCT((AG97:AG100=AG99)*(AB97:AB100=AB99)*(Z97:Z100=Z99)*(AD97:AD100&gt;AD99)),"")</f>
        <v>0</v>
      </c>
      <c r="AL99" s="3">
        <f>IF(V99&lt;&gt;"",SUMPRODUCT((AG97:AG100=AG99)*(AB97:AB100=AB99)*(Z97:Z100=Z99)*(AD97:AD100=AD99)*(AE97:AE100&gt;AE99)),"")</f>
        <v>0</v>
      </c>
      <c r="AM99" s="3">
        <f>IF(V99&lt;&gt;"",SUMPRODUCT((AG97:AG100=AG99)*(AB97:AB100=AB99)*(Z97:Z100=Z99)*(AD97:AD100=AD99)*(AE97:AE100=AE99)*(AF97:AF100&gt;AF99)),"")</f>
        <v>1</v>
      </c>
      <c r="AN99" s="3">
        <f>IF(V99&lt;&gt;"",SUM(AH99:AM99),"")</f>
        <v>2</v>
      </c>
      <c r="AO99" s="3" t="str">
        <f>IF(AP20&lt;&gt;"",SUMPRODUCT((AW18:AW21=AW20)*(AV18:AV21=AV20)*(AT18:AT21=AT20)*(AU18:AU21=AU20)),"")</f>
        <v/>
      </c>
      <c r="AP99" s="3" t="str">
        <f>IF(AND(AO99&lt;&gt;"",AO99&gt;1),AP20,"")</f>
        <v/>
      </c>
      <c r="AQ99" s="3">
        <f>SUMPRODUCT((DA3:DA105=AP99)*(DD3:DD105=AP100)*(DE3:DE105="W"))+SUMPRODUCT((DA3:DA105=AP99)*(DD3:DD105=AP101)*(DE3:DE105="W"))+SUMPRODUCT((DA3:DA105=AP99)*(DD3:DD105=AP98)*(DE3:DE105="W"))+SUMPRODUCT((DA3:DA105=AP100)*(DD3:DD105=AP99)*(DF3:DF105="W"))+SUMPRODUCT((DA3:DA105=AP101)*(DD3:DD105=AP99)*(DF3:DF105="W"))+SUMPRODUCT((DA3:DA105=AP98)*(DD3:DD105=AP99)*(DF3:DF105="W"))</f>
        <v>0</v>
      </c>
      <c r="AR99" s="3">
        <f>SUMPRODUCT((DA3:DA105=AP99)*(DD3:DD105=AP100)*(DE3:DE105="D"))+SUMPRODUCT((DA3:DA105=AP99)*(DD3:DD105=AP101)*(DE3:DE105="D"))+SUMPRODUCT((DA3:DA105=AP99)*(DD3:DD105=AP98)*(DE3:DE105="D"))+SUMPRODUCT((DA3:DA105=AP100)*(DD3:DD105=AP99)*(DE3:DE105="D"))+SUMPRODUCT((DA3:DA105=AP101)*(DD3:DD105=AP99)*(DE3:DE105="D"))+SUMPRODUCT((DA3:DA105=AP98)*(DD3:DD105=AP99)*(DE3:DE105="D"))</f>
        <v>0</v>
      </c>
      <c r="AS99" s="3">
        <f>SUMPRODUCT((DA3:DA105=AP99)*(DD3:DD105=AP100)*(DE3:DE105="L"))+SUMPRODUCT((DA3:DA105=AP99)*(DD3:DD105=AP101)*(DE3:DE105="L"))+SUMPRODUCT((DA3:DA105=AP99)*(DD3:DD105=AP98)*(DE3:DE105="L"))+SUMPRODUCT((DA3:DA105=AP100)*(DD3:DD105=AP99)*(DF3:DF105="L"))+SUMPRODUCT((DA3:DA105=AP101)*(DD3:DD105=AP99)*(DF3:DF105="L"))+SUMPRODUCT((DA3:DA105=AP98)*(DD3:DD105=AP99)*(DF3:DF105="L"))</f>
        <v>0</v>
      </c>
      <c r="AT99" s="3">
        <f>SUMPRODUCT((DA3:DA105=AP99)*(DD3:DD105=AP100)*DB3:DB105)+SUMPRODUCT((DA3:DA105=AP99)*(DD3:DD105=AP101)*DB3:DB105)+SUMPRODUCT((DA3:DA105=AP99)*(DD3:DD105=AP97)*DB3:DB105)+SUMPRODUCT((DA3:DA105=AP99)*(DD3:DD105=AP98)*DB3:DB105)+SUMPRODUCT((DA3:DA105=AP100)*(DD3:DD105=AP99)*DC3:DC105)+SUMPRODUCT((DA3:DA105=AP101)*(DD3:DD105=AP99)*DC3:DC105)+SUMPRODUCT((DA3:DA105=AP97)*(DD3:DD105=AP99)*DC3:DC105)+SUMPRODUCT((DA3:DA105=AP98)*(DD3:DD105=AP99)*DC3:DC105)</f>
        <v>0</v>
      </c>
      <c r="AU99" s="3">
        <f>SUMPRODUCT((DA3:DA105=AP99)*(DD3:DD105=AP100)*DC3:DC105)+SUMPRODUCT((DA3:DA105=AP99)*(DD3:DD105=AP101)*DC3:DC105)+SUMPRODUCT((DA3:DA105=AP99)*(DD3:DD105=AP97)*DC3:DC105)+SUMPRODUCT((DA3:DA105=AP99)*(DD3:DD105=AP98)*DC3:DC105)+SUMPRODUCT((DA3:DA105=AP100)*(DD3:DD105=AP99)*DB3:DB105)+SUMPRODUCT((DA3:DA105=AP101)*(DD3:DD105=AP99)*DB3:DB105)+SUMPRODUCT((DA3:DA105=AP97)*(DD3:DD105=AP99)*DB3:DB105)+SUMPRODUCT((DA3:DA105=AP98)*(DD3:DD105=AP99)*DB3:DB105)</f>
        <v>0</v>
      </c>
      <c r="AV99" s="3">
        <f>AT99-AU99+1000</f>
        <v>1000</v>
      </c>
      <c r="AW99" s="3" t="str">
        <f t="shared" si="320"/>
        <v/>
      </c>
      <c r="AX99" s="3" t="str">
        <f>IF(AP99&lt;&gt;"",VLOOKUP(AP99,C4:I52,7,FALSE),"")</f>
        <v/>
      </c>
      <c r="AY99" s="3" t="str">
        <f>IF(AP99&lt;&gt;"",VLOOKUP(AP99,C4:I52,5,FALSE),"")</f>
        <v/>
      </c>
      <c r="AZ99" s="3" t="str">
        <f>IF(AP99&lt;&gt;"",VLOOKUP(AP99,C4:K52,9,FALSE),"")</f>
        <v/>
      </c>
      <c r="BA99" s="3" t="str">
        <f t="shared" si="321"/>
        <v/>
      </c>
      <c r="BB99" s="3" t="str">
        <f>IF(AP99&lt;&gt;"",RANK(BA99,BA97:BA100),"")</f>
        <v/>
      </c>
      <c r="BC99" s="3" t="str">
        <f>IF(AP99&lt;&gt;"",SUMPRODUCT((BA97:BA100=BA99)*(AV97:AV100&gt;AV99)),"")</f>
        <v/>
      </c>
      <c r="BD99" s="3" t="str">
        <f>IF(AP99&lt;&gt;"",SUMPRODUCT((BA97:BA100=BA99)*(AV97:AV100=AV99)*(AT97:AT100&gt;AT99)),"")</f>
        <v/>
      </c>
      <c r="BE99" s="3" t="str">
        <f>IF(AP99&lt;&gt;"",SUMPRODUCT((BA97:BA100=BA99)*(AV97:AV100=AV99)*(AT97:AT100=AT99)*(AX97:AX100&gt;AX99)),"")</f>
        <v/>
      </c>
      <c r="BF99" s="3" t="str">
        <f>IF(AP99&lt;&gt;"",SUMPRODUCT((BA97:BA100=BA99)*(AV97:AV100=AV99)*(AT97:AT100=AT99)*(AX97:AX100=AX99)*(AY97:AY100&gt;AY99)),"")</f>
        <v/>
      </c>
      <c r="BG99" s="3" t="str">
        <f>IF(AP99&lt;&gt;"",SUMPRODUCT((BA97:BA100=BA99)*(AV97:AV100=AV99)*(AT97:AT100=AT99)*(AX97:AX100=AX99)*(AY97:AY100=AY99)*(AZ97:AZ100&gt;AZ99)),"")</f>
        <v/>
      </c>
      <c r="BH99" s="3" t="str">
        <f t="shared" ref="BH99:BH100" si="326">IF(AP99&lt;&gt;"",SUM(BB99:BG99)+1,"")</f>
        <v/>
      </c>
      <c r="DQ99" s="3" t="e">
        <f ca="1">IF(COUNTIF(DQ18:DQ21,4)=4,1,SUMPRODUCT((DQ18:DQ21=DQ20)*(DP18:DP21=DP20)*(DN18:DN21&gt;DN20))+1)</f>
        <v>#REF!</v>
      </c>
      <c r="EB99" s="3" t="e">
        <f ca="1">IF(EC20&lt;&gt;"",SUMPRODUCT((EJ18:EJ21=EJ20)*(EI18:EI21=EI20)*(EG18:EG21=EG20)*(EH18:EH21=EH20)),"")</f>
        <v>#N/A</v>
      </c>
      <c r="EC99" s="3" t="e">
        <f ca="1">IF(AND(EB99&lt;&gt;"",EB99&gt;1),EC20,"")</f>
        <v>#N/A</v>
      </c>
      <c r="ED99" s="3" t="e">
        <f ca="1">SUMPRODUCT((HH3:HH105=EC99)*(HK3:HK105=EC100)*(HL3:HL105="W"))+SUMPRODUCT((HH3:HH105=EC99)*(HK3:HK105=EC101)*(HL3:HL105="W"))+SUMPRODUCT((HH3:HH105=EC99)*(HK3:HK105=EC97)*(HL3:HL105="W"))+SUMPRODUCT((HH3:HH105=EC99)*(HK3:HK105=EC98)*(HL3:HL105="W"))+SUMPRODUCT((HH3:HH105=EC100)*(HK3:HK105=EC99)*(HM3:HM105="W"))+SUMPRODUCT((HH3:HH105=EC101)*(HK3:HK105=EC99)*(HM3:HM105="W"))+SUMPRODUCT((HH3:HH105=EC97)*(HK3:HK105=EC99)*(HM3:HM105="W"))+SUMPRODUCT((HH3:HH105=EC98)*(HK3:HK105=EC99)*(HM3:HM105="W"))</f>
        <v>#N/A</v>
      </c>
      <c r="EE99" s="3" t="e">
        <f ca="1">SUMPRODUCT((HH3:HH105=EC99)*(HK3:HK105=EC100)*(HL3:HL105="D"))+SUMPRODUCT((HH3:HH105=EC99)*(HK3:HK105=EC101)*(HL3:HL105="D"))+SUMPRODUCT((HH3:HH105=EC99)*(HK3:HK105=EC97)*(HL3:HL105="D"))+SUMPRODUCT((HH3:HH105=EC99)*(HK3:HK105=EC98)*(HL3:HL105="D"))+SUMPRODUCT((HH3:HH105=EC100)*(HK3:HK105=EC99)*(HL3:HL105="D"))+SUMPRODUCT((HH3:HH105=EC101)*(HK3:HK105=EC99)*(HL3:HL105="D"))+SUMPRODUCT((HH3:HH105=EC97)*(HK3:HK105=EC99)*(HL3:HL105="D"))+SUMPRODUCT((HH3:HH105=EC98)*(HK3:HK105=EC99)*(HL3:HL105="D"))</f>
        <v>#N/A</v>
      </c>
      <c r="EF99" s="3" t="e">
        <f ca="1">SUMPRODUCT((HH3:HH105=EC99)*(HK3:HK105=EC100)*(HL3:HL105="L"))+SUMPRODUCT((HH3:HH105=EC99)*(HK3:HK105=EC101)*(HL3:HL105="L"))+SUMPRODUCT((HH3:HH105=EC99)*(HK3:HK105=EC97)*(HL3:HL105="L"))+SUMPRODUCT((HH3:HH105=EC99)*(HK3:HK105=EC98)*(HL3:HL105="L"))+SUMPRODUCT((HH3:HH105=EC100)*(HK3:HK105=EC99)*(HM3:HM105="L"))+SUMPRODUCT((HH3:HH105=EC101)*(HK3:HK105=EC99)*(HM3:HM105="L"))+SUMPRODUCT((HH3:HH105=EC97)*(HK3:HK105=EC99)*(HM3:HM105="L"))+SUMPRODUCT((HH3:HH105=EC98)*(HK3:HK105=EC99)*(HM3:HM105="L"))</f>
        <v>#N/A</v>
      </c>
      <c r="EG99" s="3" t="e">
        <f ca="1">SUMPRODUCT((HH3:HH105=EC99)*(HK3:HK105=EC100)*HI3:HI105)+SUMPRODUCT((HH3:HH105=EC99)*(HK3:HK105=EC101)*HI3:HI105)+SUMPRODUCT((HH3:HH105=EC99)*(HK3:HK105=EC97)*HI3:HI105)+SUMPRODUCT((HH3:HH105=EC99)*(HK3:HK105=EC98)*HI3:HI105)+SUMPRODUCT((HH3:HH105=EC100)*(HK3:HK105=EC99)*HJ3:HJ105)+SUMPRODUCT((HH3:HH105=EC101)*(HK3:HK105=EC99)*HJ3:HJ105)+SUMPRODUCT((HH3:HH105=EC97)*(HK3:HK105=EC99)*HJ3:HJ105)+SUMPRODUCT((HH3:HH105=EC98)*(HK3:HK105=EC99)*HJ3:HJ105)</f>
        <v>#N/A</v>
      </c>
      <c r="EH99" s="3" t="e">
        <f ca="1">SUMPRODUCT((HH3:HH105=EC99)*(HK3:HK105=EC100)*HJ3:HJ105)+SUMPRODUCT((HH3:HH105=EC99)*(HK3:HK105=EC101)*HJ3:HJ105)+SUMPRODUCT((HH3:HH105=EC99)*(HK3:HK105=EC97)*HJ3:HJ105)+SUMPRODUCT((HH3:HH105=EC99)*(HK3:HK105=EC98)*HJ3:HJ105)+SUMPRODUCT((HH3:HH105=EC100)*(HK3:HK105=EC99)*HI3:HI105)+SUMPRODUCT((HH3:HH105=EC101)*(HK3:HK105=EC99)*HI3:HI105)+SUMPRODUCT((HH3:HH105=EC97)*(HK3:HK105=EC99)*HI3:HI105)+SUMPRODUCT((HH3:HH105=EC98)*(HK3:HK105=EC99)*HI3:HI105)</f>
        <v>#N/A</v>
      </c>
      <c r="EI99" s="3" t="e">
        <f ca="1">EG99-EH99+1000</f>
        <v>#N/A</v>
      </c>
      <c r="EJ99" s="3" t="e">
        <f t="shared" ca="1" si="322"/>
        <v>#N/A</v>
      </c>
      <c r="EK99" s="3" t="e">
        <f ca="1">IF(EC99&lt;&gt;"",VLOOKUP(EC99,DJ4:DP52,7,FALSE),"")</f>
        <v>#N/A</v>
      </c>
      <c r="EL99" s="3" t="e">
        <f ca="1">IF(EC99&lt;&gt;"",VLOOKUP(EC99,DJ4:DP52,5,FALSE),"")</f>
        <v>#N/A</v>
      </c>
      <c r="EM99" s="3" t="e">
        <f ca="1">IF(EC99&lt;&gt;"",VLOOKUP(EC99,DJ4:DR52,9,FALSE),"")</f>
        <v>#N/A</v>
      </c>
      <c r="EN99" s="3" t="e">
        <f t="shared" ca="1" si="323"/>
        <v>#N/A</v>
      </c>
      <c r="EO99" s="3" t="e">
        <f ca="1">IF(EC99&lt;&gt;"",RANK(EN99,EN97:EN100),"")</f>
        <v>#N/A</v>
      </c>
      <c r="EP99" s="3" t="e">
        <f ca="1">IF(EC99&lt;&gt;"",SUMPRODUCT((EN97:EN100=EN99)*(EI97:EI100&gt;EI99)),"")</f>
        <v>#N/A</v>
      </c>
      <c r="EQ99" s="3" t="e">
        <f ca="1">IF(EC99&lt;&gt;"",SUMPRODUCT((EN97:EN100=EN99)*(EI97:EI100=EI99)*(EG97:EG100&gt;EG99)),"")</f>
        <v>#N/A</v>
      </c>
      <c r="ER99" s="3" t="e">
        <f ca="1">IF(EC99&lt;&gt;"",SUMPRODUCT((EN97:EN100=EN99)*(EI97:EI100=EI99)*(EG97:EG100=EG99)*(EK97:EK100&gt;EK99)),"")</f>
        <v>#N/A</v>
      </c>
      <c r="ES99" s="3" t="e">
        <f ca="1">IF(EC99&lt;&gt;"",SUMPRODUCT((EN97:EN100=EN99)*(EI97:EI100=EI99)*(EG97:EG100=EG99)*(EK97:EK100=EK99)*(EL97:EL100&gt;EL99)),"")</f>
        <v>#N/A</v>
      </c>
      <c r="ET99" s="3" t="e">
        <f ca="1">IF(EC99&lt;&gt;"",SUMPRODUCT((EN97:EN100=EN99)*(EI97:EI100=EI99)*(EG97:EG100=EG99)*(EK97:EK100=EK99)*(EL97:EL100=EL99)*(EM97:EM100&gt;EM99)),"")</f>
        <v>#N/A</v>
      </c>
      <c r="EU99" s="3" t="e">
        <f ca="1">IF(EC99&lt;&gt;"",SUM(EO99:ET99),"")</f>
        <v>#N/A</v>
      </c>
      <c r="EV99" s="3" t="e">
        <f ca="1">IF(EW20&lt;&gt;"",SUMPRODUCT((FD18:FD21=FD20)*(FC18:FC21=FC20)*(FA18:FA21=FA20)*(FB18:FB21=FB20)),"")</f>
        <v>#N/A</v>
      </c>
      <c r="EW99" s="3" t="e">
        <f ca="1">IF(AND(EV99&lt;&gt;"",EV99&gt;1),EW20,"")</f>
        <v>#N/A</v>
      </c>
      <c r="EX99" s="3" t="e">
        <f ca="1">SUMPRODUCT((HH3:HH105=EW99)*(HK3:HK105=EW100)*(HL3:HL105="W"))+SUMPRODUCT((HH3:HH105=EW99)*(HK3:HK105=EW101)*(HL3:HL105="W"))+SUMPRODUCT((HH3:HH105=EW99)*(HK3:HK105=EW98)*(HL3:HL105="W"))+SUMPRODUCT((HH3:HH105=EW100)*(HK3:HK105=EW99)*(HM3:HM105="W"))+SUMPRODUCT((HH3:HH105=EW101)*(HK3:HK105=EW99)*(HM3:HM105="W"))+SUMPRODUCT((HH3:HH105=EW98)*(HK3:HK105=EW99)*(HM3:HM105="W"))</f>
        <v>#N/A</v>
      </c>
      <c r="EY99" s="3" t="e">
        <f ca="1">SUMPRODUCT((HH3:HH105=EW99)*(HK3:HK105=EW100)*(HL3:HL105="D"))+SUMPRODUCT((HH3:HH105=EW99)*(HK3:HK105=EW101)*(HL3:HL105="D"))+SUMPRODUCT((HH3:HH105=EW99)*(HK3:HK105=EW98)*(HL3:HL105="D"))+SUMPRODUCT((HH3:HH105=EW100)*(HK3:HK105=EW99)*(HL3:HL105="D"))+SUMPRODUCT((HH3:HH105=EW101)*(HK3:HK105=EW99)*(HL3:HL105="D"))+SUMPRODUCT((HH3:HH105=EW98)*(HK3:HK105=EW99)*(HL3:HL105="D"))</f>
        <v>#N/A</v>
      </c>
      <c r="EZ99" s="3" t="e">
        <f ca="1">SUMPRODUCT((HH3:HH105=EW99)*(HK3:HK105=EW100)*(HL3:HL105="L"))+SUMPRODUCT((HH3:HH105=EW99)*(HK3:HK105=EW101)*(HL3:HL105="L"))+SUMPRODUCT((HH3:HH105=EW99)*(HK3:HK105=EW98)*(HL3:HL105="L"))+SUMPRODUCT((HH3:HH105=EW100)*(HK3:HK105=EW99)*(HM3:HM105="L"))+SUMPRODUCT((HH3:HH105=EW101)*(HK3:HK105=EW99)*(HM3:HM105="L"))+SUMPRODUCT((HH3:HH105=EW98)*(HK3:HK105=EW99)*(HM3:HM105="L"))</f>
        <v>#N/A</v>
      </c>
      <c r="FA99" s="3" t="e">
        <f ca="1">SUMPRODUCT((HH3:HH105=EW99)*(HK3:HK105=EW100)*HI3:HI105)+SUMPRODUCT((HH3:HH105=EW99)*(HK3:HK105=EW101)*HI3:HI105)+SUMPRODUCT((HH3:HH105=EW99)*(HK3:HK105=EW97)*HI3:HI105)+SUMPRODUCT((HH3:HH105=EW99)*(HK3:HK105=EW98)*HI3:HI105)+SUMPRODUCT((HH3:HH105=EW100)*(HK3:HK105=EW99)*HJ3:HJ105)+SUMPRODUCT((HH3:HH105=EW101)*(HK3:HK105=EW99)*HJ3:HJ105)+SUMPRODUCT((HH3:HH105=EW97)*(HK3:HK105=EW99)*HJ3:HJ105)+SUMPRODUCT((HH3:HH105=EW98)*(HK3:HK105=EW99)*HJ3:HJ105)</f>
        <v>#N/A</v>
      </c>
      <c r="FB99" s="3" t="e">
        <f ca="1">SUMPRODUCT((HH3:HH105=EW99)*(HK3:HK105=EW100)*HJ3:HJ105)+SUMPRODUCT((HH3:HH105=EW99)*(HK3:HK105=EW101)*HJ3:HJ105)+SUMPRODUCT((HH3:HH105=EW99)*(HK3:HK105=EW97)*HJ3:HJ105)+SUMPRODUCT((HH3:HH105=EW99)*(HK3:HK105=EW98)*HJ3:HJ105)+SUMPRODUCT((HH3:HH105=EW100)*(HK3:HK105=EW99)*HI3:HI105)+SUMPRODUCT((HH3:HH105=EW101)*(HK3:HK105=EW99)*HI3:HI105)+SUMPRODUCT((HH3:HH105=EW97)*(HK3:HK105=EW99)*HI3:HI105)+SUMPRODUCT((HH3:HH105=EW98)*(HK3:HK105=EW99)*HI3:HI105)</f>
        <v>#N/A</v>
      </c>
      <c r="FC99" s="3" t="e">
        <f ca="1">FA99-FB99+1000</f>
        <v>#N/A</v>
      </c>
      <c r="FD99" s="3" t="e">
        <f t="shared" ca="1" si="324"/>
        <v>#N/A</v>
      </c>
      <c r="FE99" s="3" t="e">
        <f ca="1">IF(EW99&lt;&gt;"",VLOOKUP(EW99,DJ4:DP52,7,FALSE),"")</f>
        <v>#N/A</v>
      </c>
      <c r="FF99" s="3" t="e">
        <f ca="1">IF(EW99&lt;&gt;"",VLOOKUP(EW99,DJ4:DP52,5,FALSE),"")</f>
        <v>#N/A</v>
      </c>
      <c r="FG99" s="3" t="e">
        <f ca="1">IF(EW99&lt;&gt;"",VLOOKUP(EW99,DJ4:DR52,9,FALSE),"")</f>
        <v>#N/A</v>
      </c>
      <c r="FH99" s="3" t="e">
        <f t="shared" ca="1" si="325"/>
        <v>#N/A</v>
      </c>
      <c r="FI99" s="3" t="e">
        <f ca="1">IF(EW99&lt;&gt;"",RANK(FH99,FH97:FH100),"")</f>
        <v>#N/A</v>
      </c>
      <c r="FJ99" s="3" t="e">
        <f ca="1">IF(EW99&lt;&gt;"",SUMPRODUCT((FH97:FH100=FH99)*(FC97:FC100&gt;FC99)),"")</f>
        <v>#N/A</v>
      </c>
      <c r="FK99" s="3" t="e">
        <f ca="1">IF(EW99&lt;&gt;"",SUMPRODUCT((FH97:FH100=FH99)*(FC97:FC100=FC99)*(FA97:FA100&gt;FA99)),"")</f>
        <v>#N/A</v>
      </c>
      <c r="FL99" s="3" t="e">
        <f ca="1">IF(EW99&lt;&gt;"",SUMPRODUCT((FH97:FH100=FH99)*(FC97:FC100=FC99)*(FA97:FA100=FA99)*(FE97:FE100&gt;FE99)),"")</f>
        <v>#N/A</v>
      </c>
      <c r="FM99" s="3" t="e">
        <f ca="1">IF(EW99&lt;&gt;"",SUMPRODUCT((FH97:FH100=FH99)*(FC97:FC100=FC99)*(FA97:FA100=FA99)*(FE97:FE100=FE99)*(FF97:FF100&gt;FF99)),"")</f>
        <v>#N/A</v>
      </c>
      <c r="FN99" s="3" t="e">
        <f ca="1">IF(EW99&lt;&gt;"",SUMPRODUCT((FH97:FH100=FH99)*(FC97:FC100=FC99)*(FA97:FA100=FA99)*(FE97:FE100=FE99)*(FF97:FF100=FF99)*(FG97:FG100&gt;FG99)),"")</f>
        <v>#N/A</v>
      </c>
      <c r="FO99" s="3" t="e">
        <f t="shared" ref="FO99:FO100" ca="1" si="327">IF(EW99&lt;&gt;"",SUM(FI99:FN99)+1,"")</f>
        <v>#N/A</v>
      </c>
    </row>
    <row r="100" spans="10:171" x14ac:dyDescent="0.25">
      <c r="J100" s="3">
        <f>IF(COUNTIF(J18:J21,4)=4,1,SUMPRODUCT((J18:J21=J21)*(I18:I21=I21)*(G18:G21&gt;G21))+1)</f>
        <v>1</v>
      </c>
      <c r="U100" s="3">
        <f>IF(V21&lt;&gt;"",SUMPRODUCT((AC18:AC21=AC21)*(AB18:AB21=AB21)*(Z18:Z21=Z21)*(AA18:AA21=AA21)),"")</f>
        <v>4</v>
      </c>
      <c r="V100" s="3" t="str">
        <f>IF(AND(U100&lt;&gt;"",U100&gt;1),V21,"")</f>
        <v>Brazilië</v>
      </c>
      <c r="W100" s="3">
        <f>SUMPRODUCT((DA3:DA105=V100)*(DD3:DD105=V101)*(DE3:DE105="W"))+SUMPRODUCT((DA3:DA105=V100)*(DD3:DD105=V97)*(DE3:DE105="W"))+SUMPRODUCT((DA3:DA105=V100)*(DD3:DD105=V98)*(DE3:DE105="W"))+SUMPRODUCT((DA3:DA105=V100)*(DD3:DD105=V99)*(DE3:DE105="W"))+SUMPRODUCT((DA3:DA105=V101)*(DD3:DD105=V100)*(DF3:DF105="W"))+SUMPRODUCT((DA3:DA105=V97)*(DD3:DD105=V100)*(DF3:DF105="W"))+SUMPRODUCT((DA3:DA105=V98)*(DD3:DD105=V100)*(DF3:DF105="W"))+SUMPRODUCT((DA3:DA105=V99)*(DD3:DD105=V100)*(DF3:DF105="W"))</f>
        <v>0</v>
      </c>
      <c r="X100" s="3">
        <f>SUMPRODUCT((DA3:DA105=V100)*(DD3:DD105=V101)*(DE3:DE105="D"))+SUMPRODUCT((DA3:DA105=V100)*(DD3:DD105=V97)*(DE3:DE105="D"))+SUMPRODUCT((DA3:DA105=V100)*(DD3:DD105=V98)*(DE3:DE105="D"))+SUMPRODUCT((DA3:DA105=V100)*(DD3:DD105=V99)*(DE3:DE105="D"))+SUMPRODUCT((DA3:DA105=V101)*(DD3:DD105=V100)*(DE3:DE105="D"))+SUMPRODUCT((DA3:DA105=V97)*(DD3:DD105=V100)*(DE3:DE105="D"))+SUMPRODUCT((DA3:DA105=V98)*(DD3:DD105=V100)*(DE3:DE105="D"))+SUMPRODUCT((DA3:DA105=V99)*(DD3:DD105=V100)*(DE3:DE105="D"))</f>
        <v>0</v>
      </c>
      <c r="Y100" s="3">
        <f>SUMPRODUCT((DA3:DA105=V100)*(DD3:DD105=V101)*(DE3:DE105="L"))+SUMPRODUCT((DA3:DA105=V100)*(DD3:DD105=V97)*(DE3:DE105="L"))+SUMPRODUCT((DA3:DA105=V100)*(DD3:DD105=V98)*(DE3:DE105="L"))+SUMPRODUCT((DA3:DA105=V100)*(DD3:DD105=V99)*(DE3:DE105="L"))+SUMPRODUCT((DA3:DA105=V101)*(DD3:DD105=V100)*(DF3:DF105="L"))+SUMPRODUCT((DA3:DA105=V97)*(DD3:DD105=V100)*(DF3:DF105="L"))+SUMPRODUCT((DA3:DA105=V98)*(DD3:DD105=V100)*(DF3:DF105="L"))+SUMPRODUCT((DA3:DA105=V99)*(DD3:DD105=V100)*(DF3:DF105="L"))</f>
        <v>0</v>
      </c>
      <c r="Z100" s="3">
        <f>SUMPRODUCT((DA3:DA105=V100)*(DD3:DD105=V101)*DB3:DB105)+SUMPRODUCT((DA3:DA105=V100)*(DD3:DD105=V97)*DB3:DB105)+SUMPRODUCT((DA3:DA105=V100)*(DD3:DD105=V98)*DB3:DB105)+SUMPRODUCT((DA3:DA105=V100)*(DD3:DD105=V99)*DB3:DB105)+SUMPRODUCT((DA3:DA105=V101)*(DD3:DD105=V100)*DC3:DC105)+SUMPRODUCT((DA3:DA105=V97)*(DD3:DD105=V100)*DC3:DC105)+SUMPRODUCT((DA3:DA105=V98)*(DD3:DD105=V100)*DC3:DC105)+SUMPRODUCT((DA3:DA105=V99)*(DD3:DD105=V100)*DC3:DC105)</f>
        <v>0</v>
      </c>
      <c r="AA100" s="3">
        <f>SUMPRODUCT((DA3:DA105=V100)*(DD3:DD105=V101)*DC3:DC105)+SUMPRODUCT((DA3:DA105=V100)*(DD3:DD105=V97)*DC3:DC105)+SUMPRODUCT((DA3:DA105=V100)*(DD3:DD105=V98)*DC3:DC105)+SUMPRODUCT((DA3:DA105=V100)*(DD3:DD105=V99)*DC3:DC105)+SUMPRODUCT((DA3:DA105=V101)*(DD3:DD105=V100)*DB3:DB105)+SUMPRODUCT((DA3:DA105=V97)*(DD3:DD105=V100)*DB3:DB105)+SUMPRODUCT((DA3:DA105=V98)*(DD3:DD105=V100)*DB3:DB105)+SUMPRODUCT((DA3:DA105=V99)*(DD3:DD105=V100)*DB3:DB105)</f>
        <v>0</v>
      </c>
      <c r="AB100" s="3">
        <f>Z100-AA100+1000</f>
        <v>1000</v>
      </c>
      <c r="AC100" s="3">
        <f t="shared" si="318"/>
        <v>0</v>
      </c>
      <c r="AD100" s="3">
        <f>IF(V100&lt;&gt;"",VLOOKUP(V100,C4:I52,7,FALSE),"")</f>
        <v>1000</v>
      </c>
      <c r="AE100" s="3">
        <f>IF(V100&lt;&gt;"",VLOOKUP(V100,C4:I52,5,FALSE),"")</f>
        <v>0</v>
      </c>
      <c r="AF100" s="3">
        <f>IF(V100&lt;&gt;"",VLOOKUP(V100,C4:K52,9,FALSE),"")</f>
        <v>-105</v>
      </c>
      <c r="AG100" s="3">
        <f t="shared" si="319"/>
        <v>0</v>
      </c>
      <c r="AH100" s="3">
        <f>IF(V100&lt;&gt;"",RANK(AG100,AG97:AG100),"")</f>
        <v>1</v>
      </c>
      <c r="AI100" s="3">
        <f>IF(V100&lt;&gt;"",SUMPRODUCT((AG97:AG100=AG100)*(AB97:AB100&gt;AB100)),"")</f>
        <v>0</v>
      </c>
      <c r="AJ100" s="3">
        <f>IF(V100&lt;&gt;"",SUMPRODUCT((AG97:AG100=AG100)*(AB97:AB100=AB100)*(Z97:Z100&gt;Z100)),"")</f>
        <v>0</v>
      </c>
      <c r="AK100" s="3">
        <f>IF(V100&lt;&gt;"",SUMPRODUCT((AG97:AG100=AG100)*(AB97:AB100=AB100)*(Z97:Z100=Z100)*(AD97:AD100&gt;AD100)),"")</f>
        <v>0</v>
      </c>
      <c r="AL100" s="3">
        <f>IF(V100&lt;&gt;"",SUMPRODUCT((AG97:AG100=AG100)*(AB97:AB100=AB100)*(Z97:Z100=Z100)*(AD97:AD100=AD100)*(AE97:AE100&gt;AE100)),"")</f>
        <v>0</v>
      </c>
      <c r="AM100" s="3">
        <f>IF(V100&lt;&gt;"",SUMPRODUCT((AG97:AG100=AG100)*(AB97:AB100=AB100)*(Z97:Z100=Z100)*(AD97:AD100=AD100)*(AE97:AE100=AE100)*(AF97:AF100&gt;AF100)),"")</f>
        <v>0</v>
      </c>
      <c r="AN100" s="3">
        <f>IF(V100&lt;&gt;"",SUM(AH100:AM100),"")</f>
        <v>1</v>
      </c>
      <c r="AO100" s="3" t="str">
        <f>IF(AP21&lt;&gt;"",SUMPRODUCT((AW18:AW21=AW21)*(AV18:AV21=AV21)*(AT18:AT21=AT21)*(AU18:AU21=AU21)),"")</f>
        <v/>
      </c>
      <c r="AP100" s="3" t="str">
        <f>IF(AND(AO100&lt;&gt;"",AO100&gt;1),AP21,"")</f>
        <v/>
      </c>
      <c r="AQ100" s="3" t="str">
        <f>IF(AP100&lt;&gt;"",SUMPRODUCT((DA3:DA105=AP100)*(DD3:DD105=AP101)*(DE3:DE105="W"))+SUMPRODUCT((DA3:DA105=AP100)*(DD3:DD105=AP98)*(DE3:DE105="W"))+SUMPRODUCT((DA3:DA105=AP100)*(DD3:DD105=AP99)*(DE3:DE105="W"))+SUMPRODUCT((DA3:DA105=AP101)*(DD3:DD105=AP100)*(DF3:DF105="W"))+SUMPRODUCT((DA3:DA105=AP98)*(DD3:DD105=AP100)*(DF3:DF105="W"))+SUMPRODUCT((DA3:DA105=AP99)*(DD3:DD105=AP100)*(DF3:DF105="W")),"")</f>
        <v/>
      </c>
      <c r="AR100" s="3" t="str">
        <f>IF(AP100&lt;&gt;"",SUMPRODUCT((DA3:DA105=AP100)*(DD3:DD105=AP101)*(DE3:DE105="D"))+SUMPRODUCT((DA3:DA105=AP100)*(DD3:DD105=AP98)*(DE3:DE105="D"))+SUMPRODUCT((DA3:DA105=AP100)*(DD3:DD105=AP99)*(DE3:DE105="D"))+SUMPRODUCT((DA3:DA105=AP101)*(DD3:DD105=AP100)*(DE3:DE105="D"))+SUMPRODUCT((DA3:DA105=AP98)*(DD3:DD105=AP100)*(DE3:DE105="D"))+SUMPRODUCT((DA3:DA105=AP99)*(DD3:DD105=AP100)*(DE3:DE105="D")),"")</f>
        <v/>
      </c>
      <c r="AS100" s="3" t="str">
        <f>IF(AP100&lt;&gt;"",SUMPRODUCT((DA3:DA105=AP100)*(DD3:DD105=AP101)*(DE3:DE105="L"))+SUMPRODUCT((DA3:DA105=AP100)*(DD3:DD105=AP98)*(DE3:DE105="L"))+SUMPRODUCT((DA3:DA105=AP100)*(DD3:DD105=AP99)*(DE3:DE105="L"))+SUMPRODUCT((DA3:DA105=AP101)*(DD3:DD105=AP100)*(DF3:DF105="L"))+SUMPRODUCT((DA3:DA105=AP98)*(DD3:DD105=AP100)*(DF3:DF105="L"))+SUMPRODUCT((DA3:DA105=AP99)*(DD3:DD105=AP100)*(DF3:DF105="L")),"")</f>
        <v/>
      </c>
      <c r="AT100" s="3">
        <f>SUMPRODUCT((DA3:DA105=AP100)*(DD3:DD105=AP101)*DB3:DB105)+SUMPRODUCT((DA3:DA105=AP100)*(DD3:DD105=AP97)*DB3:DB105)+SUMPRODUCT((DA3:DA105=AP100)*(DD3:DD105=AP98)*DB3:DB105)+SUMPRODUCT((DA3:DA105=AP100)*(DD3:DD105=AP99)*DB3:DB105)+SUMPRODUCT((DA3:DA105=AP101)*(DD3:DD105=AP100)*DC3:DC105)+SUMPRODUCT((DA3:DA105=AP97)*(DD3:DD105=AP100)*DC3:DC105)+SUMPRODUCT((DA3:DA105=AP98)*(DD3:DD105=AP100)*DC3:DC105)+SUMPRODUCT((DA3:DA105=AP99)*(DD3:DD105=AP100)*DC3:DC105)</f>
        <v>0</v>
      </c>
      <c r="AU100" s="3">
        <f>SUMPRODUCT((DA3:DA105=AP100)*(DD3:DD105=AP101)*DC3:DC105)+SUMPRODUCT((DA3:DA105=AP100)*(DD3:DD105=AP97)*DC3:DC105)+SUMPRODUCT((DA3:DA105=AP100)*(DD3:DD105=AP98)*DC3:DC105)+SUMPRODUCT((DA3:DA105=AP100)*(DD3:DD105=AP99)*DC3:DC105)+SUMPRODUCT((DA3:DA105=AP101)*(DD3:DD105=AP100)*DB3:DB105)+SUMPRODUCT((DA3:DA105=AP97)*(DD3:DD105=AP100)*DB3:DB105)+SUMPRODUCT((DA3:DA105=AP98)*(DD3:DD105=AP100)*DB3:DB105)+SUMPRODUCT((DA3:DA105=AP99)*(DD3:DD105=AP100)*DB3:DB105)</f>
        <v>0</v>
      </c>
      <c r="AV100" s="3">
        <f>AT100-AU100+1000</f>
        <v>1000</v>
      </c>
      <c r="AW100" s="3" t="str">
        <f t="shared" si="320"/>
        <v/>
      </c>
      <c r="AX100" s="3" t="str">
        <f>IF(AP100&lt;&gt;"",VLOOKUP(AP100,C4:I52,7,FALSE),"")</f>
        <v/>
      </c>
      <c r="AY100" s="3" t="str">
        <f>IF(AP100&lt;&gt;"",VLOOKUP(AP100,C4:I52,5,FALSE),"")</f>
        <v/>
      </c>
      <c r="AZ100" s="3" t="str">
        <f>IF(AP100&lt;&gt;"",VLOOKUP(AP100,C4:K52,9,FALSE),"")</f>
        <v/>
      </c>
      <c r="BA100" s="3" t="str">
        <f t="shared" si="321"/>
        <v/>
      </c>
      <c r="BB100" s="3" t="str">
        <f>IF(AP100&lt;&gt;"",RANK(BA100,BA97:BA100),"")</f>
        <v/>
      </c>
      <c r="BC100" s="3" t="str">
        <f>IF(AP100&lt;&gt;"",SUMPRODUCT((BA97:BA100=BA100)*(AV97:AV100&gt;AV100)),"")</f>
        <v/>
      </c>
      <c r="BD100" s="3" t="str">
        <f>IF(AP100&lt;&gt;"",SUMPRODUCT((BA97:BA100=BA100)*(AV97:AV100=AV100)*(AT97:AT100&gt;AT100)),"")</f>
        <v/>
      </c>
      <c r="BE100" s="3" t="str">
        <f>IF(AP100&lt;&gt;"",SUMPRODUCT((BA97:BA100=BA100)*(AV97:AV100=AV100)*(AT97:AT100=AT100)*(AX97:AX100&gt;AX100)),"")</f>
        <v/>
      </c>
      <c r="BF100" s="3" t="str">
        <f>IF(AP100&lt;&gt;"",SUMPRODUCT((BA97:BA100=BA100)*(AV97:AV100=AV100)*(AT97:AT100=AT100)*(AX97:AX100=AX100)*(AY97:AY100&gt;AY100)),"")</f>
        <v/>
      </c>
      <c r="BG100" s="3" t="str">
        <f>IF(AP100&lt;&gt;"",SUMPRODUCT((BA97:BA100=BA100)*(AV97:AV100=AV100)*(AT97:AT100=AT100)*(AX97:AX100=AX100)*(AY97:AY100=AY100)*(AZ97:AZ100&gt;AZ100)),"")</f>
        <v/>
      </c>
      <c r="BH100" s="3" t="str">
        <f t="shared" si="326"/>
        <v/>
      </c>
      <c r="DQ100" s="3" t="e">
        <f ca="1">IF(COUNTIF(DQ18:DQ21,4)=4,1,SUMPRODUCT((DQ18:DQ21=DQ21)*(DP18:DP21=DP21)*(DN18:DN21&gt;DN21))+1)</f>
        <v>#REF!</v>
      </c>
      <c r="EB100" s="3" t="e">
        <f ca="1">IF(EC21&lt;&gt;"",SUMPRODUCT((EJ18:EJ21=EJ21)*(EI18:EI21=EI21)*(EG18:EG21=EG21)*(EH18:EH21=EH21)),"")</f>
        <v>#N/A</v>
      </c>
      <c r="EC100" s="3" t="e">
        <f ca="1">IF(AND(EB100&lt;&gt;"",EB100&gt;1),EC21,"")</f>
        <v>#N/A</v>
      </c>
      <c r="ED100" s="3" t="e">
        <f ca="1">SUMPRODUCT((HH3:HH105=EC100)*(HK3:HK105=EC101)*(HL3:HL105="W"))+SUMPRODUCT((HH3:HH105=EC100)*(HK3:HK105=EC97)*(HL3:HL105="W"))+SUMPRODUCT((HH3:HH105=EC100)*(HK3:HK105=EC98)*(HL3:HL105="W"))+SUMPRODUCT((HH3:HH105=EC100)*(HK3:HK105=EC99)*(HL3:HL105="W"))+SUMPRODUCT((HH3:HH105=EC101)*(HK3:HK105=EC100)*(HM3:HM105="W"))+SUMPRODUCT((HH3:HH105=EC97)*(HK3:HK105=EC100)*(HM3:HM105="W"))+SUMPRODUCT((HH3:HH105=EC98)*(HK3:HK105=EC100)*(HM3:HM105="W"))+SUMPRODUCT((HH3:HH105=EC99)*(HK3:HK105=EC100)*(HM3:HM105="W"))</f>
        <v>#N/A</v>
      </c>
      <c r="EE100" s="3" t="e">
        <f ca="1">SUMPRODUCT((HH3:HH105=EC100)*(HK3:HK105=EC101)*(HL3:HL105="D"))+SUMPRODUCT((HH3:HH105=EC100)*(HK3:HK105=EC97)*(HL3:HL105="D"))+SUMPRODUCT((HH3:HH105=EC100)*(HK3:HK105=EC98)*(HL3:HL105="D"))+SUMPRODUCT((HH3:HH105=EC100)*(HK3:HK105=EC99)*(HL3:HL105="D"))+SUMPRODUCT((HH3:HH105=EC101)*(HK3:HK105=EC100)*(HL3:HL105="D"))+SUMPRODUCT((HH3:HH105=EC97)*(HK3:HK105=EC100)*(HL3:HL105="D"))+SUMPRODUCT((HH3:HH105=EC98)*(HK3:HK105=EC100)*(HL3:HL105="D"))+SUMPRODUCT((HH3:HH105=EC99)*(HK3:HK105=EC100)*(HL3:HL105="D"))</f>
        <v>#N/A</v>
      </c>
      <c r="EF100" s="3" t="e">
        <f ca="1">SUMPRODUCT((HH3:HH105=EC100)*(HK3:HK105=EC101)*(HL3:HL105="L"))+SUMPRODUCT((HH3:HH105=EC100)*(HK3:HK105=EC97)*(HL3:HL105="L"))+SUMPRODUCT((HH3:HH105=EC100)*(HK3:HK105=EC98)*(HL3:HL105="L"))+SUMPRODUCT((HH3:HH105=EC100)*(HK3:HK105=EC99)*(HL3:HL105="L"))+SUMPRODUCT((HH3:HH105=EC101)*(HK3:HK105=EC100)*(HM3:HM105="L"))+SUMPRODUCT((HH3:HH105=EC97)*(HK3:HK105=EC100)*(HM3:HM105="L"))+SUMPRODUCT((HH3:HH105=EC98)*(HK3:HK105=EC100)*(HM3:HM105="L"))+SUMPRODUCT((HH3:HH105=EC99)*(HK3:HK105=EC100)*(HM3:HM105="L"))</f>
        <v>#N/A</v>
      </c>
      <c r="EG100" s="3" t="e">
        <f ca="1">SUMPRODUCT((HH3:HH105=EC100)*(HK3:HK105=EC101)*HI3:HI105)+SUMPRODUCT((HH3:HH105=EC100)*(HK3:HK105=EC97)*HI3:HI105)+SUMPRODUCT((HH3:HH105=EC100)*(HK3:HK105=EC98)*HI3:HI105)+SUMPRODUCT((HH3:HH105=EC100)*(HK3:HK105=EC99)*HI3:HI105)+SUMPRODUCT((HH3:HH105=EC101)*(HK3:HK105=EC100)*HJ3:HJ105)+SUMPRODUCT((HH3:HH105=EC97)*(HK3:HK105=EC100)*HJ3:HJ105)+SUMPRODUCT((HH3:HH105=EC98)*(HK3:HK105=EC100)*HJ3:HJ105)+SUMPRODUCT((HH3:HH105=EC99)*(HK3:HK105=EC100)*HJ3:HJ105)</f>
        <v>#N/A</v>
      </c>
      <c r="EH100" s="3" t="e">
        <f ca="1">SUMPRODUCT((HH3:HH105=EC100)*(HK3:HK105=EC101)*HJ3:HJ105)+SUMPRODUCT((HH3:HH105=EC100)*(HK3:HK105=EC97)*HJ3:HJ105)+SUMPRODUCT((HH3:HH105=EC100)*(HK3:HK105=EC98)*HJ3:HJ105)+SUMPRODUCT((HH3:HH105=EC100)*(HK3:HK105=EC99)*HJ3:HJ105)+SUMPRODUCT((HH3:HH105=EC101)*(HK3:HK105=EC100)*HI3:HI105)+SUMPRODUCT((HH3:HH105=EC97)*(HK3:HK105=EC100)*HI3:HI105)+SUMPRODUCT((HH3:HH105=EC98)*(HK3:HK105=EC100)*HI3:HI105)+SUMPRODUCT((HH3:HH105=EC99)*(HK3:HK105=EC100)*HI3:HI105)</f>
        <v>#N/A</v>
      </c>
      <c r="EI100" s="3" t="e">
        <f ca="1">EG100-EH100+1000</f>
        <v>#N/A</v>
      </c>
      <c r="EJ100" s="3" t="e">
        <f t="shared" ca="1" si="322"/>
        <v>#N/A</v>
      </c>
      <c r="EK100" s="3" t="e">
        <f ca="1">IF(EC100&lt;&gt;"",VLOOKUP(EC100,DJ4:DP52,7,FALSE),"")</f>
        <v>#N/A</v>
      </c>
      <c r="EL100" s="3" t="e">
        <f ca="1">IF(EC100&lt;&gt;"",VLOOKUP(EC100,DJ4:DP52,5,FALSE),"")</f>
        <v>#N/A</v>
      </c>
      <c r="EM100" s="3" t="e">
        <f ca="1">IF(EC100&lt;&gt;"",VLOOKUP(EC100,DJ4:DR52,9,FALSE),"")</f>
        <v>#N/A</v>
      </c>
      <c r="EN100" s="3" t="e">
        <f t="shared" ca="1" si="323"/>
        <v>#N/A</v>
      </c>
      <c r="EO100" s="3" t="e">
        <f ca="1">IF(EC100&lt;&gt;"",RANK(EN100,EN97:EN100),"")</f>
        <v>#N/A</v>
      </c>
      <c r="EP100" s="3" t="e">
        <f ca="1">IF(EC100&lt;&gt;"",SUMPRODUCT((EN97:EN100=EN100)*(EI97:EI100&gt;EI100)),"")</f>
        <v>#N/A</v>
      </c>
      <c r="EQ100" s="3" t="e">
        <f ca="1">IF(EC100&lt;&gt;"",SUMPRODUCT((EN97:EN100=EN100)*(EI97:EI100=EI100)*(EG97:EG100&gt;EG100)),"")</f>
        <v>#N/A</v>
      </c>
      <c r="ER100" s="3" t="e">
        <f ca="1">IF(EC100&lt;&gt;"",SUMPRODUCT((EN97:EN100=EN100)*(EI97:EI100=EI100)*(EG97:EG100=EG100)*(EK97:EK100&gt;EK100)),"")</f>
        <v>#N/A</v>
      </c>
      <c r="ES100" s="3" t="e">
        <f ca="1">IF(EC100&lt;&gt;"",SUMPRODUCT((EN97:EN100=EN100)*(EI97:EI100=EI100)*(EG97:EG100=EG100)*(EK97:EK100=EK100)*(EL97:EL100&gt;EL100)),"")</f>
        <v>#N/A</v>
      </c>
      <c r="ET100" s="3" t="e">
        <f ca="1">IF(EC100&lt;&gt;"",SUMPRODUCT((EN97:EN100=EN100)*(EI97:EI100=EI100)*(EG97:EG100=EG100)*(EK97:EK100=EK100)*(EL97:EL100=EL100)*(EM97:EM100&gt;EM100)),"")</f>
        <v>#N/A</v>
      </c>
      <c r="EU100" s="3" t="e">
        <f ca="1">IF(EC100&lt;&gt;"",SUM(EO100:ET100),"")</f>
        <v>#N/A</v>
      </c>
      <c r="EV100" s="3" t="e">
        <f ca="1">IF(EW21&lt;&gt;"",SUMPRODUCT((FD18:FD21=FD21)*(FC18:FC21=FC21)*(FA18:FA21=FA21)*(FB18:FB21=FB21)),"")</f>
        <v>#N/A</v>
      </c>
      <c r="EW100" s="3" t="e">
        <f ca="1">IF(AND(EV100&lt;&gt;"",EV100&gt;1),EW21,"")</f>
        <v>#N/A</v>
      </c>
      <c r="EX100" s="3" t="e">
        <f ca="1">IF(EW100&lt;&gt;"",SUMPRODUCT((HH3:HH105=EW100)*(HK3:HK105=EW101)*(HL3:HL105="W"))+SUMPRODUCT((HH3:HH105=EW100)*(HK3:HK105=EW98)*(HL3:HL105="W"))+SUMPRODUCT((HH3:HH105=EW100)*(HK3:HK105=EW99)*(HL3:HL105="W"))+SUMPRODUCT((HH3:HH105=EW101)*(HK3:HK105=EW100)*(HM3:HM105="W"))+SUMPRODUCT((HH3:HH105=EW98)*(HK3:HK105=EW100)*(HM3:HM105="W"))+SUMPRODUCT((HH3:HH105=EW99)*(HK3:HK105=EW100)*(HM3:HM105="W")),"")</f>
        <v>#N/A</v>
      </c>
      <c r="EY100" s="3" t="e">
        <f ca="1">IF(EW100&lt;&gt;"",SUMPRODUCT((HH3:HH105=EW100)*(HK3:HK105=EW101)*(HL3:HL105="D"))+SUMPRODUCT((HH3:HH105=EW100)*(HK3:HK105=EW98)*(HL3:HL105="D"))+SUMPRODUCT((HH3:HH105=EW100)*(HK3:HK105=EW99)*(HL3:HL105="D"))+SUMPRODUCT((HH3:HH105=EW101)*(HK3:HK105=EW100)*(HL3:HL105="D"))+SUMPRODUCT((HH3:HH105=EW98)*(HK3:HK105=EW100)*(HL3:HL105="D"))+SUMPRODUCT((HH3:HH105=EW99)*(HK3:HK105=EW100)*(HL3:HL105="D")),"")</f>
        <v>#N/A</v>
      </c>
      <c r="EZ100" s="3" t="e">
        <f ca="1">IF(EW100&lt;&gt;"",SUMPRODUCT((HH3:HH105=EW100)*(HK3:HK105=EW101)*(HL3:HL105="L"))+SUMPRODUCT((HH3:HH105=EW100)*(HK3:HK105=EW98)*(HL3:HL105="L"))+SUMPRODUCT((HH3:HH105=EW100)*(HK3:HK105=EW99)*(HL3:HL105="L"))+SUMPRODUCT((HH3:HH105=EW101)*(HK3:HK105=EW100)*(HM3:HM105="L"))+SUMPRODUCT((HH3:HH105=EW98)*(HK3:HK105=EW100)*(HM3:HM105="L"))+SUMPRODUCT((HH3:HH105=EW99)*(HK3:HK105=EW100)*(HM3:HM105="L")),"")</f>
        <v>#N/A</v>
      </c>
      <c r="FA100" s="3" t="e">
        <f ca="1">SUMPRODUCT((HH3:HH105=EW100)*(HK3:HK105=EW101)*HI3:HI105)+SUMPRODUCT((HH3:HH105=EW100)*(HK3:HK105=EW97)*HI3:HI105)+SUMPRODUCT((HH3:HH105=EW100)*(HK3:HK105=EW98)*HI3:HI105)+SUMPRODUCT((HH3:HH105=EW100)*(HK3:HK105=EW99)*HI3:HI105)+SUMPRODUCT((HH3:HH105=EW101)*(HK3:HK105=EW100)*HJ3:HJ105)+SUMPRODUCT((HH3:HH105=EW97)*(HK3:HK105=EW100)*HJ3:HJ105)+SUMPRODUCT((HH3:HH105=EW98)*(HK3:HK105=EW100)*HJ3:HJ105)+SUMPRODUCT((HH3:HH105=EW99)*(HK3:HK105=EW100)*HJ3:HJ105)</f>
        <v>#N/A</v>
      </c>
      <c r="FB100" s="3" t="e">
        <f ca="1">SUMPRODUCT((HH3:HH105=EW100)*(HK3:HK105=EW101)*HJ3:HJ105)+SUMPRODUCT((HH3:HH105=EW100)*(HK3:HK105=EW97)*HJ3:HJ105)+SUMPRODUCT((HH3:HH105=EW100)*(HK3:HK105=EW98)*HJ3:HJ105)+SUMPRODUCT((HH3:HH105=EW100)*(HK3:HK105=EW99)*HJ3:HJ105)+SUMPRODUCT((HH3:HH105=EW101)*(HK3:HK105=EW100)*HI3:HI105)+SUMPRODUCT((HH3:HH105=EW97)*(HK3:HK105=EW100)*HI3:HI105)+SUMPRODUCT((HH3:HH105=EW98)*(HK3:HK105=EW100)*HI3:HI105)+SUMPRODUCT((HH3:HH105=EW99)*(HK3:HK105=EW100)*HI3:HI105)</f>
        <v>#N/A</v>
      </c>
      <c r="FC100" s="3" t="e">
        <f ca="1">FA100-FB100+1000</f>
        <v>#N/A</v>
      </c>
      <c r="FD100" s="3" t="e">
        <f t="shared" ca="1" si="324"/>
        <v>#N/A</v>
      </c>
      <c r="FE100" s="3" t="e">
        <f ca="1">IF(EW100&lt;&gt;"",VLOOKUP(EW100,DJ4:DP52,7,FALSE),"")</f>
        <v>#N/A</v>
      </c>
      <c r="FF100" s="3" t="e">
        <f ca="1">IF(EW100&lt;&gt;"",VLOOKUP(EW100,DJ4:DP52,5,FALSE),"")</f>
        <v>#N/A</v>
      </c>
      <c r="FG100" s="3" t="e">
        <f ca="1">IF(EW100&lt;&gt;"",VLOOKUP(EW100,DJ4:DR52,9,FALSE),"")</f>
        <v>#N/A</v>
      </c>
      <c r="FH100" s="3" t="e">
        <f t="shared" ca="1" si="325"/>
        <v>#N/A</v>
      </c>
      <c r="FI100" s="3" t="e">
        <f ca="1">IF(EW100&lt;&gt;"",RANK(FH100,FH97:FH100),"")</f>
        <v>#N/A</v>
      </c>
      <c r="FJ100" s="3" t="e">
        <f ca="1">IF(EW100&lt;&gt;"",SUMPRODUCT((FH97:FH100=FH100)*(FC97:FC100&gt;FC100)),"")</f>
        <v>#N/A</v>
      </c>
      <c r="FK100" s="3" t="e">
        <f ca="1">IF(EW100&lt;&gt;"",SUMPRODUCT((FH97:FH100=FH100)*(FC97:FC100=FC100)*(FA97:FA100&gt;FA100)),"")</f>
        <v>#N/A</v>
      </c>
      <c r="FL100" s="3" t="e">
        <f ca="1">IF(EW100&lt;&gt;"",SUMPRODUCT((FH97:FH100=FH100)*(FC97:FC100=FC100)*(FA97:FA100=FA100)*(FE97:FE100&gt;FE100)),"")</f>
        <v>#N/A</v>
      </c>
      <c r="FM100" s="3" t="e">
        <f ca="1">IF(EW100&lt;&gt;"",SUMPRODUCT((FH97:FH100=FH100)*(FC97:FC100=FC100)*(FA97:FA100=FA100)*(FE97:FE100=FE100)*(FF97:FF100&gt;FF100)),"")</f>
        <v>#N/A</v>
      </c>
      <c r="FN100" s="3" t="e">
        <f ca="1">IF(EW100&lt;&gt;"",SUMPRODUCT((FH97:FH100=FH100)*(FC97:FC100=FC100)*(FA97:FA100=FA100)*(FE97:FE100=FE100)*(FF97:FF100=FF100)*(FG97:FG100&gt;FG100)),"")</f>
        <v>#N/A</v>
      </c>
      <c r="FO100" s="3" t="e">
        <f t="shared" ca="1" si="327"/>
        <v>#N/A</v>
      </c>
    </row>
    <row r="103" spans="10:171" x14ac:dyDescent="0.25">
      <c r="U103" s="3">
        <f>IF(V104="",SUM(AH25:AM25),IF(V105="",SUM(AH26:AM26),IF(V106="",SUM(AH27:AM27),IF(V107="",SUM(AH28:AM28),0))))</f>
        <v>0</v>
      </c>
      <c r="AO103" s="3">
        <f>IF(AP105="",SUM(BB26:BG26),IF(AP106="",SUM(BB27:BG27),IF(AP107="",SUM(BB28:BG28),0)))</f>
        <v>0</v>
      </c>
      <c r="EB103" s="3" t="e">
        <f ca="1">IF(EC104="",SUM(EO25:ET25),IF(EC105="",SUM(EO26:ET26),IF(EC106="",SUM(EO27:ET27),IF(EC107="",SUM(EO28:ET28),0))))</f>
        <v>#N/A</v>
      </c>
      <c r="EV103" s="3" t="e">
        <f ca="1">IF(EW105="",SUM(FI26:FN26),IF(EW106="",SUM(FI27:FN27),IF(EW107="",SUM(FI28:FN28),0)))</f>
        <v>#N/A</v>
      </c>
    </row>
    <row r="104" spans="10:171" x14ac:dyDescent="0.25">
      <c r="J104" s="3">
        <f>IF(COUNTIF(J25:J28,4)=4,1,SUMPRODUCT((J25:J28=J25)*(I25:I28=I25)*(G25:G28&gt;G25))+1)</f>
        <v>1</v>
      </c>
      <c r="U104" s="3">
        <f>IF(V25&lt;&gt;"",SUMPRODUCT((AC25:AC28=AC25)*(AB25:AB28=AB25)*(Z25:Z28=Z25)*(AA25:AA28=AA25)),"")</f>
        <v>4</v>
      </c>
      <c r="V104" s="3" t="str">
        <f>IF(AND(U104&lt;&gt;"",U104&gt;1),V25,"")</f>
        <v>Paraguay</v>
      </c>
      <c r="W104" s="3">
        <f>SUMPRODUCT((DA3:DA105=V104)*(DD3:DD105=V105)*(DE3:DE105="W"))+SUMPRODUCT((DA3:DA105=V104)*(DD3:DD105=V106)*(DE3:DE105="W"))+SUMPRODUCT((DA3:DA105=V104)*(DD3:DD105=V107)*(DE3:DE105="W"))+SUMPRODUCT((DA3:DA105=V104)*(DD3:DD105=V108)*(DE3:DE105="W"))+SUMPRODUCT((DA3:DA105=V105)*(DD3:DD105=V104)*(DF3:DF105="W"))+SUMPRODUCT((DA3:DA105=V106)*(DD3:DD105=V104)*(DF3:DF105="W"))+SUMPRODUCT((DA3:DA105=V107)*(DD3:DD105=V104)*(DF3:DF105="W"))+SUMPRODUCT((DA3:DA105=V108)*(DD3:DD105=V104)*(DF3:DF105="W"))</f>
        <v>0</v>
      </c>
      <c r="X104" s="3">
        <f>SUMPRODUCT((DA3:DA105=V104)*(DD3:DD105=V105)*(DE3:DE105="D"))+SUMPRODUCT((DA3:DA105=V104)*(DD3:DD105=V106)*(DE3:DE105="D"))+SUMPRODUCT((DA3:DA105=V104)*(DD3:DD105=V107)*(DE3:DE105="D"))+SUMPRODUCT((DA3:DA105=V104)*(DD3:DD105=V108)*(DE3:DE105="D"))+SUMPRODUCT((DA3:DA105=V105)*(DD3:DD105=V104)*(DE3:DE105="D"))+SUMPRODUCT((DA3:DA105=V106)*(DD3:DD105=V104)*(DE3:DE105="D"))+SUMPRODUCT((DA3:DA105=V107)*(DD3:DD105=V104)*(DE3:DE105="D"))+SUMPRODUCT((DA3:DA105=V108)*(DD3:DD105=V104)*(DE3:DE105="D"))</f>
        <v>0</v>
      </c>
      <c r="Y104" s="3">
        <f>SUMPRODUCT((DA3:DA105=V104)*(DD3:DD105=V105)*(DE3:DE105="L"))+SUMPRODUCT((DA3:DA105=V104)*(DD3:DD105=V106)*(DE3:DE105="L"))+SUMPRODUCT((DA3:DA105=V104)*(DD3:DD105=V107)*(DE3:DE105="L"))+SUMPRODUCT((DA3:DA105=V104)*(DD3:DD105=V108)*(DE3:DE105="L"))+SUMPRODUCT((DA3:DA105=V105)*(DD3:DD105=V104)*(DF3:DF105="L"))+SUMPRODUCT((DA3:DA105=V106)*(DD3:DD105=V104)*(DF3:DF105="L"))+SUMPRODUCT((DA3:DA105=V107)*(DD3:DD105=V104)*(DF3:DF105="L"))+SUMPRODUCT((DA3:DA105=V108)*(DD3:DD105=V104)*(DF3:DF105="L"))</f>
        <v>0</v>
      </c>
      <c r="Z104" s="3">
        <f>SUMPRODUCT((DA3:DA105=V104)*(DD3:DD105=V105)*DB3:DB105)+SUMPRODUCT((DA3:DA105=V104)*(DD3:DD105=V106)*DB3:DB105)+SUMPRODUCT((DA3:DA105=V104)*(DD3:DD105=V107)*DB3:DB105)+SUMPRODUCT((DA3:DA105=V104)*(DD3:DD105=V108)*DB3:DB105)+SUMPRODUCT((DA3:DA105=V105)*(DD3:DD105=V104)*DC3:DC105)+SUMPRODUCT((DA3:DA105=V106)*(DD3:DD105=V104)*DC3:DC105)+SUMPRODUCT((DA3:DA105=V107)*(DD3:DD105=V104)*DC3:DC105)+SUMPRODUCT((DA3:DA105=V108)*(DD3:DD105=V104)*DC3:DC105)</f>
        <v>0</v>
      </c>
      <c r="AA104" s="3">
        <f>SUMPRODUCT((DA3:DA105=V104)*(DD3:DD105=V105)*DC3:DC105)+SUMPRODUCT((DA3:DA105=V104)*(DD3:DD105=V106)*DC3:DC105)+SUMPRODUCT((DA3:DA105=V104)*(DD3:DD105=V107)*DC3:DC105)+SUMPRODUCT((DA3:DA105=V104)*(DD3:DD105=V108)*DC3:DC105)+SUMPRODUCT((DA3:DA105=V105)*(DD3:DD105=V104)*DB3:DB105)+SUMPRODUCT((DA3:DA105=V106)*(DD3:DD105=V104)*DB3:DB105)+SUMPRODUCT((DA3:DA105=V107)*(DD3:DD105=V104)*DB3:DB105)+SUMPRODUCT((DA3:DA105=V108)*(DD3:DD105=V104)*DB3:DB105)</f>
        <v>0</v>
      </c>
      <c r="AB104" s="3">
        <f>Z104-AA104+1000</f>
        <v>1000</v>
      </c>
      <c r="AC104" s="3">
        <f>IF(V104&lt;&gt;"",W104*3+X104*1,"")</f>
        <v>0</v>
      </c>
      <c r="AD104" s="3">
        <f>IF(V104&lt;&gt;"",VLOOKUP(V104,C4:I52,7,FALSE),"")</f>
        <v>1000</v>
      </c>
      <c r="AE104" s="3">
        <f>IF(V104&lt;&gt;"",VLOOKUP(V104,C4:I52,5,FALSE),"")</f>
        <v>0</v>
      </c>
      <c r="AF104" s="3">
        <f>IF(V104&lt;&gt;"",VLOOKUP(V104,C4:K52,9,FALSE),"")</f>
        <v>-140</v>
      </c>
      <c r="AG104" s="3">
        <f>AC104</f>
        <v>0</v>
      </c>
      <c r="AH104" s="3">
        <f>IF(V104&lt;&gt;"",RANK(AG104,AG104:AG107),"")</f>
        <v>1</v>
      </c>
      <c r="AI104" s="3">
        <f>IF(V104&lt;&gt;"",SUMPRODUCT((AG104:AG107=AG104)*(AB104:AB107&gt;AB104)),"")</f>
        <v>0</v>
      </c>
      <c r="AJ104" s="3">
        <f>IF(V104&lt;&gt;"",SUMPRODUCT((AG104:AG107=AG104)*(AB104:AB107=AB104)*(Z104:Z107&gt;Z104)),"")</f>
        <v>0</v>
      </c>
      <c r="AK104" s="3">
        <f>IF(V104&lt;&gt;"",SUMPRODUCT((AG104:AG107=AG104)*(AB104:AB107=AB104)*(Z104:Z107=Z104)*(AD104:AD107&gt;AD104)),"")</f>
        <v>0</v>
      </c>
      <c r="AL104" s="3">
        <f>IF(V104&lt;&gt;"",SUMPRODUCT((AG104:AG107=AG104)*(AB104:AB107=AB104)*(Z104:Z107=Z104)*(AD104:AD107=AD104)*(AE104:AE107&gt;AE104)),"")</f>
        <v>0</v>
      </c>
      <c r="AM104" s="3">
        <f>IF(V104&lt;&gt;"",SUMPRODUCT((AG104:AG107=AG104)*(AB104:AB107=AB104)*(Z104:Z107=Z104)*(AD104:AD107=AD104)*(AE104:AE107=AE104)*(AF104:AF107&gt;AF104)),"")</f>
        <v>3</v>
      </c>
      <c r="AN104" s="3">
        <f>IF(V104&lt;&gt;"",SUM(AH104:AM104),"")</f>
        <v>4</v>
      </c>
      <c r="DQ104" s="3" t="e">
        <f ca="1">IF(COUNTIF(DQ25:DQ28,4)=4,1,SUMPRODUCT((DQ25:DQ28=DQ25)*(DP25:DP28=DP25)*(DN25:DN28&gt;DN25))+1)</f>
        <v>#REF!</v>
      </c>
      <c r="EB104" s="3" t="e">
        <f ca="1">IF(EC25&lt;&gt;"",SUMPRODUCT((EJ25:EJ28=EJ25)*(EI25:EI28=EI25)*(EG25:EG28=EG25)*(EH25:EH28=EH25)),"")</f>
        <v>#N/A</v>
      </c>
      <c r="EC104" s="3" t="e">
        <f ca="1">IF(AND(EB104&lt;&gt;"",EB104&gt;1),EC25,"")</f>
        <v>#N/A</v>
      </c>
      <c r="ED104" s="3" t="e">
        <f ca="1">SUMPRODUCT((HH3:HH105=EC104)*(HK3:HK105=EC105)*(HL3:HL105="W"))+SUMPRODUCT((HH3:HH105=EC104)*(HK3:HK105=EC106)*(HL3:HL105="W"))+SUMPRODUCT((HH3:HH105=EC104)*(HK3:HK105=EC107)*(HL3:HL105="W"))+SUMPRODUCT((HH3:HH105=EC104)*(HK3:HK105=EC108)*(HL3:HL105="W"))+SUMPRODUCT((HH3:HH105=EC105)*(HK3:HK105=EC104)*(HM3:HM105="W"))+SUMPRODUCT((HH3:HH105=EC106)*(HK3:HK105=EC104)*(HM3:HM105="W"))+SUMPRODUCT((HH3:HH105=EC107)*(HK3:HK105=EC104)*(HM3:HM105="W"))+SUMPRODUCT((HH3:HH105=EC108)*(HK3:HK105=EC104)*(HM3:HM105="W"))</f>
        <v>#N/A</v>
      </c>
      <c r="EE104" s="3" t="e">
        <f ca="1">SUMPRODUCT((HH3:HH105=EC104)*(HK3:HK105=EC105)*(HL3:HL105="D"))+SUMPRODUCT((HH3:HH105=EC104)*(HK3:HK105=EC106)*(HL3:HL105="D"))+SUMPRODUCT((HH3:HH105=EC104)*(HK3:HK105=EC107)*(HL3:HL105="D"))+SUMPRODUCT((HH3:HH105=EC104)*(HK3:HK105=EC108)*(HL3:HL105="D"))+SUMPRODUCT((HH3:HH105=EC105)*(HK3:HK105=EC104)*(HL3:HL105="D"))+SUMPRODUCT((HH3:HH105=EC106)*(HK3:HK105=EC104)*(HL3:HL105="D"))+SUMPRODUCT((HH3:HH105=EC107)*(HK3:HK105=EC104)*(HL3:HL105="D"))+SUMPRODUCT((HH3:HH105=EC108)*(HK3:HK105=EC104)*(HL3:HL105="D"))</f>
        <v>#N/A</v>
      </c>
      <c r="EF104" s="3" t="e">
        <f ca="1">SUMPRODUCT((HH3:HH105=EC104)*(HK3:HK105=EC105)*(HL3:HL105="L"))+SUMPRODUCT((HH3:HH105=EC104)*(HK3:HK105=EC106)*(HL3:HL105="L"))+SUMPRODUCT((HH3:HH105=EC104)*(HK3:HK105=EC107)*(HL3:HL105="L"))+SUMPRODUCT((HH3:HH105=EC104)*(HK3:HK105=EC108)*(HL3:HL105="L"))+SUMPRODUCT((HH3:HH105=EC105)*(HK3:HK105=EC104)*(HM3:HM105="L"))+SUMPRODUCT((HH3:HH105=EC106)*(HK3:HK105=EC104)*(HM3:HM105="L"))+SUMPRODUCT((HH3:HH105=EC107)*(HK3:HK105=EC104)*(HM3:HM105="L"))+SUMPRODUCT((HH3:HH105=EC108)*(HK3:HK105=EC104)*(HM3:HM105="L"))</f>
        <v>#N/A</v>
      </c>
      <c r="EG104" s="3" t="e">
        <f ca="1">SUMPRODUCT((HH3:HH105=EC104)*(HK3:HK105=EC105)*HI3:HI105)+SUMPRODUCT((HH3:HH105=EC104)*(HK3:HK105=EC106)*HI3:HI105)+SUMPRODUCT((HH3:HH105=EC104)*(HK3:HK105=EC107)*HI3:HI105)+SUMPRODUCT((HH3:HH105=EC104)*(HK3:HK105=EC108)*HI3:HI105)+SUMPRODUCT((HH3:HH105=EC105)*(HK3:HK105=EC104)*HJ3:HJ105)+SUMPRODUCT((HH3:HH105=EC106)*(HK3:HK105=EC104)*HJ3:HJ105)+SUMPRODUCT((HH3:HH105=EC107)*(HK3:HK105=EC104)*HJ3:HJ105)+SUMPRODUCT((HH3:HH105=EC108)*(HK3:HK105=EC104)*HJ3:HJ105)</f>
        <v>#N/A</v>
      </c>
      <c r="EH104" s="3" t="e">
        <f ca="1">SUMPRODUCT((HH3:HH105=EC104)*(HK3:HK105=EC105)*HJ3:HJ105)+SUMPRODUCT((HH3:HH105=EC104)*(HK3:HK105=EC106)*HJ3:HJ105)+SUMPRODUCT((HH3:HH105=EC104)*(HK3:HK105=EC107)*HJ3:HJ105)+SUMPRODUCT((HH3:HH105=EC104)*(HK3:HK105=EC108)*HJ3:HJ105)+SUMPRODUCT((HH3:HH105=EC105)*(HK3:HK105=EC104)*HI3:HI105)+SUMPRODUCT((HH3:HH105=EC106)*(HK3:HK105=EC104)*HI3:HI105)+SUMPRODUCT((HH3:HH105=EC107)*(HK3:HK105=EC104)*HI3:HI105)+SUMPRODUCT((HH3:HH105=EC108)*(HK3:HK105=EC104)*HI3:HI105)</f>
        <v>#N/A</v>
      </c>
      <c r="EI104" s="3" t="e">
        <f ca="1">EG104-EH104+1000</f>
        <v>#N/A</v>
      </c>
      <c r="EJ104" s="3" t="e">
        <f ca="1">IF(EC104&lt;&gt;"",ED104*3+EE104*1,"")</f>
        <v>#N/A</v>
      </c>
      <c r="EK104" s="3" t="e">
        <f ca="1">IF(EC104&lt;&gt;"",VLOOKUP(EC104,DJ4:DP52,7,FALSE),"")</f>
        <v>#N/A</v>
      </c>
      <c r="EL104" s="3" t="e">
        <f ca="1">IF(EC104&lt;&gt;"",VLOOKUP(EC104,DJ4:DP52,5,FALSE),"")</f>
        <v>#N/A</v>
      </c>
      <c r="EM104" s="3" t="e">
        <f ca="1">IF(EC104&lt;&gt;"",VLOOKUP(EC104,DJ4:DR52,9,FALSE),"")</f>
        <v>#N/A</v>
      </c>
      <c r="EN104" s="3" t="e">
        <f ca="1">EJ104</f>
        <v>#N/A</v>
      </c>
      <c r="EO104" s="3" t="e">
        <f ca="1">IF(EC104&lt;&gt;"",RANK(EN104,EN104:EN107),"")</f>
        <v>#N/A</v>
      </c>
      <c r="EP104" s="3" t="e">
        <f ca="1">IF(EC104&lt;&gt;"",SUMPRODUCT((EN104:EN107=EN104)*(EI104:EI107&gt;EI104)),"")</f>
        <v>#N/A</v>
      </c>
      <c r="EQ104" s="3" t="e">
        <f ca="1">IF(EC104&lt;&gt;"",SUMPRODUCT((EN104:EN107=EN104)*(EI104:EI107=EI104)*(EG104:EG107&gt;EG104)),"")</f>
        <v>#N/A</v>
      </c>
      <c r="ER104" s="3" t="e">
        <f ca="1">IF(EC104&lt;&gt;"",SUMPRODUCT((EN104:EN107=EN104)*(EI104:EI107=EI104)*(EG104:EG107=EG104)*(EK104:EK107&gt;EK104)),"")</f>
        <v>#N/A</v>
      </c>
      <c r="ES104" s="3" t="e">
        <f ca="1">IF(EC104&lt;&gt;"",SUMPRODUCT((EN104:EN107=EN104)*(EI104:EI107=EI104)*(EG104:EG107=EG104)*(EK104:EK107=EK104)*(EL104:EL107&gt;EL104)),"")</f>
        <v>#N/A</v>
      </c>
      <c r="ET104" s="3" t="e">
        <f ca="1">IF(EC104&lt;&gt;"",SUMPRODUCT((EN104:EN107=EN104)*(EI104:EI107=EI104)*(EG104:EG107=EG104)*(EK104:EK107=EK104)*(EL104:EL107=EL104)*(EM104:EM107&gt;EM104)),"")</f>
        <v>#N/A</v>
      </c>
      <c r="EU104" s="3" t="e">
        <f ca="1">IF(EC104&lt;&gt;"",SUM(EO104:ET104),"")</f>
        <v>#N/A</v>
      </c>
    </row>
    <row r="105" spans="10:171" x14ac:dyDescent="0.25">
      <c r="J105" s="3">
        <f>IF(COUNTIF(J25:J28,4)=4,1,SUMPRODUCT((J25:J28=J26)*(I25:I28=I26)*(G25:G28&gt;G26))+1)</f>
        <v>1</v>
      </c>
      <c r="U105" s="3">
        <f>IF(V26&lt;&gt;"",SUMPRODUCT((AC25:AC28=AC26)*(AB25:AB28=AB26)*(Z25:Z28=Z26)*(AA25:AA28=AA26)),"")</f>
        <v>4</v>
      </c>
      <c r="V105" s="3" t="str">
        <f>IF(AND(U105&lt;&gt;"",U105&gt;1),V26,"")</f>
        <v>Australië</v>
      </c>
      <c r="W105" s="3">
        <f>SUMPRODUCT((DA3:DA105=V105)*(DD3:DD105=V106)*(DE3:DE105="W"))+SUMPRODUCT((DA3:DA105=V105)*(DD3:DD105=V107)*(DE3:DE105="W"))+SUMPRODUCT((DA3:DA105=V105)*(DD3:DD105=V108)*(DE3:DE105="W"))+SUMPRODUCT((DA3:DA105=V105)*(DD3:DD105=V104)*(DE3:DE105="W"))+SUMPRODUCT((DA3:DA105=V106)*(DD3:DD105=V105)*(DF3:DF105="W"))+SUMPRODUCT((DA3:DA105=V107)*(DD3:DD105=V105)*(DF3:DF105="W"))+SUMPRODUCT((DA3:DA105=V108)*(DD3:DD105=V105)*(DF3:DF105="W"))+SUMPRODUCT((DA3:DA105=V104)*(DD3:DD105=V105)*(DF3:DF105="W"))</f>
        <v>0</v>
      </c>
      <c r="X105" s="3">
        <f>SUMPRODUCT((DA3:DA105=V105)*(DD3:DD105=V106)*(DE3:DE105="D"))+SUMPRODUCT((DA3:DA105=V105)*(DD3:DD105=V107)*(DE3:DE105="D"))+SUMPRODUCT((DA3:DA105=V105)*(DD3:DD105=V108)*(DE3:DE105="D"))+SUMPRODUCT((DA3:DA105=V105)*(DD3:DD105=V104)*(DE3:DE105="D"))+SUMPRODUCT((DA3:DA105=V106)*(DD3:DD105=V105)*(DE3:DE105="D"))+SUMPRODUCT((DA3:DA105=V107)*(DD3:DD105=V105)*(DE3:DE105="D"))+SUMPRODUCT((DA3:DA105=V108)*(DD3:DD105=V105)*(DE3:DE105="D"))+SUMPRODUCT((DA3:DA105=V104)*(DD3:DD105=V105)*(DE3:DE105="D"))</f>
        <v>0</v>
      </c>
      <c r="Y105" s="3">
        <f>SUMPRODUCT((DA3:DA105=V105)*(DD3:DD105=V106)*(DE3:DE105="L"))+SUMPRODUCT((DA3:DA105=V105)*(DD3:DD105=V107)*(DE3:DE105="L"))+SUMPRODUCT((DA3:DA105=V105)*(DD3:DD105=V108)*(DE3:DE105="L"))+SUMPRODUCT((DA3:DA105=V105)*(DD3:DD105=V104)*(DE3:DE105="L"))+SUMPRODUCT((DA3:DA105=V106)*(DD3:DD105=V105)*(DF3:DF105="L"))+SUMPRODUCT((DA3:DA105=V107)*(DD3:DD105=V105)*(DF3:DF105="L"))+SUMPRODUCT((DA3:DA105=V108)*(DD3:DD105=V105)*(DF3:DF105="L"))+SUMPRODUCT((DA3:DA105=V104)*(DD3:DD105=V105)*(DF3:DF105="L"))</f>
        <v>0</v>
      </c>
      <c r="Z105" s="3">
        <f>SUMPRODUCT((DA3:DA105=V105)*(DD3:DD105=V106)*DB3:DB105)+SUMPRODUCT((DA3:DA105=V105)*(DD3:DD105=V107)*DB3:DB105)+SUMPRODUCT((DA3:DA105=V105)*(DD3:DD105=V108)*DB3:DB105)+SUMPRODUCT((DA3:DA105=V105)*(DD3:DD105=V104)*DB3:DB105)+SUMPRODUCT((DA3:DA105=V106)*(DD3:DD105=V105)*DC3:DC105)+SUMPRODUCT((DA3:DA105=V107)*(DD3:DD105=V105)*DC3:DC105)+SUMPRODUCT((DA3:DA105=V108)*(DD3:DD105=V105)*DC3:DC105)+SUMPRODUCT((DA3:DA105=V104)*(DD3:DD105=V105)*DC3:DC105)</f>
        <v>0</v>
      </c>
      <c r="AA105" s="3">
        <f>SUMPRODUCT((DA3:DA105=V105)*(DD3:DD105=V106)*DC3:DC105)+SUMPRODUCT((DA3:DA105=V105)*(DD3:DD105=V107)*DC3:DC105)+SUMPRODUCT((DA3:DA105=V105)*(DD3:DD105=V108)*DC3:DC105)+SUMPRODUCT((DA3:DA105=V105)*(DD3:DD105=V104)*DC3:DC105)+SUMPRODUCT((DA3:DA105=V106)*(DD3:DD105=V105)*DB3:DB105)+SUMPRODUCT((DA3:DA105=V107)*(DD3:DD105=V105)*DB3:DB105)+SUMPRODUCT((DA3:DA105=V108)*(DD3:DD105=V105)*DB3:DB105)+SUMPRODUCT((DA3:DA105=V104)*(DD3:DD105=V105)*DB3:DB105)</f>
        <v>0</v>
      </c>
      <c r="AB105" s="3">
        <f>Z105-AA105+1000</f>
        <v>1000</v>
      </c>
      <c r="AC105" s="3">
        <f t="shared" ref="AC105:AC107" si="328">IF(V105&lt;&gt;"",W105*3+X105*1,"")</f>
        <v>0</v>
      </c>
      <c r="AD105" s="3">
        <f>IF(V105&lt;&gt;"",VLOOKUP(V105,C4:I52,7,FALSE),"")</f>
        <v>1000</v>
      </c>
      <c r="AE105" s="3">
        <f>IF(V105&lt;&gt;"",VLOOKUP(V105,C4:I52,5,FALSE),"")</f>
        <v>0</v>
      </c>
      <c r="AF105" s="3">
        <f>IF(V105&lt;&gt;"",VLOOKUP(V105,C4:K52,9,FALSE),"")</f>
        <v>-127</v>
      </c>
      <c r="AG105" s="3">
        <f t="shared" ref="AG105:AG107" si="329">AC105</f>
        <v>0</v>
      </c>
      <c r="AH105" s="3">
        <f>IF(V105&lt;&gt;"",RANK(AG105,AG104:AG107),"")</f>
        <v>1</v>
      </c>
      <c r="AI105" s="3">
        <f>IF(V105&lt;&gt;"",SUMPRODUCT((AG104:AG107=AG105)*(AB104:AB107&gt;AB105)),"")</f>
        <v>0</v>
      </c>
      <c r="AJ105" s="3">
        <f>IF(V105&lt;&gt;"",SUMPRODUCT((AG104:AG107=AG105)*(AB104:AB107=AB105)*(Z104:Z107&gt;Z105)),"")</f>
        <v>0</v>
      </c>
      <c r="AK105" s="3">
        <f>IF(V105&lt;&gt;"",SUMPRODUCT((AG104:AG107=AG105)*(AB104:AB107=AB105)*(Z104:Z107=Z105)*(AD104:AD107&gt;AD105)),"")</f>
        <v>0</v>
      </c>
      <c r="AL105" s="3">
        <f>IF(V105&lt;&gt;"",SUMPRODUCT((AG104:AG107=AG105)*(AB104:AB107=AB105)*(Z104:Z107=Z105)*(AD104:AD107=AD105)*(AE104:AE107&gt;AE105)),"")</f>
        <v>0</v>
      </c>
      <c r="AM105" s="3">
        <f>IF(V105&lt;&gt;"",SUMPRODUCT((AG104:AG107=AG105)*(AB104:AB107=AB105)*(Z104:Z107=Z105)*(AD104:AD107=AD105)*(AE104:AE107=AE105)*(AF104:AF107&gt;AF105)),"")</f>
        <v>2</v>
      </c>
      <c r="AN105" s="3">
        <f>IF(V105&lt;&gt;"",SUM(AH105:AM105),"")</f>
        <v>3</v>
      </c>
      <c r="AO105" s="3" t="str">
        <f>IF(AP26&lt;&gt;"",SUMPRODUCT((AW25:AW28=AW26)*(AV25:AV28=AV26)*(AT25:AT28=AT26)*(AU25:AU28=AU26)),"")</f>
        <v/>
      </c>
      <c r="AP105" s="3" t="str">
        <f>IF(AND(AO105&lt;&gt;"",AO105&gt;1),AP26,"")</f>
        <v/>
      </c>
      <c r="AQ105" s="3">
        <f>SUMPRODUCT((DA3:DA105=AP105)*(DD3:DD105=AP106)*(DE3:DE105="W"))+SUMPRODUCT((DA3:DA105=AP105)*(DD3:DD105=AP107)*(DE3:DE105="W"))+SUMPRODUCT((DA3:DA105=AP105)*(DD3:DD105=AP108)*(DE3:DE105="W"))+SUMPRODUCT((DA3:DA105=AP106)*(DD3:DD105=AP105)*(DF3:DF105="W"))+SUMPRODUCT((DA3:DA105=AP107)*(DD3:DD105=AP105)*(DF3:DF105="W"))+SUMPRODUCT((DA3:DA105=AP108)*(DD3:DD105=AP105)*(DF3:DF105="W"))</f>
        <v>0</v>
      </c>
      <c r="AR105" s="3">
        <f>SUMPRODUCT((DA3:DA105=AP105)*(DD3:DD105=AP106)*(DE3:DE105="D"))+SUMPRODUCT((DA3:DA105=AP105)*(DD3:DD105=AP107)*(DE3:DE105="D"))+SUMPRODUCT((DA3:DA105=AP105)*(DD3:DD105=AP108)*(DE3:DE105="D"))+SUMPRODUCT((DA3:DA105=AP106)*(DD3:DD105=AP105)*(DE3:DE105="D"))+SUMPRODUCT((DA3:DA105=AP107)*(DD3:DD105=AP105)*(DE3:DE105="D"))+SUMPRODUCT((DA3:DA105=AP108)*(DD3:DD105=AP105)*(DE3:DE105="D"))</f>
        <v>0</v>
      </c>
      <c r="AS105" s="3">
        <f>SUMPRODUCT((DA3:DA105=AP105)*(DD3:DD105=AP106)*(DE3:DE105="L"))+SUMPRODUCT((DA3:DA105=AP105)*(DD3:DD105=AP107)*(DE3:DE105="L"))+SUMPRODUCT((DA3:DA105=AP105)*(DD3:DD105=AP108)*(DE3:DE105="L"))+SUMPRODUCT((DA3:DA105=AP106)*(DD3:DD105=AP105)*(DF3:DF105="L"))+SUMPRODUCT((DA3:DA105=AP107)*(DD3:DD105=AP105)*(DF3:DF105="L"))+SUMPRODUCT((DA3:DA105=AP108)*(DD3:DD105=AP105)*(DF3:DF105="L"))</f>
        <v>0</v>
      </c>
      <c r="AT105" s="3">
        <f>SUMPRODUCT((DA3:DA105=AP105)*(DD3:DD105=AP106)*DB3:DB105)+SUMPRODUCT((DA3:DA105=AP105)*(DD3:DD105=AP107)*DB3:DB105)+SUMPRODUCT((DA3:DA105=AP105)*(DD3:DD105=AP108)*DB3:DB105)+SUMPRODUCT((DA3:DA105=AP105)*(DD3:DD105=AP104)*DB3:DB105)+SUMPRODUCT((DA3:DA105=AP106)*(DD3:DD105=AP105)*DC3:DC105)+SUMPRODUCT((DA3:DA105=AP107)*(DD3:DD105=AP105)*DC3:DC105)+SUMPRODUCT((DA3:DA105=AP108)*(DD3:DD105=AP105)*DC3:DC105)+SUMPRODUCT((DA3:DA105=AP104)*(DD3:DD105=AP105)*DC3:DC105)</f>
        <v>0</v>
      </c>
      <c r="AU105" s="3">
        <f>SUMPRODUCT((DA3:DA105=AP105)*(DD3:DD105=AP106)*DC3:DC105)+SUMPRODUCT((DA3:DA105=AP105)*(DD3:DD105=AP107)*DC3:DC105)+SUMPRODUCT((DA3:DA105=AP105)*(DD3:DD105=AP108)*DC3:DC105)+SUMPRODUCT((DA3:DA105=AP105)*(DD3:DD105=AP104)*DC3:DC105)+SUMPRODUCT((DA3:DA105=AP106)*(DD3:DD105=AP105)*DB3:DB105)+SUMPRODUCT((DA3:DA105=AP107)*(DD3:DD105=AP105)*DB3:DB105)+SUMPRODUCT((DA3:DA105=AP108)*(DD3:DD105=AP105)*DB3:DB105)+SUMPRODUCT((DA3:DA105=AP104)*(DD3:DD105=AP105)*DB3:DB105)</f>
        <v>0</v>
      </c>
      <c r="AV105" s="3">
        <f>AT105-AU105+1000</f>
        <v>1000</v>
      </c>
      <c r="AW105" s="3" t="str">
        <f t="shared" ref="AW105:AW107" si="330">IF(AP105&lt;&gt;"",AQ105*3+AR105*1,"")</f>
        <v/>
      </c>
      <c r="AX105" s="3" t="str">
        <f>IF(AP105&lt;&gt;"",VLOOKUP(AP105,C4:I52,7,FALSE),"")</f>
        <v/>
      </c>
      <c r="AY105" s="3" t="str">
        <f>IF(AP105&lt;&gt;"",VLOOKUP(AP105,C4:I52,5,FALSE),"")</f>
        <v/>
      </c>
      <c r="AZ105" s="3" t="str">
        <f>IF(AP105&lt;&gt;"",VLOOKUP(AP105,C4:K52,9,FALSE),"")</f>
        <v/>
      </c>
      <c r="BA105" s="3" t="str">
        <f t="shared" ref="BA105:BA107" si="331">AW105</f>
        <v/>
      </c>
      <c r="BB105" s="3" t="str">
        <f>IF(AP105&lt;&gt;"",RANK(BA105,BA104:BA107),"")</f>
        <v/>
      </c>
      <c r="BC105" s="3" t="str">
        <f>IF(AP105&lt;&gt;"",SUMPRODUCT((BA104:BA107=BA105)*(AV104:AV107&gt;AV105)),"")</f>
        <v/>
      </c>
      <c r="BD105" s="3" t="str">
        <f>IF(AP105&lt;&gt;"",SUMPRODUCT((BA104:BA107=BA105)*(AV104:AV107=AV105)*(AT104:AT107&gt;AT105)),"")</f>
        <v/>
      </c>
      <c r="BE105" s="3" t="str">
        <f>IF(AP105&lt;&gt;"",SUMPRODUCT((BA104:BA107=BA105)*(AV104:AV107=AV105)*(AT104:AT107=AT105)*(AX104:AX107&gt;AX105)),"")</f>
        <v/>
      </c>
      <c r="BF105" s="3" t="str">
        <f>IF(AP105&lt;&gt;"",SUMPRODUCT((BA104:BA107=BA105)*(AV104:AV107=AV105)*(AT104:AT107=AT105)*(AX104:AX107=AX105)*(AY104:AY107&gt;AY105)),"")</f>
        <v/>
      </c>
      <c r="BG105" s="3" t="str">
        <f>IF(AP105&lt;&gt;"",SUMPRODUCT((BA104:BA107=BA105)*(AV104:AV107=AV105)*(AT104:AT107=AT105)*(AX104:AX107=AX105)*(AY104:AY107=AY105)*(AZ104:AZ107&gt;AZ105)),"")</f>
        <v/>
      </c>
      <c r="BH105" s="3" t="str">
        <f>IF(AP105&lt;&gt;"",SUM(BB105:BG105)+1,"")</f>
        <v/>
      </c>
      <c r="DQ105" s="3" t="e">
        <f ca="1">IF(COUNTIF(DQ25:DQ28,4)=4,1,SUMPRODUCT((DQ25:DQ28=DQ26)*(DP25:DP28=DP26)*(DN25:DN28&gt;DN26))+1)</f>
        <v>#REF!</v>
      </c>
      <c r="EB105" s="3" t="e">
        <f ca="1">IF(EC26&lt;&gt;"",SUMPRODUCT((EJ25:EJ28=EJ26)*(EI25:EI28=EI26)*(EG25:EG28=EG26)*(EH25:EH28=EH26)),"")</f>
        <v>#N/A</v>
      </c>
      <c r="EC105" s="3" t="e">
        <f ca="1">IF(AND(EB105&lt;&gt;"",EB105&gt;1),EC26,"")</f>
        <v>#N/A</v>
      </c>
      <c r="ED105" s="3" t="e">
        <f ca="1">SUMPRODUCT((HH3:HH105=EC105)*(HK3:HK105=EC106)*(HL3:HL105="W"))+SUMPRODUCT((HH3:HH105=EC105)*(HK3:HK105=EC107)*(HL3:HL105="W"))+SUMPRODUCT((HH3:HH105=EC105)*(HK3:HK105=EC108)*(HL3:HL105="W"))+SUMPRODUCT((HH3:HH105=EC105)*(HK3:HK105=EC104)*(HL3:HL105="W"))+SUMPRODUCT((HH3:HH105=EC106)*(HK3:HK105=EC105)*(HM3:HM105="W"))+SUMPRODUCT((HH3:HH105=EC107)*(HK3:HK105=EC105)*(HM3:HM105="W"))+SUMPRODUCT((HH3:HH105=EC108)*(HK3:HK105=EC105)*(HM3:HM105="W"))+SUMPRODUCT((HH3:HH105=EC104)*(HK3:HK105=EC105)*(HM3:HM105="W"))</f>
        <v>#N/A</v>
      </c>
      <c r="EE105" s="3" t="e">
        <f ca="1">SUMPRODUCT((HH3:HH105=EC105)*(HK3:HK105=EC106)*(HL3:HL105="D"))+SUMPRODUCT((HH3:HH105=EC105)*(HK3:HK105=EC107)*(HL3:HL105="D"))+SUMPRODUCT((HH3:HH105=EC105)*(HK3:HK105=EC108)*(HL3:HL105="D"))+SUMPRODUCT((HH3:HH105=EC105)*(HK3:HK105=EC104)*(HL3:HL105="D"))+SUMPRODUCT((HH3:HH105=EC106)*(HK3:HK105=EC105)*(HL3:HL105="D"))+SUMPRODUCT((HH3:HH105=EC107)*(HK3:HK105=EC105)*(HL3:HL105="D"))+SUMPRODUCT((HH3:HH105=EC108)*(HK3:HK105=EC105)*(HL3:HL105="D"))+SUMPRODUCT((HH3:HH105=EC104)*(HK3:HK105=EC105)*(HL3:HL105="D"))</f>
        <v>#N/A</v>
      </c>
      <c r="EF105" s="3" t="e">
        <f ca="1">SUMPRODUCT((HH3:HH105=EC105)*(HK3:HK105=EC106)*(HL3:HL105="L"))+SUMPRODUCT((HH3:HH105=EC105)*(HK3:HK105=EC107)*(HL3:HL105="L"))+SUMPRODUCT((HH3:HH105=EC105)*(HK3:HK105=EC108)*(HL3:HL105="L"))+SUMPRODUCT((HH3:HH105=EC105)*(HK3:HK105=EC104)*(HL3:HL105="L"))+SUMPRODUCT((HH3:HH105=EC106)*(HK3:HK105=EC105)*(HM3:HM105="L"))+SUMPRODUCT((HH3:HH105=EC107)*(HK3:HK105=EC105)*(HM3:HM105="L"))+SUMPRODUCT((HH3:HH105=EC108)*(HK3:HK105=EC105)*(HM3:HM105="L"))+SUMPRODUCT((HH3:HH105=EC104)*(HK3:HK105=EC105)*(HM3:HM105="L"))</f>
        <v>#N/A</v>
      </c>
      <c r="EG105" s="3" t="e">
        <f ca="1">SUMPRODUCT((HH3:HH105=EC105)*(HK3:HK105=EC106)*HI3:HI105)+SUMPRODUCT((HH3:HH105=EC105)*(HK3:HK105=EC107)*HI3:HI105)+SUMPRODUCT((HH3:HH105=EC105)*(HK3:HK105=EC108)*HI3:HI105)+SUMPRODUCT((HH3:HH105=EC105)*(HK3:HK105=EC104)*HI3:HI105)+SUMPRODUCT((HH3:HH105=EC106)*(HK3:HK105=EC105)*HJ3:HJ105)+SUMPRODUCT((HH3:HH105=EC107)*(HK3:HK105=EC105)*HJ3:HJ105)+SUMPRODUCT((HH3:HH105=EC108)*(HK3:HK105=EC105)*HJ3:HJ105)+SUMPRODUCT((HH3:HH105=EC104)*(HK3:HK105=EC105)*HJ3:HJ105)</f>
        <v>#N/A</v>
      </c>
      <c r="EH105" s="3" t="e">
        <f ca="1">SUMPRODUCT((HH3:HH105=EC105)*(HK3:HK105=EC106)*HJ3:HJ105)+SUMPRODUCT((HH3:HH105=EC105)*(HK3:HK105=EC107)*HJ3:HJ105)+SUMPRODUCT((HH3:HH105=EC105)*(HK3:HK105=EC108)*HJ3:HJ105)+SUMPRODUCT((HH3:HH105=EC105)*(HK3:HK105=EC104)*HJ3:HJ105)+SUMPRODUCT((HH3:HH105=EC106)*(HK3:HK105=EC105)*HI3:HI105)+SUMPRODUCT((HH3:HH105=EC107)*(HK3:HK105=EC105)*HI3:HI105)+SUMPRODUCT((HH3:HH105=EC108)*(HK3:HK105=EC105)*HI3:HI105)+SUMPRODUCT((HH3:HH105=EC104)*(HK3:HK105=EC105)*HI3:HI105)</f>
        <v>#N/A</v>
      </c>
      <c r="EI105" s="3" t="e">
        <f ca="1">EG105-EH105+1000</f>
        <v>#N/A</v>
      </c>
      <c r="EJ105" s="3" t="e">
        <f t="shared" ref="EJ105:EJ107" ca="1" si="332">IF(EC105&lt;&gt;"",ED105*3+EE105*1,"")</f>
        <v>#N/A</v>
      </c>
      <c r="EK105" s="3" t="e">
        <f ca="1">IF(EC105&lt;&gt;"",VLOOKUP(EC105,DJ4:DP52,7,FALSE),"")</f>
        <v>#N/A</v>
      </c>
      <c r="EL105" s="3" t="e">
        <f ca="1">IF(EC105&lt;&gt;"",VLOOKUP(EC105,DJ4:DP52,5,FALSE),"")</f>
        <v>#N/A</v>
      </c>
      <c r="EM105" s="3" t="e">
        <f ca="1">IF(EC105&lt;&gt;"",VLOOKUP(EC105,DJ4:DR52,9,FALSE),"")</f>
        <v>#N/A</v>
      </c>
      <c r="EN105" s="3" t="e">
        <f t="shared" ref="EN105:EN107" ca="1" si="333">EJ105</f>
        <v>#N/A</v>
      </c>
      <c r="EO105" s="3" t="e">
        <f ca="1">IF(EC105&lt;&gt;"",RANK(EN105,EN104:EN107),"")</f>
        <v>#N/A</v>
      </c>
      <c r="EP105" s="3" t="e">
        <f ca="1">IF(EC105&lt;&gt;"",SUMPRODUCT((EN104:EN107=EN105)*(EI104:EI107&gt;EI105)),"")</f>
        <v>#N/A</v>
      </c>
      <c r="EQ105" s="3" t="e">
        <f ca="1">IF(EC105&lt;&gt;"",SUMPRODUCT((EN104:EN107=EN105)*(EI104:EI107=EI105)*(EG104:EG107&gt;EG105)),"")</f>
        <v>#N/A</v>
      </c>
      <c r="ER105" s="3" t="e">
        <f ca="1">IF(EC105&lt;&gt;"",SUMPRODUCT((EN104:EN107=EN105)*(EI104:EI107=EI105)*(EG104:EG107=EG105)*(EK104:EK107&gt;EK105)),"")</f>
        <v>#N/A</v>
      </c>
      <c r="ES105" s="3" t="e">
        <f ca="1">IF(EC105&lt;&gt;"",SUMPRODUCT((EN104:EN107=EN105)*(EI104:EI107=EI105)*(EG104:EG107=EG105)*(EK104:EK107=EK105)*(EL104:EL107&gt;EL105)),"")</f>
        <v>#N/A</v>
      </c>
      <c r="ET105" s="3" t="e">
        <f ca="1">IF(EC105&lt;&gt;"",SUMPRODUCT((EN104:EN107=EN105)*(EI104:EI107=EI105)*(EG104:EG107=EG105)*(EK104:EK107=EK105)*(EL104:EL107=EL105)*(EM104:EM107&gt;EM105)),"")</f>
        <v>#N/A</v>
      </c>
      <c r="EU105" s="3" t="e">
        <f ca="1">IF(EC105&lt;&gt;"",SUM(EO105:ET105),"")</f>
        <v>#N/A</v>
      </c>
      <c r="EV105" s="3" t="e">
        <f ca="1">IF(EW26&lt;&gt;"",SUMPRODUCT((FD25:FD28=FD26)*(FC25:FC28=FC26)*(FA25:FA28=FA26)*(FB25:FB28=FB26)),"")</f>
        <v>#N/A</v>
      </c>
      <c r="EW105" s="3" t="e">
        <f ca="1">IF(AND(EV105&lt;&gt;"",EV105&gt;1),EW26,"")</f>
        <v>#N/A</v>
      </c>
      <c r="EX105" s="3" t="e">
        <f ca="1">SUMPRODUCT((HH3:HH105=EW105)*(HK3:HK105=EW106)*(HL3:HL105="W"))+SUMPRODUCT((HH3:HH105=EW105)*(HK3:HK105=EW107)*(HL3:HL105="W"))+SUMPRODUCT((HH3:HH105=EW105)*(HK3:HK105=EW108)*(HL3:HL105="W"))+SUMPRODUCT((HH3:HH105=EW106)*(HK3:HK105=EW105)*(HM3:HM105="W"))+SUMPRODUCT((HH3:HH105=EW107)*(HK3:HK105=EW105)*(HM3:HM105="W"))+SUMPRODUCT((HH3:HH105=EW108)*(HK3:HK105=EW105)*(HM3:HM105="W"))</f>
        <v>#N/A</v>
      </c>
      <c r="EY105" s="3" t="e">
        <f ca="1">SUMPRODUCT((HH3:HH105=EW105)*(HK3:HK105=EW106)*(HL3:HL105="D"))+SUMPRODUCT((HH3:HH105=EW105)*(HK3:HK105=EW107)*(HL3:HL105="D"))+SUMPRODUCT((HH3:HH105=EW105)*(HK3:HK105=EW108)*(HL3:HL105="D"))+SUMPRODUCT((HH3:HH105=EW106)*(HK3:HK105=EW105)*(HL3:HL105="D"))+SUMPRODUCT((HH3:HH105=EW107)*(HK3:HK105=EW105)*(HL3:HL105="D"))+SUMPRODUCT((HH3:HH105=EW108)*(HK3:HK105=EW105)*(HL3:HL105="D"))</f>
        <v>#N/A</v>
      </c>
      <c r="EZ105" s="3" t="e">
        <f ca="1">SUMPRODUCT((HH3:HH105=EW105)*(HK3:HK105=EW106)*(HL3:HL105="L"))+SUMPRODUCT((HH3:HH105=EW105)*(HK3:HK105=EW107)*(HL3:HL105="L"))+SUMPRODUCT((HH3:HH105=EW105)*(HK3:HK105=EW108)*(HL3:HL105="L"))+SUMPRODUCT((HH3:HH105=EW106)*(HK3:HK105=EW105)*(HM3:HM105="L"))+SUMPRODUCT((HH3:HH105=EW107)*(HK3:HK105=EW105)*(HM3:HM105="L"))+SUMPRODUCT((HH3:HH105=EW108)*(HK3:HK105=EW105)*(HM3:HM105="L"))</f>
        <v>#N/A</v>
      </c>
      <c r="FA105" s="3" t="e">
        <f ca="1">SUMPRODUCT((HH3:HH105=EW105)*(HK3:HK105=EW106)*HI3:HI105)+SUMPRODUCT((HH3:HH105=EW105)*(HK3:HK105=EW107)*HI3:HI105)+SUMPRODUCT((HH3:HH105=EW105)*(HK3:HK105=EW108)*HI3:HI105)+SUMPRODUCT((HH3:HH105=EW105)*(HK3:HK105=EW104)*HI3:HI105)+SUMPRODUCT((HH3:HH105=EW106)*(HK3:HK105=EW105)*HJ3:HJ105)+SUMPRODUCT((HH3:HH105=EW107)*(HK3:HK105=EW105)*HJ3:HJ105)+SUMPRODUCT((HH3:HH105=EW108)*(HK3:HK105=EW105)*HJ3:HJ105)+SUMPRODUCT((HH3:HH105=EW104)*(HK3:HK105=EW105)*HJ3:HJ105)</f>
        <v>#N/A</v>
      </c>
      <c r="FB105" s="3" t="e">
        <f ca="1">SUMPRODUCT((HH3:HH105=EW105)*(HK3:HK105=EW106)*HJ3:HJ105)+SUMPRODUCT((HH3:HH105=EW105)*(HK3:HK105=EW107)*HJ3:HJ105)+SUMPRODUCT((HH3:HH105=EW105)*(HK3:HK105=EW108)*HJ3:HJ105)+SUMPRODUCT((HH3:HH105=EW105)*(HK3:HK105=EW104)*HJ3:HJ105)+SUMPRODUCT((HH3:HH105=EW106)*(HK3:HK105=EW105)*HI3:HI105)+SUMPRODUCT((HH3:HH105=EW107)*(HK3:HK105=EW105)*HI3:HI105)+SUMPRODUCT((HH3:HH105=EW108)*(HK3:HK105=EW105)*HI3:HI105)+SUMPRODUCT((HH3:HH105=EW104)*(HK3:HK105=EW105)*HI3:HI105)</f>
        <v>#N/A</v>
      </c>
      <c r="FC105" s="3" t="e">
        <f ca="1">FA105-FB105+1000</f>
        <v>#N/A</v>
      </c>
      <c r="FD105" s="3" t="e">
        <f t="shared" ref="FD105:FD107" ca="1" si="334">IF(EW105&lt;&gt;"",EX105*3+EY105*1,"")</f>
        <v>#N/A</v>
      </c>
      <c r="FE105" s="3" t="e">
        <f ca="1">IF(EW105&lt;&gt;"",VLOOKUP(EW105,DJ4:DP52,7,FALSE),"")</f>
        <v>#N/A</v>
      </c>
      <c r="FF105" s="3" t="e">
        <f ca="1">IF(EW105&lt;&gt;"",VLOOKUP(EW105,DJ4:DP52,5,FALSE),"")</f>
        <v>#N/A</v>
      </c>
      <c r="FG105" s="3" t="e">
        <f ca="1">IF(EW105&lt;&gt;"",VLOOKUP(EW105,DJ4:DR52,9,FALSE),"")</f>
        <v>#N/A</v>
      </c>
      <c r="FH105" s="3" t="e">
        <f t="shared" ref="FH105:FH107" ca="1" si="335">FD105</f>
        <v>#N/A</v>
      </c>
      <c r="FI105" s="3" t="e">
        <f ca="1">IF(EW105&lt;&gt;"",RANK(FH105,FH104:FH107),"")</f>
        <v>#N/A</v>
      </c>
      <c r="FJ105" s="3" t="e">
        <f ca="1">IF(EW105&lt;&gt;"",SUMPRODUCT((FH104:FH107=FH105)*(FC104:FC107&gt;FC105)),"")</f>
        <v>#N/A</v>
      </c>
      <c r="FK105" s="3" t="e">
        <f ca="1">IF(EW105&lt;&gt;"",SUMPRODUCT((FH104:FH107=FH105)*(FC104:FC107=FC105)*(FA104:FA107&gt;FA105)),"")</f>
        <v>#N/A</v>
      </c>
      <c r="FL105" s="3" t="e">
        <f ca="1">IF(EW105&lt;&gt;"",SUMPRODUCT((FH104:FH107=FH105)*(FC104:FC107=FC105)*(FA104:FA107=FA105)*(FE104:FE107&gt;FE105)),"")</f>
        <v>#N/A</v>
      </c>
      <c r="FM105" s="3" t="e">
        <f ca="1">IF(EW105&lt;&gt;"",SUMPRODUCT((FH104:FH107=FH105)*(FC104:FC107=FC105)*(FA104:FA107=FA105)*(FE104:FE107=FE105)*(FF104:FF107&gt;FF105)),"")</f>
        <v>#N/A</v>
      </c>
      <c r="FN105" s="3" t="e">
        <f ca="1">IF(EW105&lt;&gt;"",SUMPRODUCT((FH104:FH107=FH105)*(FC104:FC107=FC105)*(FA104:FA107=FA105)*(FE104:FE107=FE105)*(FF104:FF107=FF105)*(FG104:FG107&gt;FG105)),"")</f>
        <v>#N/A</v>
      </c>
      <c r="FO105" s="3" t="e">
        <f ca="1">IF(EW105&lt;&gt;"",SUM(FI105:FN105)+1,"")</f>
        <v>#N/A</v>
      </c>
    </row>
    <row r="106" spans="10:171" x14ac:dyDescent="0.25">
      <c r="J106" s="3">
        <f>IF(COUNTIF(J25:J28,4)=4,1,SUMPRODUCT((J25:J28=J27)*(I25:I28=I27)*(G25:G28&gt;G27))+1)</f>
        <v>1</v>
      </c>
      <c r="U106" s="3">
        <f>IF(V27&lt;&gt;"",SUMPRODUCT((AC25:AC28=AC27)*(AB25:AB28=AB27)*(Z25:Z28=Z27)*(AA25:AA28=AA27)),"")</f>
        <v>4</v>
      </c>
      <c r="V106" s="3" t="str">
        <f>IF(AND(U106&lt;&gt;"",U106&gt;1),V27,"")</f>
        <v>Turkije</v>
      </c>
      <c r="W106" s="3">
        <f>SUMPRODUCT((DA3:DA105=V106)*(DD3:DD105=V107)*(DE3:DE105="W"))+SUMPRODUCT((DA3:DA105=V106)*(DD3:DD105=V108)*(DE3:DE105="W"))+SUMPRODUCT((DA3:DA105=V106)*(DD3:DD105=V104)*(DE3:DE105="W"))+SUMPRODUCT((DA3:DA105=V106)*(DD3:DD105=V105)*(DE3:DE105="W"))+SUMPRODUCT((DA3:DA105=V107)*(DD3:DD105=V106)*(DF3:DF105="W"))+SUMPRODUCT((DA3:DA105=V108)*(DD3:DD105=V106)*(DF3:DF105="W"))+SUMPRODUCT((DA3:DA105=V104)*(DD3:DD105=V106)*(DF3:DF105="W"))+SUMPRODUCT((DA3:DA105=V105)*(DD3:DD105=V106)*(DF3:DF105="W"))</f>
        <v>0</v>
      </c>
      <c r="X106" s="3">
        <f>SUMPRODUCT((DA3:DA105=V106)*(DD3:DD105=V107)*(DE3:DE105="D"))+SUMPRODUCT((DA3:DA105=V106)*(DD3:DD105=V108)*(DE3:DE105="D"))+SUMPRODUCT((DA3:DA105=V106)*(DD3:DD105=V104)*(DE3:DE105="D"))+SUMPRODUCT((DA3:DA105=V106)*(DD3:DD105=V105)*(DE3:DE105="D"))+SUMPRODUCT((DA3:DA105=V107)*(DD3:DD105=V106)*(DE3:DE105="D"))+SUMPRODUCT((DA3:DA105=V108)*(DD3:DD105=V106)*(DE3:DE105="D"))+SUMPRODUCT((DA3:DA105=V104)*(DD3:DD105=V106)*(DE3:DE105="D"))+SUMPRODUCT((DA3:DA105=V105)*(DD3:DD105=V106)*(DE3:DE105="D"))</f>
        <v>0</v>
      </c>
      <c r="Y106" s="3">
        <f>SUMPRODUCT((DA3:DA105=V106)*(DD3:DD105=V107)*(DE3:DE105="L"))+SUMPRODUCT((DA3:DA105=V106)*(DD3:DD105=V108)*(DE3:DE105="L"))+SUMPRODUCT((DA3:DA105=V106)*(DD3:DD105=V104)*(DE3:DE105="L"))+SUMPRODUCT((DA3:DA105=V106)*(DD3:DD105=V105)*(DE3:DE105="L"))+SUMPRODUCT((DA3:DA105=V107)*(DD3:DD105=V106)*(DF3:DF105="L"))+SUMPRODUCT((DA3:DA105=V108)*(DD3:DD105=V106)*(DF3:DF105="L"))+SUMPRODUCT((DA3:DA105=V104)*(DD3:DD105=V106)*(DF3:DF105="L"))+SUMPRODUCT((DA3:DA105=V105)*(DD3:DD105=V106)*(DF3:DF105="L"))</f>
        <v>0</v>
      </c>
      <c r="Z106" s="3">
        <f>SUMPRODUCT((DA3:DA105=V106)*(DD3:DD105=V107)*DB3:DB105)+SUMPRODUCT((DA3:DA105=V106)*(DD3:DD105=V108)*DB3:DB105)+SUMPRODUCT((DA3:DA105=V106)*(DD3:DD105=V104)*DB3:DB105)+SUMPRODUCT((DA3:DA105=V106)*(DD3:DD105=V105)*DB3:DB105)+SUMPRODUCT((DA3:DA105=V107)*(DD3:DD105=V106)*DC3:DC105)+SUMPRODUCT((DA3:DA105=V108)*(DD3:DD105=V106)*DC3:DC105)+SUMPRODUCT((DA3:DA105=V104)*(DD3:DD105=V106)*DC3:DC105)+SUMPRODUCT((DA3:DA105=V105)*(DD3:DD105=V106)*DC3:DC105)</f>
        <v>0</v>
      </c>
      <c r="AA106" s="3">
        <f>SUMPRODUCT((DA3:DA105=V106)*(DD3:DD105=V107)*DC3:DC105)+SUMPRODUCT((DA3:DA105=V106)*(DD3:DD105=V108)*DC3:DC105)+SUMPRODUCT((DA3:DA105=V106)*(DD3:DD105=V104)*DC3:DC105)+SUMPRODUCT((DA3:DA105=V106)*(DD3:DD105=V105)*DC3:DC105)+SUMPRODUCT((DA3:DA105=V107)*(DD3:DD105=V106)*DB3:DB105)+SUMPRODUCT((DA3:DA105=V108)*(DD3:DD105=V106)*DB3:DB105)+SUMPRODUCT((DA3:DA105=V104)*(DD3:DD105=V106)*DB3:DB105)+SUMPRODUCT((DA3:DA105=V105)*(DD3:DD105=V106)*DB3:DB105)</f>
        <v>0</v>
      </c>
      <c r="AB106" s="3">
        <f>Z106-AA106+1000</f>
        <v>1000</v>
      </c>
      <c r="AC106" s="3">
        <f t="shared" si="328"/>
        <v>0</v>
      </c>
      <c r="AD106" s="3">
        <f>IF(V106&lt;&gt;"",VLOOKUP(V106,C4:I52,7,FALSE),"")</f>
        <v>1000</v>
      </c>
      <c r="AE106" s="3">
        <f>IF(V106&lt;&gt;"",VLOOKUP(V106,C4:I52,5,FALSE),"")</f>
        <v>0</v>
      </c>
      <c r="AF106" s="3">
        <f>IF(V106&lt;&gt;"",VLOOKUP(V106,C4:K52,9,FALSE),"")</f>
        <v>-125</v>
      </c>
      <c r="AG106" s="3">
        <f t="shared" si="329"/>
        <v>0</v>
      </c>
      <c r="AH106" s="3">
        <f>IF(V106&lt;&gt;"",RANK(AG106,AG104:AG107),"")</f>
        <v>1</v>
      </c>
      <c r="AI106" s="3">
        <f>IF(V106&lt;&gt;"",SUMPRODUCT((AG104:AG107=AG106)*(AB104:AB107&gt;AB106)),"")</f>
        <v>0</v>
      </c>
      <c r="AJ106" s="3">
        <f>IF(V106&lt;&gt;"",SUMPRODUCT((AG104:AG107=AG106)*(AB104:AB107=AB106)*(Z104:Z107&gt;Z106)),"")</f>
        <v>0</v>
      </c>
      <c r="AK106" s="3">
        <f>IF(V106&lt;&gt;"",SUMPRODUCT((AG104:AG107=AG106)*(AB104:AB107=AB106)*(Z104:Z107=Z106)*(AD104:AD107&gt;AD106)),"")</f>
        <v>0</v>
      </c>
      <c r="AL106" s="3">
        <f>IF(V106&lt;&gt;"",SUMPRODUCT((AG104:AG107=AG106)*(AB104:AB107=AB106)*(Z104:Z107=Z106)*(AD104:AD107=AD106)*(AE104:AE107&gt;AE106)),"")</f>
        <v>0</v>
      </c>
      <c r="AM106" s="3">
        <f>IF(V106&lt;&gt;"",SUMPRODUCT((AG104:AG107=AG106)*(AB104:AB107=AB106)*(Z104:Z107=Z106)*(AD104:AD107=AD106)*(AE104:AE107=AE106)*(AF104:AF107&gt;AF106)),"")</f>
        <v>1</v>
      </c>
      <c r="AN106" s="3">
        <f>IF(V106&lt;&gt;"",SUM(AH106:AM106),"")</f>
        <v>2</v>
      </c>
      <c r="AO106" s="3" t="str">
        <f>IF(AP27&lt;&gt;"",SUMPRODUCT((AW25:AW28=AW27)*(AV25:AV28=AV27)*(AT25:AT28=AT27)*(AU25:AU28=AU27)),"")</f>
        <v/>
      </c>
      <c r="AP106" s="3" t="str">
        <f>IF(AND(AO106&lt;&gt;"",AO106&gt;1),AP27,"")</f>
        <v/>
      </c>
      <c r="AQ106" s="3">
        <f>SUMPRODUCT((DA3:DA105=AP106)*(DD3:DD105=AP107)*(DE3:DE105="W"))+SUMPRODUCT((DA3:DA105=AP106)*(DD3:DD105=AP108)*(DE3:DE105="W"))+SUMPRODUCT((DA3:DA105=AP106)*(DD3:DD105=AP105)*(DE3:DE105="W"))+SUMPRODUCT((DA3:DA105=AP107)*(DD3:DD105=AP106)*(DF3:DF105="W"))+SUMPRODUCT((DA3:DA105=AP108)*(DD3:DD105=AP106)*(DF3:DF105="W"))+SUMPRODUCT((DA3:DA105=AP105)*(DD3:DD105=AP106)*(DF3:DF105="W"))</f>
        <v>0</v>
      </c>
      <c r="AR106" s="3">
        <f>SUMPRODUCT((DA3:DA105=AP106)*(DD3:DD105=AP107)*(DE3:DE105="D"))+SUMPRODUCT((DA3:DA105=AP106)*(DD3:DD105=AP108)*(DE3:DE105="D"))+SUMPRODUCT((DA3:DA105=AP106)*(DD3:DD105=AP105)*(DE3:DE105="D"))+SUMPRODUCT((DA3:DA105=AP107)*(DD3:DD105=AP106)*(DE3:DE105="D"))+SUMPRODUCT((DA3:DA105=AP108)*(DD3:DD105=AP106)*(DE3:DE105="D"))+SUMPRODUCT((DA3:DA105=AP105)*(DD3:DD105=AP106)*(DE3:DE105="D"))</f>
        <v>0</v>
      </c>
      <c r="AS106" s="3">
        <f>SUMPRODUCT((DA3:DA105=AP106)*(DD3:DD105=AP107)*(DE3:DE105="L"))+SUMPRODUCT((DA3:DA105=AP106)*(DD3:DD105=AP108)*(DE3:DE105="L"))+SUMPRODUCT((DA3:DA105=AP106)*(DD3:DD105=AP105)*(DE3:DE105="L"))+SUMPRODUCT((DA3:DA105=AP107)*(DD3:DD105=AP106)*(DF3:DF105="L"))+SUMPRODUCT((DA3:DA105=AP108)*(DD3:DD105=AP106)*(DF3:DF105="L"))+SUMPRODUCT((DA3:DA105=AP105)*(DD3:DD105=AP106)*(DF3:DF105="L"))</f>
        <v>0</v>
      </c>
      <c r="AT106" s="3">
        <f>SUMPRODUCT((DA3:DA105=AP106)*(DD3:DD105=AP107)*DB3:DB105)+SUMPRODUCT((DA3:DA105=AP106)*(DD3:DD105=AP108)*DB3:DB105)+SUMPRODUCT((DA3:DA105=AP106)*(DD3:DD105=AP104)*DB3:DB105)+SUMPRODUCT((DA3:DA105=AP106)*(DD3:DD105=AP105)*DB3:DB105)+SUMPRODUCT((DA3:DA105=AP107)*(DD3:DD105=AP106)*DC3:DC105)+SUMPRODUCT((DA3:DA105=AP108)*(DD3:DD105=AP106)*DC3:DC105)+SUMPRODUCT((DA3:DA105=AP104)*(DD3:DD105=AP106)*DC3:DC105)+SUMPRODUCT((DA3:DA105=AP105)*(DD3:DD105=AP106)*DC3:DC105)</f>
        <v>0</v>
      </c>
      <c r="AU106" s="3">
        <f>SUMPRODUCT((DA3:DA105=AP106)*(DD3:DD105=AP107)*DC3:DC105)+SUMPRODUCT((DA3:DA105=AP106)*(DD3:DD105=AP108)*DC3:DC105)+SUMPRODUCT((DA3:DA105=AP106)*(DD3:DD105=AP104)*DC3:DC105)+SUMPRODUCT((DA3:DA105=AP106)*(DD3:DD105=AP105)*DC3:DC105)+SUMPRODUCT((DA3:DA105=AP107)*(DD3:DD105=AP106)*DB3:DB105)+SUMPRODUCT((DA3:DA105=AP108)*(DD3:DD105=AP106)*DB3:DB105)+SUMPRODUCT((DA3:DA105=AP104)*(DD3:DD105=AP106)*DB3:DB105)+SUMPRODUCT((DA3:DA105=AP105)*(DD3:DD105=AP106)*DB3:DB105)</f>
        <v>0</v>
      </c>
      <c r="AV106" s="3">
        <f>AT106-AU106+1000</f>
        <v>1000</v>
      </c>
      <c r="AW106" s="3" t="str">
        <f t="shared" si="330"/>
        <v/>
      </c>
      <c r="AX106" s="3" t="str">
        <f>IF(AP106&lt;&gt;"",VLOOKUP(AP106,C4:I52,7,FALSE),"")</f>
        <v/>
      </c>
      <c r="AY106" s="3" t="str">
        <f>IF(AP106&lt;&gt;"",VLOOKUP(AP106,C4:I52,5,FALSE),"")</f>
        <v/>
      </c>
      <c r="AZ106" s="3" t="str">
        <f>IF(AP106&lt;&gt;"",VLOOKUP(AP106,C4:K52,9,FALSE),"")</f>
        <v/>
      </c>
      <c r="BA106" s="3" t="str">
        <f t="shared" si="331"/>
        <v/>
      </c>
      <c r="BB106" s="3" t="str">
        <f>IF(AP106&lt;&gt;"",RANK(BA106,BA104:BA107),"")</f>
        <v/>
      </c>
      <c r="BC106" s="3" t="str">
        <f>IF(AP106&lt;&gt;"",SUMPRODUCT((BA104:BA107=BA106)*(AV104:AV107&gt;AV106)),"")</f>
        <v/>
      </c>
      <c r="BD106" s="3" t="str">
        <f>IF(AP106&lt;&gt;"",SUMPRODUCT((BA104:BA107=BA106)*(AV104:AV107=AV106)*(AT104:AT107&gt;AT106)),"")</f>
        <v/>
      </c>
      <c r="BE106" s="3" t="str">
        <f>IF(AP106&lt;&gt;"",SUMPRODUCT((BA104:BA107=BA106)*(AV104:AV107=AV106)*(AT104:AT107=AT106)*(AX104:AX107&gt;AX106)),"")</f>
        <v/>
      </c>
      <c r="BF106" s="3" t="str">
        <f>IF(AP106&lt;&gt;"",SUMPRODUCT((BA104:BA107=BA106)*(AV104:AV107=AV106)*(AT104:AT107=AT106)*(AX104:AX107=AX106)*(AY104:AY107&gt;AY106)),"")</f>
        <v/>
      </c>
      <c r="BG106" s="3" t="str">
        <f>IF(AP106&lt;&gt;"",SUMPRODUCT((BA104:BA107=BA106)*(AV104:AV107=AV106)*(AT104:AT107=AT106)*(AX104:AX107=AX106)*(AY104:AY107=AY106)*(AZ104:AZ107&gt;AZ106)),"")</f>
        <v/>
      </c>
      <c r="BH106" s="3" t="str">
        <f t="shared" ref="BH106:BH107" si="336">IF(AP106&lt;&gt;"",SUM(BB106:BG106)+1,"")</f>
        <v/>
      </c>
      <c r="DQ106" s="3" t="e">
        <f ca="1">IF(COUNTIF(DQ25:DQ28,4)=4,1,SUMPRODUCT((DQ25:DQ28=DQ27)*(DP25:DP28=DP27)*(DN25:DN28&gt;DN27))+1)</f>
        <v>#REF!</v>
      </c>
      <c r="EB106" s="3" t="e">
        <f ca="1">IF(EC27&lt;&gt;"",SUMPRODUCT((EJ25:EJ28=EJ27)*(EI25:EI28=EI27)*(EG25:EG28=EG27)*(EH25:EH28=EH27)),"")</f>
        <v>#N/A</v>
      </c>
      <c r="EC106" s="3" t="e">
        <f ca="1">IF(AND(EB106&lt;&gt;"",EB106&gt;1),EC27,"")</f>
        <v>#N/A</v>
      </c>
      <c r="ED106" s="3" t="e">
        <f ca="1">SUMPRODUCT((HH3:HH105=EC106)*(HK3:HK105=EC107)*(HL3:HL105="W"))+SUMPRODUCT((HH3:HH105=EC106)*(HK3:HK105=EC108)*(HL3:HL105="W"))+SUMPRODUCT((HH3:HH105=EC106)*(HK3:HK105=EC104)*(HL3:HL105="W"))+SUMPRODUCT((HH3:HH105=EC106)*(HK3:HK105=EC105)*(HL3:HL105="W"))+SUMPRODUCT((HH3:HH105=EC107)*(HK3:HK105=EC106)*(HM3:HM105="W"))+SUMPRODUCT((HH3:HH105=EC108)*(HK3:HK105=EC106)*(HM3:HM105="W"))+SUMPRODUCT((HH3:HH105=EC104)*(HK3:HK105=EC106)*(HM3:HM105="W"))+SUMPRODUCT((HH3:HH105=EC105)*(HK3:HK105=EC106)*(HM3:HM105="W"))</f>
        <v>#N/A</v>
      </c>
      <c r="EE106" s="3" t="e">
        <f ca="1">SUMPRODUCT((HH3:HH105=EC106)*(HK3:HK105=EC107)*(HL3:HL105="D"))+SUMPRODUCT((HH3:HH105=EC106)*(HK3:HK105=EC108)*(HL3:HL105="D"))+SUMPRODUCT((HH3:HH105=EC106)*(HK3:HK105=EC104)*(HL3:HL105="D"))+SUMPRODUCT((HH3:HH105=EC106)*(HK3:HK105=EC105)*(HL3:HL105="D"))+SUMPRODUCT((HH3:HH105=EC107)*(HK3:HK105=EC106)*(HL3:HL105="D"))+SUMPRODUCT((HH3:HH105=EC108)*(HK3:HK105=EC106)*(HL3:HL105="D"))+SUMPRODUCT((HH3:HH105=EC104)*(HK3:HK105=EC106)*(HL3:HL105="D"))+SUMPRODUCT((HH3:HH105=EC105)*(HK3:HK105=EC106)*(HL3:HL105="D"))</f>
        <v>#N/A</v>
      </c>
      <c r="EF106" s="3" t="e">
        <f ca="1">SUMPRODUCT((HH3:HH105=EC106)*(HK3:HK105=EC107)*(HL3:HL105="L"))+SUMPRODUCT((HH3:HH105=EC106)*(HK3:HK105=EC108)*(HL3:HL105="L"))+SUMPRODUCT((HH3:HH105=EC106)*(HK3:HK105=EC104)*(HL3:HL105="L"))+SUMPRODUCT((HH3:HH105=EC106)*(HK3:HK105=EC105)*(HL3:HL105="L"))+SUMPRODUCT((HH3:HH105=EC107)*(HK3:HK105=EC106)*(HM3:HM105="L"))+SUMPRODUCT((HH3:HH105=EC108)*(HK3:HK105=EC106)*(HM3:HM105="L"))+SUMPRODUCT((HH3:HH105=EC104)*(HK3:HK105=EC106)*(HM3:HM105="L"))+SUMPRODUCT((HH3:HH105=EC105)*(HK3:HK105=EC106)*(HM3:HM105="L"))</f>
        <v>#N/A</v>
      </c>
      <c r="EG106" s="3" t="e">
        <f ca="1">SUMPRODUCT((HH3:HH105=EC106)*(HK3:HK105=EC107)*HI3:HI105)+SUMPRODUCT((HH3:HH105=EC106)*(HK3:HK105=EC108)*HI3:HI105)+SUMPRODUCT((HH3:HH105=EC106)*(HK3:HK105=EC104)*HI3:HI105)+SUMPRODUCT((HH3:HH105=EC106)*(HK3:HK105=EC105)*HI3:HI105)+SUMPRODUCT((HH3:HH105=EC107)*(HK3:HK105=EC106)*HJ3:HJ105)+SUMPRODUCT((HH3:HH105=EC108)*(HK3:HK105=EC106)*HJ3:HJ105)+SUMPRODUCT((HH3:HH105=EC104)*(HK3:HK105=EC106)*HJ3:HJ105)+SUMPRODUCT((HH3:HH105=EC105)*(HK3:HK105=EC106)*HJ3:HJ105)</f>
        <v>#N/A</v>
      </c>
      <c r="EH106" s="3" t="e">
        <f ca="1">SUMPRODUCT((HH3:HH105=EC106)*(HK3:HK105=EC107)*HJ3:HJ105)+SUMPRODUCT((HH3:HH105=EC106)*(HK3:HK105=EC108)*HJ3:HJ105)+SUMPRODUCT((HH3:HH105=EC106)*(HK3:HK105=EC104)*HJ3:HJ105)+SUMPRODUCT((HH3:HH105=EC106)*(HK3:HK105=EC105)*HJ3:HJ105)+SUMPRODUCT((HH3:HH105=EC107)*(HK3:HK105=EC106)*HI3:HI105)+SUMPRODUCT((HH3:HH105=EC108)*(HK3:HK105=EC106)*HI3:HI105)+SUMPRODUCT((HH3:HH105=EC104)*(HK3:HK105=EC106)*HI3:HI105)+SUMPRODUCT((HH3:HH105=EC105)*(HK3:HK105=EC106)*HI3:HI105)</f>
        <v>#N/A</v>
      </c>
      <c r="EI106" s="3" t="e">
        <f ca="1">EG106-EH106+1000</f>
        <v>#N/A</v>
      </c>
      <c r="EJ106" s="3" t="e">
        <f t="shared" ca="1" si="332"/>
        <v>#N/A</v>
      </c>
      <c r="EK106" s="3" t="e">
        <f ca="1">IF(EC106&lt;&gt;"",VLOOKUP(EC106,DJ4:DP52,7,FALSE),"")</f>
        <v>#N/A</v>
      </c>
      <c r="EL106" s="3" t="e">
        <f ca="1">IF(EC106&lt;&gt;"",VLOOKUP(EC106,DJ4:DP52,5,FALSE),"")</f>
        <v>#N/A</v>
      </c>
      <c r="EM106" s="3" t="e">
        <f ca="1">IF(EC106&lt;&gt;"",VLOOKUP(EC106,DJ4:DR52,9,FALSE),"")</f>
        <v>#N/A</v>
      </c>
      <c r="EN106" s="3" t="e">
        <f t="shared" ca="1" si="333"/>
        <v>#N/A</v>
      </c>
      <c r="EO106" s="3" t="e">
        <f ca="1">IF(EC106&lt;&gt;"",RANK(EN106,EN104:EN107),"")</f>
        <v>#N/A</v>
      </c>
      <c r="EP106" s="3" t="e">
        <f ca="1">IF(EC106&lt;&gt;"",SUMPRODUCT((EN104:EN107=EN106)*(EI104:EI107&gt;EI106)),"")</f>
        <v>#N/A</v>
      </c>
      <c r="EQ106" s="3" t="e">
        <f ca="1">IF(EC106&lt;&gt;"",SUMPRODUCT((EN104:EN107=EN106)*(EI104:EI107=EI106)*(EG104:EG107&gt;EG106)),"")</f>
        <v>#N/A</v>
      </c>
      <c r="ER106" s="3" t="e">
        <f ca="1">IF(EC106&lt;&gt;"",SUMPRODUCT((EN104:EN107=EN106)*(EI104:EI107=EI106)*(EG104:EG107=EG106)*(EK104:EK107&gt;EK106)),"")</f>
        <v>#N/A</v>
      </c>
      <c r="ES106" s="3" t="e">
        <f ca="1">IF(EC106&lt;&gt;"",SUMPRODUCT((EN104:EN107=EN106)*(EI104:EI107=EI106)*(EG104:EG107=EG106)*(EK104:EK107=EK106)*(EL104:EL107&gt;EL106)),"")</f>
        <v>#N/A</v>
      </c>
      <c r="ET106" s="3" t="e">
        <f ca="1">IF(EC106&lt;&gt;"",SUMPRODUCT((EN104:EN107=EN106)*(EI104:EI107=EI106)*(EG104:EG107=EG106)*(EK104:EK107=EK106)*(EL104:EL107=EL106)*(EM104:EM107&gt;EM106)),"")</f>
        <v>#N/A</v>
      </c>
      <c r="EU106" s="3" t="e">
        <f ca="1">IF(EC106&lt;&gt;"",SUM(EO106:ET106),"")</f>
        <v>#N/A</v>
      </c>
      <c r="EV106" s="3" t="e">
        <f ca="1">IF(EW27&lt;&gt;"",SUMPRODUCT((FD25:FD28=FD27)*(FC25:FC28=FC27)*(FA25:FA28=FA27)*(FB25:FB28=FB27)),"")</f>
        <v>#N/A</v>
      </c>
      <c r="EW106" s="3" t="e">
        <f ca="1">IF(AND(EV106&lt;&gt;"",EV106&gt;1),EW27,"")</f>
        <v>#N/A</v>
      </c>
      <c r="EX106" s="3" t="e">
        <f ca="1">SUMPRODUCT((HH3:HH105=EW106)*(HK3:HK105=EW107)*(HL3:HL105="W"))+SUMPRODUCT((HH3:HH105=EW106)*(HK3:HK105=EW108)*(HL3:HL105="W"))+SUMPRODUCT((HH3:HH105=EW106)*(HK3:HK105=EW105)*(HL3:HL105="W"))+SUMPRODUCT((HH3:HH105=EW107)*(HK3:HK105=EW106)*(HM3:HM105="W"))+SUMPRODUCT((HH3:HH105=EW108)*(HK3:HK105=EW106)*(HM3:HM105="W"))+SUMPRODUCT((HH3:HH105=EW105)*(HK3:HK105=EW106)*(HM3:HM105="W"))</f>
        <v>#N/A</v>
      </c>
      <c r="EY106" s="3" t="e">
        <f ca="1">SUMPRODUCT((HH3:HH105=EW106)*(HK3:HK105=EW107)*(HL3:HL105="D"))+SUMPRODUCT((HH3:HH105=EW106)*(HK3:HK105=EW108)*(HL3:HL105="D"))+SUMPRODUCT((HH3:HH105=EW106)*(HK3:HK105=EW105)*(HL3:HL105="D"))+SUMPRODUCT((HH3:HH105=EW107)*(HK3:HK105=EW106)*(HL3:HL105="D"))+SUMPRODUCT((HH3:HH105=EW108)*(HK3:HK105=EW106)*(HL3:HL105="D"))+SUMPRODUCT((HH3:HH105=EW105)*(HK3:HK105=EW106)*(HL3:HL105="D"))</f>
        <v>#N/A</v>
      </c>
      <c r="EZ106" s="3" t="e">
        <f ca="1">SUMPRODUCT((HH3:HH105=EW106)*(HK3:HK105=EW107)*(HL3:HL105="L"))+SUMPRODUCT((HH3:HH105=EW106)*(HK3:HK105=EW108)*(HL3:HL105="L"))+SUMPRODUCT((HH3:HH105=EW106)*(HK3:HK105=EW105)*(HL3:HL105="L"))+SUMPRODUCT((HH3:HH105=EW107)*(HK3:HK105=EW106)*(HM3:HM105="L"))+SUMPRODUCT((HH3:HH105=EW108)*(HK3:HK105=EW106)*(HM3:HM105="L"))+SUMPRODUCT((HH3:HH105=EW105)*(HK3:HK105=EW106)*(HM3:HM105="L"))</f>
        <v>#N/A</v>
      </c>
      <c r="FA106" s="3" t="e">
        <f ca="1">SUMPRODUCT((HH3:HH105=EW106)*(HK3:HK105=EW107)*HI3:HI105)+SUMPRODUCT((HH3:HH105=EW106)*(HK3:HK105=EW108)*HI3:HI105)+SUMPRODUCT((HH3:HH105=EW106)*(HK3:HK105=EW104)*HI3:HI105)+SUMPRODUCT((HH3:HH105=EW106)*(HK3:HK105=EW105)*HI3:HI105)+SUMPRODUCT((HH3:HH105=EW107)*(HK3:HK105=EW106)*HJ3:HJ105)+SUMPRODUCT((HH3:HH105=EW108)*(HK3:HK105=EW106)*HJ3:HJ105)+SUMPRODUCT((HH3:HH105=EW104)*(HK3:HK105=EW106)*HJ3:HJ105)+SUMPRODUCT((HH3:HH105=EW105)*(HK3:HK105=EW106)*HJ3:HJ105)</f>
        <v>#N/A</v>
      </c>
      <c r="FB106" s="3" t="e">
        <f ca="1">SUMPRODUCT((HH3:HH105=EW106)*(HK3:HK105=EW107)*HJ3:HJ105)+SUMPRODUCT((HH3:HH105=EW106)*(HK3:HK105=EW108)*HJ3:HJ105)+SUMPRODUCT((HH3:HH105=EW106)*(HK3:HK105=EW104)*HJ3:HJ105)+SUMPRODUCT((HH3:HH105=EW106)*(HK3:HK105=EW105)*HJ3:HJ105)+SUMPRODUCT((HH3:HH105=EW107)*(HK3:HK105=EW106)*HI3:HI105)+SUMPRODUCT((HH3:HH105=EW108)*(HK3:HK105=EW106)*HI3:HI105)+SUMPRODUCT((HH3:HH105=EW104)*(HK3:HK105=EW106)*HI3:HI105)+SUMPRODUCT((HH3:HH105=EW105)*(HK3:HK105=EW106)*HI3:HI105)</f>
        <v>#N/A</v>
      </c>
      <c r="FC106" s="3" t="e">
        <f ca="1">FA106-FB106+1000</f>
        <v>#N/A</v>
      </c>
      <c r="FD106" s="3" t="e">
        <f t="shared" ca="1" si="334"/>
        <v>#N/A</v>
      </c>
      <c r="FE106" s="3" t="e">
        <f ca="1">IF(EW106&lt;&gt;"",VLOOKUP(EW106,DJ4:DP52,7,FALSE),"")</f>
        <v>#N/A</v>
      </c>
      <c r="FF106" s="3" t="e">
        <f ca="1">IF(EW106&lt;&gt;"",VLOOKUP(EW106,DJ4:DP52,5,FALSE),"")</f>
        <v>#N/A</v>
      </c>
      <c r="FG106" s="3" t="e">
        <f ca="1">IF(EW106&lt;&gt;"",VLOOKUP(EW106,DJ4:DR52,9,FALSE),"")</f>
        <v>#N/A</v>
      </c>
      <c r="FH106" s="3" t="e">
        <f t="shared" ca="1" si="335"/>
        <v>#N/A</v>
      </c>
      <c r="FI106" s="3" t="e">
        <f ca="1">IF(EW106&lt;&gt;"",RANK(FH106,FH104:FH107),"")</f>
        <v>#N/A</v>
      </c>
      <c r="FJ106" s="3" t="e">
        <f ca="1">IF(EW106&lt;&gt;"",SUMPRODUCT((FH104:FH107=FH106)*(FC104:FC107&gt;FC106)),"")</f>
        <v>#N/A</v>
      </c>
      <c r="FK106" s="3" t="e">
        <f ca="1">IF(EW106&lt;&gt;"",SUMPRODUCT((FH104:FH107=FH106)*(FC104:FC107=FC106)*(FA104:FA107&gt;FA106)),"")</f>
        <v>#N/A</v>
      </c>
      <c r="FL106" s="3" t="e">
        <f ca="1">IF(EW106&lt;&gt;"",SUMPRODUCT((FH104:FH107=FH106)*(FC104:FC107=FC106)*(FA104:FA107=FA106)*(FE104:FE107&gt;FE106)),"")</f>
        <v>#N/A</v>
      </c>
      <c r="FM106" s="3" t="e">
        <f ca="1">IF(EW106&lt;&gt;"",SUMPRODUCT((FH104:FH107=FH106)*(FC104:FC107=FC106)*(FA104:FA107=FA106)*(FE104:FE107=FE106)*(FF104:FF107&gt;FF106)),"")</f>
        <v>#N/A</v>
      </c>
      <c r="FN106" s="3" t="e">
        <f ca="1">IF(EW106&lt;&gt;"",SUMPRODUCT((FH104:FH107=FH106)*(FC104:FC107=FC106)*(FA104:FA107=FA106)*(FE104:FE107=FE106)*(FF104:FF107=FF106)*(FG104:FG107&gt;FG106)),"")</f>
        <v>#N/A</v>
      </c>
      <c r="FO106" s="3" t="e">
        <f t="shared" ref="FO106:FO107" ca="1" si="337">IF(EW106&lt;&gt;"",SUM(FI106:FN106)+1,"")</f>
        <v>#N/A</v>
      </c>
    </row>
    <row r="107" spans="10:171" x14ac:dyDescent="0.25">
      <c r="J107" s="3">
        <f>IF(COUNTIF(J25:J28,4)=4,1,SUMPRODUCT((J25:J28=J28)*(I25:I28=I28)*(G25:G28&gt;G28))+1)</f>
        <v>1</v>
      </c>
      <c r="U107" s="3">
        <f>IF(V28&lt;&gt;"",SUMPRODUCT((AC25:AC28=AC28)*(AB25:AB28=AB28)*(Z25:Z28=Z28)*(AA25:AA28=AA28)),"")</f>
        <v>4</v>
      </c>
      <c r="V107" s="3" t="str">
        <f>IF(AND(U107&lt;&gt;"",U107&gt;1),V28,"")</f>
        <v>Verenigde Staten</v>
      </c>
      <c r="W107" s="3">
        <f>SUMPRODUCT((DA3:DA105=V107)*(DD3:DD105=V108)*(DE3:DE105="W"))+SUMPRODUCT((DA3:DA105=V107)*(DD3:DD105=V104)*(DE3:DE105="W"))+SUMPRODUCT((DA3:DA105=V107)*(DD3:DD105=V105)*(DE3:DE105="W"))+SUMPRODUCT((DA3:DA105=V107)*(DD3:DD105=V106)*(DE3:DE105="W"))+SUMPRODUCT((DA3:DA105=V108)*(DD3:DD105=V107)*(DF3:DF105="W"))+SUMPRODUCT((DA3:DA105=V104)*(DD3:DD105=V107)*(DF3:DF105="W"))+SUMPRODUCT((DA3:DA105=V105)*(DD3:DD105=V107)*(DF3:DF105="W"))+SUMPRODUCT((DA3:DA105=V106)*(DD3:DD105=V107)*(DF3:DF105="W"))</f>
        <v>0</v>
      </c>
      <c r="X107" s="3">
        <f>SUMPRODUCT((DA3:DA105=V107)*(DD3:DD105=V108)*(DE3:DE105="D"))+SUMPRODUCT((DA3:DA105=V107)*(DD3:DD105=V104)*(DE3:DE105="D"))+SUMPRODUCT((DA3:DA105=V107)*(DD3:DD105=V105)*(DE3:DE105="D"))+SUMPRODUCT((DA3:DA105=V107)*(DD3:DD105=V106)*(DE3:DE105="D"))+SUMPRODUCT((DA3:DA105=V108)*(DD3:DD105=V107)*(DE3:DE105="D"))+SUMPRODUCT((DA3:DA105=V104)*(DD3:DD105=V107)*(DE3:DE105="D"))+SUMPRODUCT((DA3:DA105=V105)*(DD3:DD105=V107)*(DE3:DE105="D"))+SUMPRODUCT((DA3:DA105=V106)*(DD3:DD105=V107)*(DE3:DE105="D"))</f>
        <v>0</v>
      </c>
      <c r="Y107" s="3">
        <f>SUMPRODUCT((DA3:DA105=V107)*(DD3:DD105=V108)*(DE3:DE105="L"))+SUMPRODUCT((DA3:DA105=V107)*(DD3:DD105=V104)*(DE3:DE105="L"))+SUMPRODUCT((DA3:DA105=V107)*(DD3:DD105=V105)*(DE3:DE105="L"))+SUMPRODUCT((DA3:DA105=V107)*(DD3:DD105=V106)*(DE3:DE105="L"))+SUMPRODUCT((DA3:DA105=V108)*(DD3:DD105=V107)*(DF3:DF105="L"))+SUMPRODUCT((DA3:DA105=V104)*(DD3:DD105=V107)*(DF3:DF105="L"))+SUMPRODUCT((DA3:DA105=V105)*(DD3:DD105=V107)*(DF3:DF105="L"))+SUMPRODUCT((DA3:DA105=V106)*(DD3:DD105=V107)*(DF3:DF105="L"))</f>
        <v>0</v>
      </c>
      <c r="Z107" s="3">
        <f>SUMPRODUCT((DA3:DA105=V107)*(DD3:DD105=V108)*DB3:DB105)+SUMPRODUCT((DA3:DA105=V107)*(DD3:DD105=V104)*DB3:DB105)+SUMPRODUCT((DA3:DA105=V107)*(DD3:DD105=V105)*DB3:DB105)+SUMPRODUCT((DA3:DA105=V107)*(DD3:DD105=V106)*DB3:DB105)+SUMPRODUCT((DA3:DA105=V108)*(DD3:DD105=V107)*DC3:DC105)+SUMPRODUCT((DA3:DA105=V104)*(DD3:DD105=V107)*DC3:DC105)+SUMPRODUCT((DA3:DA105=V105)*(DD3:DD105=V107)*DC3:DC105)+SUMPRODUCT((DA3:DA105=V106)*(DD3:DD105=V107)*DC3:DC105)</f>
        <v>0</v>
      </c>
      <c r="AA107" s="3">
        <f>SUMPRODUCT((DA3:DA105=V107)*(DD3:DD105=V108)*DC3:DC105)+SUMPRODUCT((DA3:DA105=V107)*(DD3:DD105=V104)*DC3:DC105)+SUMPRODUCT((DA3:DA105=V107)*(DD3:DD105=V105)*DC3:DC105)+SUMPRODUCT((DA3:DA105=V107)*(DD3:DD105=V106)*DC3:DC105)+SUMPRODUCT((DA3:DA105=V108)*(DD3:DD105=V107)*DB3:DB105)+SUMPRODUCT((DA3:DA105=V104)*(DD3:DD105=V107)*DB3:DB105)+SUMPRODUCT((DA3:DA105=V105)*(DD3:DD105=V107)*DB3:DB105)+SUMPRODUCT((DA3:DA105=V106)*(DD3:DD105=V107)*DB3:DB105)</f>
        <v>0</v>
      </c>
      <c r="AB107" s="3">
        <f>Z107-AA107+1000</f>
        <v>1000</v>
      </c>
      <c r="AC107" s="3">
        <f t="shared" si="328"/>
        <v>0</v>
      </c>
      <c r="AD107" s="3">
        <f>IF(V107&lt;&gt;"",VLOOKUP(V107,C4:I52,7,FALSE),"")</f>
        <v>1000</v>
      </c>
      <c r="AE107" s="3">
        <f>IF(V107&lt;&gt;"",VLOOKUP(V107,C4:I52,5,FALSE),"")</f>
        <v>0</v>
      </c>
      <c r="AF107" s="3">
        <f>IF(V107&lt;&gt;"",VLOOKUP(V107,C4:K52,9,FALSE),"")</f>
        <v>-115</v>
      </c>
      <c r="AG107" s="3">
        <f t="shared" si="329"/>
        <v>0</v>
      </c>
      <c r="AH107" s="3">
        <f>IF(V107&lt;&gt;"",RANK(AG107,AG104:AG107),"")</f>
        <v>1</v>
      </c>
      <c r="AI107" s="3">
        <f>IF(V107&lt;&gt;"",SUMPRODUCT((AG104:AG107=AG107)*(AB104:AB107&gt;AB107)),"")</f>
        <v>0</v>
      </c>
      <c r="AJ107" s="3">
        <f>IF(V107&lt;&gt;"",SUMPRODUCT((AG104:AG107=AG107)*(AB104:AB107=AB107)*(Z104:Z107&gt;Z107)),"")</f>
        <v>0</v>
      </c>
      <c r="AK107" s="3">
        <f>IF(V107&lt;&gt;"",SUMPRODUCT((AG104:AG107=AG107)*(AB104:AB107=AB107)*(Z104:Z107=Z107)*(AD104:AD107&gt;AD107)),"")</f>
        <v>0</v>
      </c>
      <c r="AL107" s="3">
        <f>IF(V107&lt;&gt;"",SUMPRODUCT((AG104:AG107=AG107)*(AB104:AB107=AB107)*(Z104:Z107=Z107)*(AD104:AD107=AD107)*(AE104:AE107&gt;AE107)),"")</f>
        <v>0</v>
      </c>
      <c r="AM107" s="3">
        <f>IF(V107&lt;&gt;"",SUMPRODUCT((AG104:AG107=AG107)*(AB104:AB107=AB107)*(Z104:Z107=Z107)*(AD104:AD107=AD107)*(AE104:AE107=AE107)*(AF104:AF107&gt;AF107)),"")</f>
        <v>0</v>
      </c>
      <c r="AN107" s="3">
        <f>IF(V107&lt;&gt;"",SUM(AH107:AM107),"")</f>
        <v>1</v>
      </c>
      <c r="AO107" s="3" t="str">
        <f>IF(AP28&lt;&gt;"",SUMPRODUCT((AW25:AW28=AW28)*(AV25:AV28=AV28)*(AT25:AT28=AT28)*(AU25:AU28=AU28)),"")</f>
        <v/>
      </c>
      <c r="AP107" s="3" t="str">
        <f>IF(AND(AO107&lt;&gt;"",AO107&gt;1),AP28,"")</f>
        <v/>
      </c>
      <c r="AQ107" s="3" t="str">
        <f>IF(AP107&lt;&gt;"",SUMPRODUCT((DA3:DA105=AP107)*(DD3:DD105=AP108)*(DE3:DE105="W"))+SUMPRODUCT((DA3:DA105=AP107)*(DD3:DD105=AP105)*(DE3:DE105="W"))+SUMPRODUCT((DA3:DA105=AP107)*(DD3:DD105=AP106)*(DE3:DE105="W"))+SUMPRODUCT((DA3:DA105=AP108)*(DD3:DD105=AP107)*(DF3:DF105="W"))+SUMPRODUCT((DA3:DA105=AP105)*(DD3:DD105=AP107)*(DF3:DF105="W"))+SUMPRODUCT((DA3:DA105=AP106)*(DD3:DD105=AP107)*(DF3:DF105="W")),"")</f>
        <v/>
      </c>
      <c r="AR107" s="3" t="str">
        <f>IF(AP107&lt;&gt;"",SUMPRODUCT((DA3:DA105=AP107)*(DD3:DD105=AP108)*(DE3:DE105="D"))+SUMPRODUCT((DA3:DA105=AP107)*(DD3:DD105=AP105)*(DE3:DE105="D"))+SUMPRODUCT((DA3:DA105=AP107)*(DD3:DD105=AP106)*(DE3:DE105="D"))+SUMPRODUCT((DA3:DA105=AP108)*(DD3:DD105=AP107)*(DE3:DE105="D"))+SUMPRODUCT((DA3:DA105=AP105)*(DD3:DD105=AP107)*(DE3:DE105="D"))+SUMPRODUCT((DA3:DA105=AP106)*(DD3:DD105=AP107)*(DE3:DE105="D")),"")</f>
        <v/>
      </c>
      <c r="AS107" s="3" t="str">
        <f>IF(AP107&lt;&gt;"",SUMPRODUCT((DA3:DA105=AP107)*(DD3:DD105=AP108)*(DE3:DE105="L"))+SUMPRODUCT((DA3:DA105=AP107)*(DD3:DD105=AP105)*(DE3:DE105="L"))+SUMPRODUCT((DA3:DA105=AP107)*(DD3:DD105=AP106)*(DE3:DE105="L"))+SUMPRODUCT((DA3:DA105=AP108)*(DD3:DD105=AP107)*(DF3:DF105="L"))+SUMPRODUCT((DA3:DA105=AP105)*(DD3:DD105=AP107)*(DF3:DF105="L"))+SUMPRODUCT((DA3:DA105=AP106)*(DD3:DD105=AP107)*(DF3:DF105="L")),"")</f>
        <v/>
      </c>
      <c r="AT107" s="3">
        <f>SUMPRODUCT((DA3:DA105=AP107)*(DD3:DD105=AP108)*DB3:DB105)+SUMPRODUCT((DA3:DA105=AP107)*(DD3:DD105=AP104)*DB3:DB105)+SUMPRODUCT((DA3:DA105=AP107)*(DD3:DD105=AP105)*DB3:DB105)+SUMPRODUCT((DA3:DA105=AP107)*(DD3:DD105=AP106)*DB3:DB105)+SUMPRODUCT((DA3:DA105=AP108)*(DD3:DD105=AP107)*DC3:DC105)+SUMPRODUCT((DA3:DA105=AP104)*(DD3:DD105=AP107)*DC3:DC105)+SUMPRODUCT((DA3:DA105=AP105)*(DD3:DD105=AP107)*DC3:DC105)+SUMPRODUCT((DA3:DA105=AP106)*(DD3:DD105=AP107)*DC3:DC105)</f>
        <v>0</v>
      </c>
      <c r="AU107" s="3">
        <f>SUMPRODUCT((DA3:DA105=AP107)*(DD3:DD105=AP108)*DC3:DC105)+SUMPRODUCT((DA3:DA105=AP107)*(DD3:DD105=AP104)*DC3:DC105)+SUMPRODUCT((DA3:DA105=AP107)*(DD3:DD105=AP105)*DC3:DC105)+SUMPRODUCT((DA3:DA105=AP107)*(DD3:DD105=AP106)*DC3:DC105)+SUMPRODUCT((DA3:DA105=AP108)*(DD3:DD105=AP107)*DB3:DB105)+SUMPRODUCT((DA3:DA105=AP104)*(DD3:DD105=AP107)*DB3:DB105)+SUMPRODUCT((DA3:DA105=AP105)*(DD3:DD105=AP107)*DB3:DB105)+SUMPRODUCT((DA3:DA105=AP106)*(DD3:DD105=AP107)*DB3:DB105)</f>
        <v>0</v>
      </c>
      <c r="AV107" s="3">
        <f>AT107-AU107+1000</f>
        <v>1000</v>
      </c>
      <c r="AW107" s="3" t="str">
        <f t="shared" si="330"/>
        <v/>
      </c>
      <c r="AX107" s="3" t="str">
        <f>IF(AP107&lt;&gt;"",VLOOKUP(AP107,C4:I52,7,FALSE),"")</f>
        <v/>
      </c>
      <c r="AY107" s="3" t="str">
        <f>IF(AP107&lt;&gt;"",VLOOKUP(AP107,C4:I52,5,FALSE),"")</f>
        <v/>
      </c>
      <c r="AZ107" s="3" t="str">
        <f>IF(AP107&lt;&gt;"",VLOOKUP(AP107,C4:K52,9,FALSE),"")</f>
        <v/>
      </c>
      <c r="BA107" s="3" t="str">
        <f t="shared" si="331"/>
        <v/>
      </c>
      <c r="BB107" s="3" t="str">
        <f>IF(AP107&lt;&gt;"",RANK(BA107,BA104:BA107),"")</f>
        <v/>
      </c>
      <c r="BC107" s="3" t="str">
        <f>IF(AP107&lt;&gt;"",SUMPRODUCT((BA104:BA107=BA107)*(AV104:AV107&gt;AV107)),"")</f>
        <v/>
      </c>
      <c r="BD107" s="3" t="str">
        <f>IF(AP107&lt;&gt;"",SUMPRODUCT((BA104:BA107=BA107)*(AV104:AV107=AV107)*(AT104:AT107&gt;AT107)),"")</f>
        <v/>
      </c>
      <c r="BE107" s="3" t="str">
        <f>IF(AP107&lt;&gt;"",SUMPRODUCT((BA104:BA107=BA107)*(AV104:AV107=AV107)*(AT104:AT107=AT107)*(AX104:AX107&gt;AX107)),"")</f>
        <v/>
      </c>
      <c r="BF107" s="3" t="str">
        <f>IF(AP107&lt;&gt;"",SUMPRODUCT((BA104:BA107=BA107)*(AV104:AV107=AV107)*(AT104:AT107=AT107)*(AX104:AX107=AX107)*(AY104:AY107&gt;AY107)),"")</f>
        <v/>
      </c>
      <c r="BG107" s="3" t="str">
        <f>IF(AP107&lt;&gt;"",SUMPRODUCT((BA104:BA107=BA107)*(AV104:AV107=AV107)*(AT104:AT107=AT107)*(AX104:AX107=AX107)*(AY104:AY107=AY107)*(AZ104:AZ107&gt;AZ107)),"")</f>
        <v/>
      </c>
      <c r="BH107" s="3" t="str">
        <f t="shared" si="336"/>
        <v/>
      </c>
      <c r="DQ107" s="3" t="e">
        <f ca="1">IF(COUNTIF(DQ25:DQ28,4)=4,1,SUMPRODUCT((DQ25:DQ28=DQ28)*(DP25:DP28=DP28)*(DN25:DN28&gt;DN28))+1)</f>
        <v>#REF!</v>
      </c>
      <c r="EB107" s="3" t="e">
        <f ca="1">IF(EC28&lt;&gt;"",SUMPRODUCT((EJ25:EJ28=EJ28)*(EI25:EI28=EI28)*(EG25:EG28=EG28)*(EH25:EH28=EH28)),"")</f>
        <v>#N/A</v>
      </c>
      <c r="EC107" s="3" t="e">
        <f ca="1">IF(AND(EB107&lt;&gt;"",EB107&gt;1),EC28,"")</f>
        <v>#N/A</v>
      </c>
      <c r="ED107" s="3" t="e">
        <f ca="1">SUMPRODUCT((HH3:HH105=EC107)*(HK3:HK105=EC108)*(HL3:HL105="W"))+SUMPRODUCT((HH3:HH105=EC107)*(HK3:HK105=EC104)*(HL3:HL105="W"))+SUMPRODUCT((HH3:HH105=EC107)*(HK3:HK105=EC105)*(HL3:HL105="W"))+SUMPRODUCT((HH3:HH105=EC107)*(HK3:HK105=EC106)*(HL3:HL105="W"))+SUMPRODUCT((HH3:HH105=EC108)*(HK3:HK105=EC107)*(HM3:HM105="W"))+SUMPRODUCT((HH3:HH105=EC104)*(HK3:HK105=EC107)*(HM3:HM105="W"))+SUMPRODUCT((HH3:HH105=EC105)*(HK3:HK105=EC107)*(HM3:HM105="W"))+SUMPRODUCT((HH3:HH105=EC106)*(HK3:HK105=EC107)*(HM3:HM105="W"))</f>
        <v>#N/A</v>
      </c>
      <c r="EE107" s="3" t="e">
        <f ca="1">SUMPRODUCT((HH3:HH105=EC107)*(HK3:HK105=EC108)*(HL3:HL105="D"))+SUMPRODUCT((HH3:HH105=EC107)*(HK3:HK105=EC104)*(HL3:HL105="D"))+SUMPRODUCT((HH3:HH105=EC107)*(HK3:HK105=EC105)*(HL3:HL105="D"))+SUMPRODUCT((HH3:HH105=EC107)*(HK3:HK105=EC106)*(HL3:HL105="D"))+SUMPRODUCT((HH3:HH105=EC108)*(HK3:HK105=EC107)*(HL3:HL105="D"))+SUMPRODUCT((HH3:HH105=EC104)*(HK3:HK105=EC107)*(HL3:HL105="D"))+SUMPRODUCT((HH3:HH105=EC105)*(HK3:HK105=EC107)*(HL3:HL105="D"))+SUMPRODUCT((HH3:HH105=EC106)*(HK3:HK105=EC107)*(HL3:HL105="D"))</f>
        <v>#N/A</v>
      </c>
      <c r="EF107" s="3" t="e">
        <f ca="1">SUMPRODUCT((HH3:HH105=EC107)*(HK3:HK105=EC108)*(HL3:HL105="L"))+SUMPRODUCT((HH3:HH105=EC107)*(HK3:HK105=EC104)*(HL3:HL105="L"))+SUMPRODUCT((HH3:HH105=EC107)*(HK3:HK105=EC105)*(HL3:HL105="L"))+SUMPRODUCT((HH3:HH105=EC107)*(HK3:HK105=EC106)*(HL3:HL105="L"))+SUMPRODUCT((HH3:HH105=EC108)*(HK3:HK105=EC107)*(HM3:HM105="L"))+SUMPRODUCT((HH3:HH105=EC104)*(HK3:HK105=EC107)*(HM3:HM105="L"))+SUMPRODUCT((HH3:HH105=EC105)*(HK3:HK105=EC107)*(HM3:HM105="L"))+SUMPRODUCT((HH3:HH105=EC106)*(HK3:HK105=EC107)*(HM3:HM105="L"))</f>
        <v>#N/A</v>
      </c>
      <c r="EG107" s="3" t="e">
        <f ca="1">SUMPRODUCT((HH3:HH105=EC107)*(HK3:HK105=EC108)*HI3:HI105)+SUMPRODUCT((HH3:HH105=EC107)*(HK3:HK105=EC104)*HI3:HI105)+SUMPRODUCT((HH3:HH105=EC107)*(HK3:HK105=EC105)*HI3:HI105)+SUMPRODUCT((HH3:HH105=EC107)*(HK3:HK105=EC106)*HI3:HI105)+SUMPRODUCT((HH3:HH105=EC108)*(HK3:HK105=EC107)*HJ3:HJ105)+SUMPRODUCT((HH3:HH105=EC104)*(HK3:HK105=EC107)*HJ3:HJ105)+SUMPRODUCT((HH3:HH105=EC105)*(HK3:HK105=EC107)*HJ3:HJ105)+SUMPRODUCT((HH3:HH105=EC106)*(HK3:HK105=EC107)*HJ3:HJ105)</f>
        <v>#N/A</v>
      </c>
      <c r="EH107" s="3" t="e">
        <f ca="1">SUMPRODUCT((HH3:HH105=EC107)*(HK3:HK105=EC108)*HJ3:HJ105)+SUMPRODUCT((HH3:HH105=EC107)*(HK3:HK105=EC104)*HJ3:HJ105)+SUMPRODUCT((HH3:HH105=EC107)*(HK3:HK105=EC105)*HJ3:HJ105)+SUMPRODUCT((HH3:HH105=EC107)*(HK3:HK105=EC106)*HJ3:HJ105)+SUMPRODUCT((HH3:HH105=EC108)*(HK3:HK105=EC107)*HI3:HI105)+SUMPRODUCT((HH3:HH105=EC104)*(HK3:HK105=EC107)*HI3:HI105)+SUMPRODUCT((HH3:HH105=EC105)*(HK3:HK105=EC107)*HI3:HI105)+SUMPRODUCT((HH3:HH105=EC106)*(HK3:HK105=EC107)*HI3:HI105)</f>
        <v>#N/A</v>
      </c>
      <c r="EI107" s="3" t="e">
        <f ca="1">EG107-EH107+1000</f>
        <v>#N/A</v>
      </c>
      <c r="EJ107" s="3" t="e">
        <f t="shared" ca="1" si="332"/>
        <v>#N/A</v>
      </c>
      <c r="EK107" s="3" t="e">
        <f ca="1">IF(EC107&lt;&gt;"",VLOOKUP(EC107,DJ4:DP52,7,FALSE),"")</f>
        <v>#N/A</v>
      </c>
      <c r="EL107" s="3" t="e">
        <f ca="1">IF(EC107&lt;&gt;"",VLOOKUP(EC107,DJ4:DP52,5,FALSE),"")</f>
        <v>#N/A</v>
      </c>
      <c r="EM107" s="3" t="e">
        <f ca="1">IF(EC107&lt;&gt;"",VLOOKUP(EC107,DJ4:DR52,9,FALSE),"")</f>
        <v>#N/A</v>
      </c>
      <c r="EN107" s="3" t="e">
        <f t="shared" ca="1" si="333"/>
        <v>#N/A</v>
      </c>
      <c r="EO107" s="3" t="e">
        <f ca="1">IF(EC107&lt;&gt;"",RANK(EN107,EN104:EN107),"")</f>
        <v>#N/A</v>
      </c>
      <c r="EP107" s="3" t="e">
        <f ca="1">IF(EC107&lt;&gt;"",SUMPRODUCT((EN104:EN107=EN107)*(EI104:EI107&gt;EI107)),"")</f>
        <v>#N/A</v>
      </c>
      <c r="EQ107" s="3" t="e">
        <f ca="1">IF(EC107&lt;&gt;"",SUMPRODUCT((EN104:EN107=EN107)*(EI104:EI107=EI107)*(EG104:EG107&gt;EG107)),"")</f>
        <v>#N/A</v>
      </c>
      <c r="ER107" s="3" t="e">
        <f ca="1">IF(EC107&lt;&gt;"",SUMPRODUCT((EN104:EN107=EN107)*(EI104:EI107=EI107)*(EG104:EG107=EG107)*(EK104:EK107&gt;EK107)),"")</f>
        <v>#N/A</v>
      </c>
      <c r="ES107" s="3" t="e">
        <f ca="1">IF(EC107&lt;&gt;"",SUMPRODUCT((EN104:EN107=EN107)*(EI104:EI107=EI107)*(EG104:EG107=EG107)*(EK104:EK107=EK107)*(EL104:EL107&gt;EL107)),"")</f>
        <v>#N/A</v>
      </c>
      <c r="ET107" s="3" t="e">
        <f ca="1">IF(EC107&lt;&gt;"",SUMPRODUCT((EN104:EN107=EN107)*(EI104:EI107=EI107)*(EG104:EG107=EG107)*(EK104:EK107=EK107)*(EL104:EL107=EL107)*(EM104:EM107&gt;EM107)),"")</f>
        <v>#N/A</v>
      </c>
      <c r="EU107" s="3" t="e">
        <f ca="1">IF(EC107&lt;&gt;"",SUM(EO107:ET107),"")</f>
        <v>#N/A</v>
      </c>
      <c r="EV107" s="3" t="e">
        <f ca="1">IF(EW28&lt;&gt;"",SUMPRODUCT((FD25:FD28=FD28)*(FC25:FC28=FC28)*(FA25:FA28=FA28)*(FB25:FB28=FB28)),"")</f>
        <v>#N/A</v>
      </c>
      <c r="EW107" s="3" t="e">
        <f ca="1">IF(AND(EV107&lt;&gt;"",EV107&gt;1),EW28,"")</f>
        <v>#N/A</v>
      </c>
      <c r="EX107" s="3" t="e">
        <f ca="1">IF(EW107&lt;&gt;"",SUMPRODUCT((HH3:HH105=EW107)*(HK3:HK105=EW108)*(HL3:HL105="W"))+SUMPRODUCT((HH3:HH105=EW107)*(HK3:HK105=EW105)*(HL3:HL105="W"))+SUMPRODUCT((HH3:HH105=EW107)*(HK3:HK105=EW106)*(HL3:HL105="W"))+SUMPRODUCT((HH3:HH105=EW108)*(HK3:HK105=EW107)*(HM3:HM105="W"))+SUMPRODUCT((HH3:HH105=EW105)*(HK3:HK105=EW107)*(HM3:HM105="W"))+SUMPRODUCT((HH3:HH105=EW106)*(HK3:HK105=EW107)*(HM3:HM105="W")),"")</f>
        <v>#N/A</v>
      </c>
      <c r="EY107" s="3" t="e">
        <f ca="1">IF(EW107&lt;&gt;"",SUMPRODUCT((HH3:HH105=EW107)*(HK3:HK105=EW108)*(HL3:HL105="D"))+SUMPRODUCT((HH3:HH105=EW107)*(HK3:HK105=EW105)*(HL3:HL105="D"))+SUMPRODUCT((HH3:HH105=EW107)*(HK3:HK105=EW106)*(HL3:HL105="D"))+SUMPRODUCT((HH3:HH105=EW108)*(HK3:HK105=EW107)*(HL3:HL105="D"))+SUMPRODUCT((HH3:HH105=EW105)*(HK3:HK105=EW107)*(HL3:HL105="D"))+SUMPRODUCT((HH3:HH105=EW106)*(HK3:HK105=EW107)*(HL3:HL105="D")),"")</f>
        <v>#N/A</v>
      </c>
      <c r="EZ107" s="3" t="e">
        <f ca="1">IF(EW107&lt;&gt;"",SUMPRODUCT((HH3:HH105=EW107)*(HK3:HK105=EW108)*(HL3:HL105="L"))+SUMPRODUCT((HH3:HH105=EW107)*(HK3:HK105=EW105)*(HL3:HL105="L"))+SUMPRODUCT((HH3:HH105=EW107)*(HK3:HK105=EW106)*(HL3:HL105="L"))+SUMPRODUCT((HH3:HH105=EW108)*(HK3:HK105=EW107)*(HM3:HM105="L"))+SUMPRODUCT((HH3:HH105=EW105)*(HK3:HK105=EW107)*(HM3:HM105="L"))+SUMPRODUCT((HH3:HH105=EW106)*(HK3:HK105=EW107)*(HM3:HM105="L")),"")</f>
        <v>#N/A</v>
      </c>
      <c r="FA107" s="3" t="e">
        <f ca="1">SUMPRODUCT((HH3:HH105=EW107)*(HK3:HK105=EW108)*HI3:HI105)+SUMPRODUCT((HH3:HH105=EW107)*(HK3:HK105=EW104)*HI3:HI105)+SUMPRODUCT((HH3:HH105=EW107)*(HK3:HK105=EW105)*HI3:HI105)+SUMPRODUCT((HH3:HH105=EW107)*(HK3:HK105=EW106)*HI3:HI105)+SUMPRODUCT((HH3:HH105=EW108)*(HK3:HK105=EW107)*HJ3:HJ105)+SUMPRODUCT((HH3:HH105=EW104)*(HK3:HK105=EW107)*HJ3:HJ105)+SUMPRODUCT((HH3:HH105=EW105)*(HK3:HK105=EW107)*HJ3:HJ105)+SUMPRODUCT((HH3:HH105=EW106)*(HK3:HK105=EW107)*HJ3:HJ105)</f>
        <v>#N/A</v>
      </c>
      <c r="FB107" s="3" t="e">
        <f ca="1">SUMPRODUCT((HH3:HH105=EW107)*(HK3:HK105=EW108)*HJ3:HJ105)+SUMPRODUCT((HH3:HH105=EW107)*(HK3:HK105=EW104)*HJ3:HJ105)+SUMPRODUCT((HH3:HH105=EW107)*(HK3:HK105=EW105)*HJ3:HJ105)+SUMPRODUCT((HH3:HH105=EW107)*(HK3:HK105=EW106)*HJ3:HJ105)+SUMPRODUCT((HH3:HH105=EW108)*(HK3:HK105=EW107)*HI3:HI105)+SUMPRODUCT((HH3:HH105=EW104)*(HK3:HK105=EW107)*HI3:HI105)+SUMPRODUCT((HH3:HH105=EW105)*(HK3:HK105=EW107)*HI3:HI105)+SUMPRODUCT((HH3:HH105=EW106)*(HK3:HK105=EW107)*HI3:HI105)</f>
        <v>#N/A</v>
      </c>
      <c r="FC107" s="3" t="e">
        <f ca="1">FA107-FB107+1000</f>
        <v>#N/A</v>
      </c>
      <c r="FD107" s="3" t="e">
        <f t="shared" ca="1" si="334"/>
        <v>#N/A</v>
      </c>
      <c r="FE107" s="3" t="e">
        <f ca="1">IF(EW107&lt;&gt;"",VLOOKUP(EW107,DJ4:DP52,7,FALSE),"")</f>
        <v>#N/A</v>
      </c>
      <c r="FF107" s="3" t="e">
        <f ca="1">IF(EW107&lt;&gt;"",VLOOKUP(EW107,DJ4:DP52,5,FALSE),"")</f>
        <v>#N/A</v>
      </c>
      <c r="FG107" s="3" t="e">
        <f ca="1">IF(EW107&lt;&gt;"",VLOOKUP(EW107,DJ4:DR52,9,FALSE),"")</f>
        <v>#N/A</v>
      </c>
      <c r="FH107" s="3" t="e">
        <f t="shared" ca="1" si="335"/>
        <v>#N/A</v>
      </c>
      <c r="FI107" s="3" t="e">
        <f ca="1">IF(EW107&lt;&gt;"",RANK(FH107,FH104:FH107),"")</f>
        <v>#N/A</v>
      </c>
      <c r="FJ107" s="3" t="e">
        <f ca="1">IF(EW107&lt;&gt;"",SUMPRODUCT((FH104:FH107=FH107)*(FC104:FC107&gt;FC107)),"")</f>
        <v>#N/A</v>
      </c>
      <c r="FK107" s="3" t="e">
        <f ca="1">IF(EW107&lt;&gt;"",SUMPRODUCT((FH104:FH107=FH107)*(FC104:FC107=FC107)*(FA104:FA107&gt;FA107)),"")</f>
        <v>#N/A</v>
      </c>
      <c r="FL107" s="3" t="e">
        <f ca="1">IF(EW107&lt;&gt;"",SUMPRODUCT((FH104:FH107=FH107)*(FC104:FC107=FC107)*(FA104:FA107=FA107)*(FE104:FE107&gt;FE107)),"")</f>
        <v>#N/A</v>
      </c>
      <c r="FM107" s="3" t="e">
        <f ca="1">IF(EW107&lt;&gt;"",SUMPRODUCT((FH104:FH107=FH107)*(FC104:FC107=FC107)*(FA104:FA107=FA107)*(FE104:FE107=FE107)*(FF104:FF107&gt;FF107)),"")</f>
        <v>#N/A</v>
      </c>
      <c r="FN107" s="3" t="e">
        <f ca="1">IF(EW107&lt;&gt;"",SUMPRODUCT((FH104:FH107=FH107)*(FC104:FC107=FC107)*(FA104:FA107=FA107)*(FE104:FE107=FE107)*(FF104:FF107=FF107)*(FG104:FG107&gt;FG107)),"")</f>
        <v>#N/A</v>
      </c>
      <c r="FO107" s="3" t="e">
        <f t="shared" ca="1" si="337"/>
        <v>#N/A</v>
      </c>
    </row>
    <row r="109" spans="10:171" x14ac:dyDescent="0.25">
      <c r="U109" s="3">
        <f>IF(V110="",SUM(AH31:AM31),IF(V111="",SUM(AH32:AM32),IF(V112="",SUM(AH33:AM33),IF(V113="",SUM(AH34:AM34),0))))</f>
        <v>0</v>
      </c>
      <c r="AO109" s="3">
        <f>IF(AP111="",SUM(BB32:BG32),IF(AP112="",SUM(BB33:BG33),IF(AP113="",SUM(BB34:BG34),0)))</f>
        <v>0</v>
      </c>
      <c r="EB109" s="3" t="e">
        <f ca="1">IF(EC110="",SUM(EO31:ET31),IF(EC111="",SUM(EO32:ET32),IF(EC112="",SUM(EO33:ET33),IF(EC113="",SUM(EO34:ET34),0))))</f>
        <v>#N/A</v>
      </c>
      <c r="EV109" s="3" t="e">
        <f ca="1">IF(EW111="",SUM(FI32:FN32),IF(EW112="",SUM(FI33:FN33),IF(EW113="",SUM(FI34:FN34),0)))</f>
        <v>#N/A</v>
      </c>
    </row>
    <row r="110" spans="10:171" x14ac:dyDescent="0.25">
      <c r="J110" s="3">
        <f>IF(COUNTIF(J31:J34,4)=4,1,SUMPRODUCT((J31:J34=J31)*(I31:I34=I31)*(G31:G34&gt;G31))+1)</f>
        <v>1</v>
      </c>
      <c r="U110" s="3">
        <f>IF(V31&lt;&gt;"",SUMPRODUCT((AC31:AC34=AC31)*(AB31:AB34=AB31)*(Z31:Z34=Z31)*(AA31:AA34=AA31)),"")</f>
        <v>4</v>
      </c>
      <c r="V110" s="3" t="str">
        <f>IF(AND(U110&lt;&gt;"",U110&gt;1),V31,"")</f>
        <v>Curaçao</v>
      </c>
      <c r="W110" s="3">
        <f>SUMPRODUCT((DA3:DA105=V110)*(DD3:DD105=V111)*(DE3:DE105="W"))+SUMPRODUCT((DA3:DA105=V110)*(DD3:DD105=V112)*(DE3:DE105="W"))+SUMPRODUCT((DA3:DA105=V110)*(DD3:DD105=V113)*(DE3:DE105="W"))+SUMPRODUCT((DA3:DA105=V110)*(DD3:DD105=V114)*(DE3:DE105="W"))+SUMPRODUCT((DA3:DA105=V111)*(DD3:DD105=V110)*(DF3:DF105="W"))+SUMPRODUCT((DA3:DA105=V112)*(DD3:DD105=V110)*(DF3:DF105="W"))+SUMPRODUCT((DA3:DA105=V113)*(DD3:DD105=V110)*(DF3:DF105="W"))+SUMPRODUCT((DA3:DA105=V114)*(DD3:DD105=V110)*(DF3:DF105="W"))</f>
        <v>0</v>
      </c>
      <c r="X110" s="3">
        <f>SUMPRODUCT((DA3:DA105=V110)*(DD3:DD105=V111)*(DE3:DE105="D"))+SUMPRODUCT((DA3:DA105=V110)*(DD3:DD105=V112)*(DE3:DE105="D"))+SUMPRODUCT((DA3:DA105=V110)*(DD3:DD105=V113)*(DE3:DE105="D"))+SUMPRODUCT((DA3:DA105=V110)*(DD3:DD105=V114)*(DE3:DE105="D"))+SUMPRODUCT((DA3:DA105=V111)*(DD3:DD105=V110)*(DE3:DE105="D"))+SUMPRODUCT((DA3:DA105=V112)*(DD3:DD105=V110)*(DE3:DE105="D"))+SUMPRODUCT((DA3:DA105=V113)*(DD3:DD105=V110)*(DE3:DE105="D"))+SUMPRODUCT((DA3:DA105=V114)*(DD3:DD105=V110)*(DE3:DE105="D"))</f>
        <v>0</v>
      </c>
      <c r="Y110" s="3">
        <f>SUMPRODUCT((DA3:DA105=V110)*(DD3:DD105=V111)*(DE3:DE105="L"))+SUMPRODUCT((DA3:DA105=V110)*(DD3:DD105=V112)*(DE3:DE105="L"))+SUMPRODUCT((DA3:DA105=V110)*(DD3:DD105=V113)*(DE3:DE105="L"))+SUMPRODUCT((DA3:DA105=V110)*(DD3:DD105=V114)*(DE3:DE105="L"))+SUMPRODUCT((DA3:DA105=V111)*(DD3:DD105=V110)*(DF3:DF105="L"))+SUMPRODUCT((DA3:DA105=V112)*(DD3:DD105=V110)*(DF3:DF105="L"))+SUMPRODUCT((DA3:DA105=V113)*(DD3:DD105=V110)*(DF3:DF105="L"))+SUMPRODUCT((DA3:DA105=V114)*(DD3:DD105=V110)*(DF3:DF105="L"))</f>
        <v>0</v>
      </c>
      <c r="Z110" s="3">
        <f>SUMPRODUCT((DA3:DA105=V110)*(DD3:DD105=V111)*DB3:DB105)+SUMPRODUCT((DA3:DA105=V110)*(DD3:DD105=V112)*DB3:DB105)+SUMPRODUCT((DA3:DA105=V110)*(DD3:DD105=V113)*DB3:DB105)+SUMPRODUCT((DA3:DA105=V110)*(DD3:DD105=V114)*DB3:DB105)+SUMPRODUCT((DA3:DA105=V111)*(DD3:DD105=V110)*DC3:DC105)+SUMPRODUCT((DA3:DA105=V112)*(DD3:DD105=V110)*DC3:DC105)+SUMPRODUCT((DA3:DA105=V113)*(DD3:DD105=V110)*DC3:DC105)+SUMPRODUCT((DA3:DA105=V114)*(DD3:DD105=V110)*DC3:DC105)</f>
        <v>0</v>
      </c>
      <c r="AA110" s="3">
        <f>SUMPRODUCT((DA3:DA105=V110)*(DD3:DD105=V111)*DC3:DC105)+SUMPRODUCT((DA3:DA105=V110)*(DD3:DD105=V112)*DC3:DC105)+SUMPRODUCT((DA3:DA105=V110)*(DD3:DD105=V113)*DC3:DC105)+SUMPRODUCT((DA3:DA105=V110)*(DD3:DD105=V114)*DC3:DC105)+SUMPRODUCT((DA3:DA105=V111)*(DD3:DD105=V110)*DB3:DB105)+SUMPRODUCT((DA3:DA105=V112)*(DD3:DD105=V110)*DB3:DB105)+SUMPRODUCT((DA3:DA105=V113)*(DD3:DD105=V110)*DB3:DB105)+SUMPRODUCT((DA3:DA105=V114)*(DD3:DD105=V110)*DB3:DB105)</f>
        <v>0</v>
      </c>
      <c r="AB110" s="3">
        <f>Z110-AA110+1000</f>
        <v>1000</v>
      </c>
      <c r="AC110" s="3">
        <f>IF(V110&lt;&gt;"",W110*3+X110*1,"")</f>
        <v>0</v>
      </c>
      <c r="AD110" s="3">
        <f>IF(V110&lt;&gt;"",VLOOKUP(V110,C4:I52,7,FALSE),"")</f>
        <v>1000</v>
      </c>
      <c r="AE110" s="3">
        <f>IF(V110&lt;&gt;"",VLOOKUP(V110,C4:I52,5,FALSE),"")</f>
        <v>0</v>
      </c>
      <c r="AF110" s="3">
        <f>IF(V110&lt;&gt;"",VLOOKUP(V110,C4:K52,9,FALSE),"")</f>
        <v>-181</v>
      </c>
      <c r="AG110" s="3">
        <f>AC110</f>
        <v>0</v>
      </c>
      <c r="AH110" s="3">
        <f>IF(V110&lt;&gt;"",RANK(AG110,AG110:AG113),"")</f>
        <v>1</v>
      </c>
      <c r="AI110" s="3">
        <f>IF(V110&lt;&gt;"",SUMPRODUCT((AG110:AG113=AG110)*(AB110:AB113&gt;AB110)),"")</f>
        <v>0</v>
      </c>
      <c r="AJ110" s="3">
        <f>IF(V110&lt;&gt;"",SUMPRODUCT((AG110:AG113=AG110)*(AB110:AB113=AB110)*(Z110:Z113&gt;Z110)),"")</f>
        <v>0</v>
      </c>
      <c r="AK110" s="3">
        <f>IF(V110&lt;&gt;"",SUMPRODUCT((AG110:AG113=AG110)*(AB110:AB113=AB110)*(Z110:Z113=Z110)*(AD110:AD113&gt;AD110)),"")</f>
        <v>0</v>
      </c>
      <c r="AL110" s="3">
        <f>IF(V110&lt;&gt;"",SUMPRODUCT((AG110:AG113=AG110)*(AB110:AB113=AB110)*(Z110:Z113=Z110)*(AD110:AD113=AD110)*(AE110:AE113&gt;AE110)),"")</f>
        <v>0</v>
      </c>
      <c r="AM110" s="3">
        <f>IF(V110&lt;&gt;"",SUMPRODUCT((AG110:AG113=AG110)*(AB110:AB113=AB110)*(Z110:Z113=Z110)*(AD110:AD113=AD110)*(AE110:AE113=AE110)*(AF110:AF113&gt;AF110)),"")</f>
        <v>3</v>
      </c>
      <c r="AN110" s="3">
        <f>IF(V110&lt;&gt;"",SUM(AH110:AM110),"")</f>
        <v>4</v>
      </c>
      <c r="DQ110" s="3" t="e">
        <f ca="1">IF(COUNTIF(DQ31:DQ34,4)=4,1,SUMPRODUCT((DQ31:DQ34=DQ31)*(DP31:DP34=DP31)*(DN31:DN34&gt;DN31))+1)</f>
        <v>#REF!</v>
      </c>
      <c r="EB110" s="3" t="e">
        <f ca="1">IF(EC31&lt;&gt;"",SUMPRODUCT((EJ31:EJ34=EJ31)*(EI31:EI34=EI31)*(EG31:EG34=EG31)*(EH31:EH34=EH31)),"")</f>
        <v>#N/A</v>
      </c>
      <c r="EC110" s="3" t="e">
        <f ca="1">IF(AND(EB110&lt;&gt;"",EB110&gt;1),EC31,"")</f>
        <v>#N/A</v>
      </c>
      <c r="ED110" s="3" t="e">
        <f ca="1">SUMPRODUCT((HH3:HH105=EC110)*(HK3:HK105=EC111)*(HL3:HL105="W"))+SUMPRODUCT((HH3:HH105=EC110)*(HK3:HK105=EC112)*(HL3:HL105="W"))+SUMPRODUCT((HH3:HH105=EC110)*(HK3:HK105=EC113)*(HL3:HL105="W"))+SUMPRODUCT((HH3:HH105=EC110)*(HK3:HK105=EC114)*(HL3:HL105="W"))+SUMPRODUCT((HH3:HH105=EC111)*(HK3:HK105=EC110)*(HM3:HM105="W"))+SUMPRODUCT((HH3:HH105=EC112)*(HK3:HK105=EC110)*(HM3:HM105="W"))+SUMPRODUCT((HH3:HH105=EC113)*(HK3:HK105=EC110)*(HM3:HM105="W"))+SUMPRODUCT((HH3:HH105=EC114)*(HK3:HK105=EC110)*(HM3:HM105="W"))</f>
        <v>#N/A</v>
      </c>
      <c r="EE110" s="3" t="e">
        <f ca="1">SUMPRODUCT((HH3:HH105=EC110)*(HK3:HK105=EC111)*(HL3:HL105="D"))+SUMPRODUCT((HH3:HH105=EC110)*(HK3:HK105=EC112)*(HL3:HL105="D"))+SUMPRODUCT((HH3:HH105=EC110)*(HK3:HK105=EC113)*(HL3:HL105="D"))+SUMPRODUCT((HH3:HH105=EC110)*(HK3:HK105=EC114)*(HL3:HL105="D"))+SUMPRODUCT((HH3:HH105=EC111)*(HK3:HK105=EC110)*(HL3:HL105="D"))+SUMPRODUCT((HH3:HH105=EC112)*(HK3:HK105=EC110)*(HL3:HL105="D"))+SUMPRODUCT((HH3:HH105=EC113)*(HK3:HK105=EC110)*(HL3:HL105="D"))+SUMPRODUCT((HH3:HH105=EC114)*(HK3:HK105=EC110)*(HL3:HL105="D"))</f>
        <v>#N/A</v>
      </c>
      <c r="EF110" s="3" t="e">
        <f ca="1">SUMPRODUCT((HH3:HH105=EC110)*(HK3:HK105=EC111)*(HL3:HL105="L"))+SUMPRODUCT((HH3:HH105=EC110)*(HK3:HK105=EC112)*(HL3:HL105="L"))+SUMPRODUCT((HH3:HH105=EC110)*(HK3:HK105=EC113)*(HL3:HL105="L"))+SUMPRODUCT((HH3:HH105=EC110)*(HK3:HK105=EC114)*(HL3:HL105="L"))+SUMPRODUCT((HH3:HH105=EC111)*(HK3:HK105=EC110)*(HM3:HM105="L"))+SUMPRODUCT((HH3:HH105=EC112)*(HK3:HK105=EC110)*(HM3:HM105="L"))+SUMPRODUCT((HH3:HH105=EC113)*(HK3:HK105=EC110)*(HM3:HM105="L"))+SUMPRODUCT((HH3:HH105=EC114)*(HK3:HK105=EC110)*(HM3:HM105="L"))</f>
        <v>#N/A</v>
      </c>
      <c r="EG110" s="3" t="e">
        <f ca="1">SUMPRODUCT((HH3:HH105=EC110)*(HK3:HK105=EC111)*HI3:HI105)+SUMPRODUCT((HH3:HH105=EC110)*(HK3:HK105=EC112)*HI3:HI105)+SUMPRODUCT((HH3:HH105=EC110)*(HK3:HK105=EC113)*HI3:HI105)+SUMPRODUCT((HH3:HH105=EC110)*(HK3:HK105=EC114)*HI3:HI105)+SUMPRODUCT((HH3:HH105=EC111)*(HK3:HK105=EC110)*HJ3:HJ105)+SUMPRODUCT((HH3:HH105=EC112)*(HK3:HK105=EC110)*HJ3:HJ105)+SUMPRODUCT((HH3:HH105=EC113)*(HK3:HK105=EC110)*HJ3:HJ105)+SUMPRODUCT((HH3:HH105=EC114)*(HK3:HK105=EC110)*HJ3:HJ105)</f>
        <v>#N/A</v>
      </c>
      <c r="EH110" s="3" t="e">
        <f ca="1">SUMPRODUCT((HH3:HH105=EC110)*(HK3:HK105=EC111)*HJ3:HJ105)+SUMPRODUCT((HH3:HH105=EC110)*(HK3:HK105=EC112)*HJ3:HJ105)+SUMPRODUCT((HH3:HH105=EC110)*(HK3:HK105=EC113)*HJ3:HJ105)+SUMPRODUCT((HH3:HH105=EC110)*(HK3:HK105=EC114)*HJ3:HJ105)+SUMPRODUCT((HH3:HH105=EC111)*(HK3:HK105=EC110)*HI3:HI105)+SUMPRODUCT((HH3:HH105=EC112)*(HK3:HK105=EC110)*HI3:HI105)+SUMPRODUCT((HH3:HH105=EC113)*(HK3:HK105=EC110)*HI3:HI105)+SUMPRODUCT((HH3:HH105=EC114)*(HK3:HK105=EC110)*HI3:HI105)</f>
        <v>#N/A</v>
      </c>
      <c r="EI110" s="3" t="e">
        <f ca="1">EG110-EH110+1000</f>
        <v>#N/A</v>
      </c>
      <c r="EJ110" s="3" t="e">
        <f ca="1">IF(EC110&lt;&gt;"",ED110*3+EE110*1,"")</f>
        <v>#N/A</v>
      </c>
      <c r="EK110" s="3" t="e">
        <f ca="1">IF(EC110&lt;&gt;"",VLOOKUP(EC110,DJ4:DP52,7,FALSE),"")</f>
        <v>#N/A</v>
      </c>
      <c r="EL110" s="3" t="e">
        <f ca="1">IF(EC110&lt;&gt;"",VLOOKUP(EC110,DJ4:DP52,5,FALSE),"")</f>
        <v>#N/A</v>
      </c>
      <c r="EM110" s="3" t="e">
        <f ca="1">IF(EC110&lt;&gt;"",VLOOKUP(EC110,DJ4:DR52,9,FALSE),"")</f>
        <v>#N/A</v>
      </c>
      <c r="EN110" s="3" t="e">
        <f ca="1">EJ110</f>
        <v>#N/A</v>
      </c>
      <c r="EO110" s="3" t="e">
        <f ca="1">IF(EC110&lt;&gt;"",RANK(EN110,EN110:EN113),"")</f>
        <v>#N/A</v>
      </c>
      <c r="EP110" s="3" t="e">
        <f ca="1">IF(EC110&lt;&gt;"",SUMPRODUCT((EN110:EN113=EN110)*(EI110:EI113&gt;EI110)),"")</f>
        <v>#N/A</v>
      </c>
      <c r="EQ110" s="3" t="e">
        <f ca="1">IF(EC110&lt;&gt;"",SUMPRODUCT((EN110:EN113=EN110)*(EI110:EI113=EI110)*(EG110:EG113&gt;EG110)),"")</f>
        <v>#N/A</v>
      </c>
      <c r="ER110" s="3" t="e">
        <f ca="1">IF(EC110&lt;&gt;"",SUMPRODUCT((EN110:EN113=EN110)*(EI110:EI113=EI110)*(EG110:EG113=EG110)*(EK110:EK113&gt;EK110)),"")</f>
        <v>#N/A</v>
      </c>
      <c r="ES110" s="3" t="e">
        <f ca="1">IF(EC110&lt;&gt;"",SUMPRODUCT((EN110:EN113=EN110)*(EI110:EI113=EI110)*(EG110:EG113=EG110)*(EK110:EK113=EK110)*(EL110:EL113&gt;EL110)),"")</f>
        <v>#N/A</v>
      </c>
      <c r="ET110" s="3" t="e">
        <f ca="1">IF(EC110&lt;&gt;"",SUMPRODUCT((EN110:EN113=EN110)*(EI110:EI113=EI110)*(EG110:EG113=EG110)*(EK110:EK113=EK110)*(EL110:EL113=EL110)*(EM110:EM113&gt;EM110)),"")</f>
        <v>#N/A</v>
      </c>
      <c r="EU110" s="3" t="e">
        <f ca="1">IF(EC110&lt;&gt;"",SUM(EO110:ET110),"")</f>
        <v>#N/A</v>
      </c>
    </row>
    <row r="111" spans="10:171" x14ac:dyDescent="0.25">
      <c r="J111" s="3">
        <f>IF(COUNTIF(J31:J34,4)=4,1,SUMPRODUCT((J31:J34=J32)*(I31:I34=I32)*(G31:G34&gt;G32))+1)</f>
        <v>1</v>
      </c>
      <c r="U111" s="3">
        <f>IF(V32&lt;&gt;"",SUMPRODUCT((AC31:AC34=AC32)*(AB31:AB34=AB32)*(Z31:Z34=Z32)*(AA31:AA34=AA32)),"")</f>
        <v>4</v>
      </c>
      <c r="V111" s="3" t="str">
        <f>IF(AND(U111&lt;&gt;"",U111&gt;1),V32,"")</f>
        <v>Ivoorkust</v>
      </c>
      <c r="W111" s="3">
        <f>SUMPRODUCT((DA3:DA105=V111)*(DD3:DD105=V112)*(DE3:DE105="W"))+SUMPRODUCT((DA3:DA105=V111)*(DD3:DD105=V113)*(DE3:DE105="W"))+SUMPRODUCT((DA3:DA105=V111)*(DD3:DD105=V114)*(DE3:DE105="W"))+SUMPRODUCT((DA3:DA105=V111)*(DD3:DD105=V110)*(DE3:DE105="W"))+SUMPRODUCT((DA3:DA105=V112)*(DD3:DD105=V111)*(DF3:DF105="W"))+SUMPRODUCT((DA3:DA105=V113)*(DD3:DD105=V111)*(DF3:DF105="W"))+SUMPRODUCT((DA3:DA105=V114)*(DD3:DD105=V111)*(DF3:DF105="W"))+SUMPRODUCT((DA3:DA105=V110)*(DD3:DD105=V111)*(DF3:DF105="W"))</f>
        <v>0</v>
      </c>
      <c r="X111" s="3">
        <f>SUMPRODUCT((DA3:DA105=V111)*(DD3:DD105=V112)*(DE3:DE105="D"))+SUMPRODUCT((DA3:DA105=V111)*(DD3:DD105=V113)*(DE3:DE105="D"))+SUMPRODUCT((DA3:DA105=V111)*(DD3:DD105=V114)*(DE3:DE105="D"))+SUMPRODUCT((DA3:DA105=V111)*(DD3:DD105=V110)*(DE3:DE105="D"))+SUMPRODUCT((DA3:DA105=V112)*(DD3:DD105=V111)*(DE3:DE105="D"))+SUMPRODUCT((DA3:DA105=V113)*(DD3:DD105=V111)*(DE3:DE105="D"))+SUMPRODUCT((DA3:DA105=V114)*(DD3:DD105=V111)*(DE3:DE105="D"))+SUMPRODUCT((DA3:DA105=V110)*(DD3:DD105=V111)*(DE3:DE105="D"))</f>
        <v>0</v>
      </c>
      <c r="Y111" s="3">
        <f>SUMPRODUCT((DA3:DA105=V111)*(DD3:DD105=V112)*(DE3:DE105="L"))+SUMPRODUCT((DA3:DA105=V111)*(DD3:DD105=V113)*(DE3:DE105="L"))+SUMPRODUCT((DA3:DA105=V111)*(DD3:DD105=V114)*(DE3:DE105="L"))+SUMPRODUCT((DA3:DA105=V111)*(DD3:DD105=V110)*(DE3:DE105="L"))+SUMPRODUCT((DA3:DA105=V112)*(DD3:DD105=V111)*(DF3:DF105="L"))+SUMPRODUCT((DA3:DA105=V113)*(DD3:DD105=V111)*(DF3:DF105="L"))+SUMPRODUCT((DA3:DA105=V114)*(DD3:DD105=V111)*(DF3:DF105="L"))+SUMPRODUCT((DA3:DA105=V110)*(DD3:DD105=V111)*(DF3:DF105="L"))</f>
        <v>0</v>
      </c>
      <c r="Z111" s="3">
        <f>SUMPRODUCT((DA3:DA105=V111)*(DD3:DD105=V112)*DB3:DB105)+SUMPRODUCT((DA3:DA105=V111)*(DD3:DD105=V113)*DB3:DB105)+SUMPRODUCT((DA3:DA105=V111)*(DD3:DD105=V114)*DB3:DB105)+SUMPRODUCT((DA3:DA105=V111)*(DD3:DD105=V110)*DB3:DB105)+SUMPRODUCT((DA3:DA105=V112)*(DD3:DD105=V111)*DC3:DC105)+SUMPRODUCT((DA3:DA105=V113)*(DD3:DD105=V111)*DC3:DC105)+SUMPRODUCT((DA3:DA105=V114)*(DD3:DD105=V111)*DC3:DC105)+SUMPRODUCT((DA3:DA105=V110)*(DD3:DD105=V111)*DC3:DC105)</f>
        <v>0</v>
      </c>
      <c r="AA111" s="3">
        <f>SUMPRODUCT((DA3:DA105=V111)*(DD3:DD105=V112)*DC3:DC105)+SUMPRODUCT((DA3:DA105=V111)*(DD3:DD105=V113)*DC3:DC105)+SUMPRODUCT((DA3:DA105=V111)*(DD3:DD105=V114)*DC3:DC105)+SUMPRODUCT((DA3:DA105=V111)*(DD3:DD105=V110)*DC3:DC105)+SUMPRODUCT((DA3:DA105=V112)*(DD3:DD105=V111)*DB3:DB105)+SUMPRODUCT((DA3:DA105=V113)*(DD3:DD105=V111)*DB3:DB105)+SUMPRODUCT((DA3:DA105=V114)*(DD3:DD105=V111)*DB3:DB105)+SUMPRODUCT((DA3:DA105=V110)*(DD3:DD105=V111)*DB3:DB105)</f>
        <v>0</v>
      </c>
      <c r="AB111" s="3">
        <f>Z111-AA111+1000</f>
        <v>1000</v>
      </c>
      <c r="AC111" s="3">
        <f t="shared" ref="AC111:AC113" si="338">IF(V111&lt;&gt;"",W111*3+X111*1,"")</f>
        <v>0</v>
      </c>
      <c r="AD111" s="3">
        <f>IF(V111&lt;&gt;"",VLOOKUP(V111,C4:I52,7,FALSE),"")</f>
        <v>1000</v>
      </c>
      <c r="AE111" s="3">
        <f>IF(V111&lt;&gt;"",VLOOKUP(V111,C4:I52,5,FALSE),"")</f>
        <v>0</v>
      </c>
      <c r="AF111" s="3">
        <f>IF(V111&lt;&gt;"",VLOOKUP(V111,C4:K52,9,FALSE),"")</f>
        <v>-137</v>
      </c>
      <c r="AG111" s="3">
        <f t="shared" ref="AG111:AG113" si="339">AC111</f>
        <v>0</v>
      </c>
      <c r="AH111" s="3">
        <f>IF(V111&lt;&gt;"",RANK(AG111,AG110:AG113),"")</f>
        <v>1</v>
      </c>
      <c r="AI111" s="3">
        <f>IF(V111&lt;&gt;"",SUMPRODUCT((AG110:AG113=AG111)*(AB110:AB113&gt;AB111)),"")</f>
        <v>0</v>
      </c>
      <c r="AJ111" s="3">
        <f>IF(V111&lt;&gt;"",SUMPRODUCT((AG110:AG113=AG111)*(AB110:AB113=AB111)*(Z110:Z113&gt;Z111)),"")</f>
        <v>0</v>
      </c>
      <c r="AK111" s="3">
        <f>IF(V111&lt;&gt;"",SUMPRODUCT((AG110:AG113=AG111)*(AB110:AB113=AB111)*(Z110:Z113=Z111)*(AD110:AD113&gt;AD111)),"")</f>
        <v>0</v>
      </c>
      <c r="AL111" s="3">
        <f>IF(V111&lt;&gt;"",SUMPRODUCT((AG110:AG113=AG111)*(AB110:AB113=AB111)*(Z110:Z113=Z111)*(AD110:AD113=AD111)*(AE110:AE113&gt;AE111)),"")</f>
        <v>0</v>
      </c>
      <c r="AM111" s="3">
        <f>IF(V111&lt;&gt;"",SUMPRODUCT((AG110:AG113=AG111)*(AB110:AB113=AB111)*(Z110:Z113=Z111)*(AD110:AD113=AD111)*(AE110:AE113=AE111)*(AF110:AF113&gt;AF111)),"")</f>
        <v>2</v>
      </c>
      <c r="AN111" s="3">
        <f>IF(V111&lt;&gt;"",SUM(AH111:AM111),"")</f>
        <v>3</v>
      </c>
      <c r="AO111" s="3" t="str">
        <f>IF(AP32&lt;&gt;"",SUMPRODUCT((AW31:AW34=AW32)*(AV31:AV34=AV32)*(AT31:AT34=AT32)*(AU31:AU34=AU32)),"")</f>
        <v/>
      </c>
      <c r="AP111" s="3" t="str">
        <f>IF(AND(AO111&lt;&gt;"",AO111&gt;1),AP32,"")</f>
        <v/>
      </c>
      <c r="AQ111" s="3">
        <f>SUMPRODUCT((DA3:DA105=AP111)*(DD3:DD105=AP112)*(DE3:DE105="W"))+SUMPRODUCT((DA3:DA105=AP111)*(DD3:DD105=AP113)*(DE3:DE105="W"))+SUMPRODUCT((DA3:DA105=AP111)*(DD3:DD105=AP114)*(DE3:DE105="W"))+SUMPRODUCT((DA3:DA105=AP112)*(DD3:DD105=AP111)*(DF3:DF105="W"))+SUMPRODUCT((DA3:DA105=AP113)*(DD3:DD105=AP111)*(DF3:DF105="W"))+SUMPRODUCT((DA3:DA105=AP114)*(DD3:DD105=AP111)*(DF3:DF105="W"))</f>
        <v>0</v>
      </c>
      <c r="AR111" s="3">
        <f>SUMPRODUCT((DA3:DA105=AP111)*(DD3:DD105=AP112)*(DE3:DE105="D"))+SUMPRODUCT((DA3:DA105=AP111)*(DD3:DD105=AP113)*(DE3:DE105="D"))+SUMPRODUCT((DA3:DA105=AP111)*(DD3:DD105=AP114)*(DE3:DE105="D"))+SUMPRODUCT((DA3:DA105=AP112)*(DD3:DD105=AP111)*(DE3:DE105="D"))+SUMPRODUCT((DA3:DA105=AP113)*(DD3:DD105=AP111)*(DE3:DE105="D"))+SUMPRODUCT((DA3:DA105=AP114)*(DD3:DD105=AP111)*(DE3:DE105="D"))</f>
        <v>0</v>
      </c>
      <c r="AS111" s="3">
        <f>SUMPRODUCT((DA3:DA105=AP111)*(DD3:DD105=AP112)*(DE3:DE105="L"))+SUMPRODUCT((DA3:DA105=AP111)*(DD3:DD105=AP113)*(DE3:DE105="L"))+SUMPRODUCT((DA3:DA105=AP111)*(DD3:DD105=AP114)*(DE3:DE105="L"))+SUMPRODUCT((DA3:DA105=AP112)*(DD3:DD105=AP111)*(DF3:DF105="L"))+SUMPRODUCT((DA3:DA105=AP113)*(DD3:DD105=AP111)*(DF3:DF105="L"))+SUMPRODUCT((DA3:DA105=AP114)*(DD3:DD105=AP111)*(DF3:DF105="L"))</f>
        <v>0</v>
      </c>
      <c r="AT111" s="3">
        <f>SUMPRODUCT((DA3:DA105=AP111)*(DD3:DD105=AP112)*DB3:DB105)+SUMPRODUCT((DA3:DA105=AP111)*(DD3:DD105=AP113)*DB3:DB105)+SUMPRODUCT((DA3:DA105=AP111)*(DD3:DD105=AP114)*DB3:DB105)+SUMPRODUCT((DA3:DA105=AP111)*(DD3:DD105=AP110)*DB3:DB105)+SUMPRODUCT((DA3:DA105=AP112)*(DD3:DD105=AP111)*DC3:DC105)+SUMPRODUCT((DA3:DA105=AP113)*(DD3:DD105=AP111)*DC3:DC105)+SUMPRODUCT((DA3:DA105=AP114)*(DD3:DD105=AP111)*DC3:DC105)+SUMPRODUCT((DA3:DA105=AP110)*(DD3:DD105=AP111)*DC3:DC105)</f>
        <v>0</v>
      </c>
      <c r="AU111" s="3">
        <f>SUMPRODUCT((DA3:DA105=AP111)*(DD3:DD105=AP112)*DC3:DC105)+SUMPRODUCT((DA3:DA105=AP111)*(DD3:DD105=AP113)*DC3:DC105)+SUMPRODUCT((DA3:DA105=AP111)*(DD3:DD105=AP114)*DC3:DC105)+SUMPRODUCT((DA3:DA105=AP111)*(DD3:DD105=AP110)*DC3:DC105)+SUMPRODUCT((DA3:DA105=AP112)*(DD3:DD105=AP111)*DB3:DB105)+SUMPRODUCT((DA3:DA105=AP113)*(DD3:DD105=AP111)*DB3:DB105)+SUMPRODUCT((DA3:DA105=AP114)*(DD3:DD105=AP111)*DB3:DB105)+SUMPRODUCT((DA3:DA105=AP110)*(DD3:DD105=AP111)*DB3:DB105)</f>
        <v>0</v>
      </c>
      <c r="AV111" s="3">
        <f>AT111-AU111+1000</f>
        <v>1000</v>
      </c>
      <c r="AW111" s="3" t="str">
        <f t="shared" ref="AW111:AW113" si="340">IF(AP111&lt;&gt;"",AQ111*3+AR111*1,"")</f>
        <v/>
      </c>
      <c r="AX111" s="3" t="str">
        <f>IF(AP111&lt;&gt;"",VLOOKUP(AP111,C4:I52,7,FALSE),"")</f>
        <v/>
      </c>
      <c r="AY111" s="3" t="str">
        <f>IF(AP111&lt;&gt;"",VLOOKUP(AP111,C4:I52,5,FALSE),"")</f>
        <v/>
      </c>
      <c r="AZ111" s="3" t="str">
        <f>IF(AP111&lt;&gt;"",VLOOKUP(AP111,C4:K52,9,FALSE),"")</f>
        <v/>
      </c>
      <c r="BA111" s="3" t="str">
        <f t="shared" ref="BA111:BA113" si="341">AW111</f>
        <v/>
      </c>
      <c r="BB111" s="3" t="str">
        <f>IF(AP111&lt;&gt;"",RANK(BA111,BA110:BA113),"")</f>
        <v/>
      </c>
      <c r="BC111" s="3" t="str">
        <f>IF(AP111&lt;&gt;"",SUMPRODUCT((BA110:BA113=BA111)*(AV110:AV113&gt;AV111)),"")</f>
        <v/>
      </c>
      <c r="BD111" s="3" t="str">
        <f>IF(AP111&lt;&gt;"",SUMPRODUCT((BA110:BA113=BA111)*(AV110:AV113=AV111)*(AT110:AT113&gt;AT111)),"")</f>
        <v/>
      </c>
      <c r="BE111" s="3" t="str">
        <f>IF(AP111&lt;&gt;"",SUMPRODUCT((BA110:BA113=BA111)*(AV110:AV113=AV111)*(AT110:AT113=AT111)*(AX110:AX113&gt;AX111)),"")</f>
        <v/>
      </c>
      <c r="BF111" s="3" t="str">
        <f>IF(AP111&lt;&gt;"",SUMPRODUCT((BA110:BA113=BA111)*(AV110:AV113=AV111)*(AT110:AT113=AT111)*(AX110:AX113=AX111)*(AY110:AY113&gt;AY111)),"")</f>
        <v/>
      </c>
      <c r="BG111" s="3" t="str">
        <f>IF(AP111&lt;&gt;"",SUMPRODUCT((BA110:BA113=BA111)*(AV110:AV113=AV111)*(AT110:AT113=AT111)*(AX110:AX113=AX111)*(AY110:AY113=AY111)*(AZ110:AZ113&gt;AZ111)),"")</f>
        <v/>
      </c>
      <c r="BH111" s="3" t="str">
        <f>IF(AP111&lt;&gt;"",SUM(BB111:BG111)+1,"")</f>
        <v/>
      </c>
      <c r="DQ111" s="3" t="e">
        <f ca="1">IF(COUNTIF(DQ31:DQ34,4)=4,1,SUMPRODUCT((DQ31:DQ34=DQ32)*(DP31:DP34=DP32)*(DN31:DN34&gt;DN32))+1)</f>
        <v>#REF!</v>
      </c>
      <c r="EB111" s="3" t="e">
        <f ca="1">IF(EC32&lt;&gt;"",SUMPRODUCT((EJ31:EJ34=EJ32)*(EI31:EI34=EI32)*(EG31:EG34=EG32)*(EH31:EH34=EH32)),"")</f>
        <v>#N/A</v>
      </c>
      <c r="EC111" s="3" t="e">
        <f ca="1">IF(AND(EB111&lt;&gt;"",EB111&gt;1),EC32,"")</f>
        <v>#N/A</v>
      </c>
      <c r="ED111" s="3" t="e">
        <f ca="1">SUMPRODUCT((HH3:HH105=EC111)*(HK3:HK105=EC112)*(HL3:HL105="W"))+SUMPRODUCT((HH3:HH105=EC111)*(HK3:HK105=EC113)*(HL3:HL105="W"))+SUMPRODUCT((HH3:HH105=EC111)*(HK3:HK105=EC114)*(HL3:HL105="W"))+SUMPRODUCT((HH3:HH105=EC111)*(HK3:HK105=EC110)*(HL3:HL105="W"))+SUMPRODUCT((HH3:HH105=EC112)*(HK3:HK105=EC111)*(HM3:HM105="W"))+SUMPRODUCT((HH3:HH105=EC113)*(HK3:HK105=EC111)*(HM3:HM105="W"))+SUMPRODUCT((HH3:HH105=EC114)*(HK3:HK105=EC111)*(HM3:HM105="W"))+SUMPRODUCT((HH3:HH105=EC110)*(HK3:HK105=EC111)*(HM3:HM105="W"))</f>
        <v>#N/A</v>
      </c>
      <c r="EE111" s="3" t="e">
        <f ca="1">SUMPRODUCT((HH3:HH105=EC111)*(HK3:HK105=EC112)*(HL3:HL105="D"))+SUMPRODUCT((HH3:HH105=EC111)*(HK3:HK105=EC113)*(HL3:HL105="D"))+SUMPRODUCT((HH3:HH105=EC111)*(HK3:HK105=EC114)*(HL3:HL105="D"))+SUMPRODUCT((HH3:HH105=EC111)*(HK3:HK105=EC110)*(HL3:HL105="D"))+SUMPRODUCT((HH3:HH105=EC112)*(HK3:HK105=EC111)*(HL3:HL105="D"))+SUMPRODUCT((HH3:HH105=EC113)*(HK3:HK105=EC111)*(HL3:HL105="D"))+SUMPRODUCT((HH3:HH105=EC114)*(HK3:HK105=EC111)*(HL3:HL105="D"))+SUMPRODUCT((HH3:HH105=EC110)*(HK3:HK105=EC111)*(HL3:HL105="D"))</f>
        <v>#N/A</v>
      </c>
      <c r="EF111" s="3" t="e">
        <f ca="1">SUMPRODUCT((HH3:HH105=EC111)*(HK3:HK105=EC112)*(HL3:HL105="L"))+SUMPRODUCT((HH3:HH105=EC111)*(HK3:HK105=EC113)*(HL3:HL105="L"))+SUMPRODUCT((HH3:HH105=EC111)*(HK3:HK105=EC114)*(HL3:HL105="L"))+SUMPRODUCT((HH3:HH105=EC111)*(HK3:HK105=EC110)*(HL3:HL105="L"))+SUMPRODUCT((HH3:HH105=EC112)*(HK3:HK105=EC111)*(HM3:HM105="L"))+SUMPRODUCT((HH3:HH105=EC113)*(HK3:HK105=EC111)*(HM3:HM105="L"))+SUMPRODUCT((HH3:HH105=EC114)*(HK3:HK105=EC111)*(HM3:HM105="L"))+SUMPRODUCT((HH3:HH105=EC110)*(HK3:HK105=EC111)*(HM3:HM105="L"))</f>
        <v>#N/A</v>
      </c>
      <c r="EG111" s="3" t="e">
        <f ca="1">SUMPRODUCT((HH3:HH105=EC111)*(HK3:HK105=EC112)*HI3:HI105)+SUMPRODUCT((HH3:HH105=EC111)*(HK3:HK105=EC113)*HI3:HI105)+SUMPRODUCT((HH3:HH105=EC111)*(HK3:HK105=EC114)*HI3:HI105)+SUMPRODUCT((HH3:HH105=EC111)*(HK3:HK105=EC110)*HI3:HI105)+SUMPRODUCT((HH3:HH105=EC112)*(HK3:HK105=EC111)*HJ3:HJ105)+SUMPRODUCT((HH3:HH105=EC113)*(HK3:HK105=EC111)*HJ3:HJ105)+SUMPRODUCT((HH3:HH105=EC114)*(HK3:HK105=EC111)*HJ3:HJ105)+SUMPRODUCT((HH3:HH105=EC110)*(HK3:HK105=EC111)*HJ3:HJ105)</f>
        <v>#N/A</v>
      </c>
      <c r="EH111" s="3" t="e">
        <f ca="1">SUMPRODUCT((HH3:HH105=EC111)*(HK3:HK105=EC112)*HJ3:HJ105)+SUMPRODUCT((HH3:HH105=EC111)*(HK3:HK105=EC113)*HJ3:HJ105)+SUMPRODUCT((HH3:HH105=EC111)*(HK3:HK105=EC114)*HJ3:HJ105)+SUMPRODUCT((HH3:HH105=EC111)*(HK3:HK105=EC110)*HJ3:HJ105)+SUMPRODUCT((HH3:HH105=EC112)*(HK3:HK105=EC111)*HI3:HI105)+SUMPRODUCT((HH3:HH105=EC113)*(HK3:HK105=EC111)*HI3:HI105)+SUMPRODUCT((HH3:HH105=EC114)*(HK3:HK105=EC111)*HI3:HI105)+SUMPRODUCT((HH3:HH105=EC110)*(HK3:HK105=EC111)*HI3:HI105)</f>
        <v>#N/A</v>
      </c>
      <c r="EI111" s="3" t="e">
        <f ca="1">EG111-EH111+1000</f>
        <v>#N/A</v>
      </c>
      <c r="EJ111" s="3" t="e">
        <f t="shared" ref="EJ111:EJ113" ca="1" si="342">IF(EC111&lt;&gt;"",ED111*3+EE111*1,"")</f>
        <v>#N/A</v>
      </c>
      <c r="EK111" s="3" t="e">
        <f ca="1">IF(EC111&lt;&gt;"",VLOOKUP(EC111,DJ4:DP52,7,FALSE),"")</f>
        <v>#N/A</v>
      </c>
      <c r="EL111" s="3" t="e">
        <f ca="1">IF(EC111&lt;&gt;"",VLOOKUP(EC111,DJ4:DP52,5,FALSE),"")</f>
        <v>#N/A</v>
      </c>
      <c r="EM111" s="3" t="e">
        <f ca="1">IF(EC111&lt;&gt;"",VLOOKUP(EC111,DJ4:DR52,9,FALSE),"")</f>
        <v>#N/A</v>
      </c>
      <c r="EN111" s="3" t="e">
        <f t="shared" ref="EN111:EN113" ca="1" si="343">EJ111</f>
        <v>#N/A</v>
      </c>
      <c r="EO111" s="3" t="e">
        <f ca="1">IF(EC111&lt;&gt;"",RANK(EN111,EN110:EN113),"")</f>
        <v>#N/A</v>
      </c>
      <c r="EP111" s="3" t="e">
        <f ca="1">IF(EC111&lt;&gt;"",SUMPRODUCT((EN110:EN113=EN111)*(EI110:EI113&gt;EI111)),"")</f>
        <v>#N/A</v>
      </c>
      <c r="EQ111" s="3" t="e">
        <f ca="1">IF(EC111&lt;&gt;"",SUMPRODUCT((EN110:EN113=EN111)*(EI110:EI113=EI111)*(EG110:EG113&gt;EG111)),"")</f>
        <v>#N/A</v>
      </c>
      <c r="ER111" s="3" t="e">
        <f ca="1">IF(EC111&lt;&gt;"",SUMPRODUCT((EN110:EN113=EN111)*(EI110:EI113=EI111)*(EG110:EG113=EG111)*(EK110:EK113&gt;EK111)),"")</f>
        <v>#N/A</v>
      </c>
      <c r="ES111" s="3" t="e">
        <f ca="1">IF(EC111&lt;&gt;"",SUMPRODUCT((EN110:EN113=EN111)*(EI110:EI113=EI111)*(EG110:EG113=EG111)*(EK110:EK113=EK111)*(EL110:EL113&gt;EL111)),"")</f>
        <v>#N/A</v>
      </c>
      <c r="ET111" s="3" t="e">
        <f ca="1">IF(EC111&lt;&gt;"",SUMPRODUCT((EN110:EN113=EN111)*(EI110:EI113=EI111)*(EG110:EG113=EG111)*(EK110:EK113=EK111)*(EL110:EL113=EL111)*(EM110:EM113&gt;EM111)),"")</f>
        <v>#N/A</v>
      </c>
      <c r="EU111" s="3" t="e">
        <f ca="1">IF(EC111&lt;&gt;"",SUM(EO111:ET111),"")</f>
        <v>#N/A</v>
      </c>
      <c r="EV111" s="3" t="e">
        <f ca="1">IF(EW32&lt;&gt;"",SUMPRODUCT((FD31:FD34=FD32)*(FC31:FC34=FC32)*(FA31:FA34=FA32)*(FB31:FB34=FB32)),"")</f>
        <v>#N/A</v>
      </c>
      <c r="EW111" s="3" t="e">
        <f ca="1">IF(AND(EV111&lt;&gt;"",EV111&gt;1),EW32,"")</f>
        <v>#N/A</v>
      </c>
      <c r="EX111" s="3" t="e">
        <f ca="1">SUMPRODUCT((HH3:HH105=EW111)*(HK3:HK105=EW112)*(HL3:HL105="W"))+SUMPRODUCT((HH3:HH105=EW111)*(HK3:HK105=EW113)*(HL3:HL105="W"))+SUMPRODUCT((HH3:HH105=EW111)*(HK3:HK105=EW114)*(HL3:HL105="W"))+SUMPRODUCT((HH3:HH105=EW112)*(HK3:HK105=EW111)*(HM3:HM105="W"))+SUMPRODUCT((HH3:HH105=EW113)*(HK3:HK105=EW111)*(HM3:HM105="W"))+SUMPRODUCT((HH3:HH105=EW114)*(HK3:HK105=EW111)*(HM3:HM105="W"))</f>
        <v>#N/A</v>
      </c>
      <c r="EY111" s="3" t="e">
        <f ca="1">SUMPRODUCT((HH3:HH105=EW111)*(HK3:HK105=EW112)*(HL3:HL105="D"))+SUMPRODUCT((HH3:HH105=EW111)*(HK3:HK105=EW113)*(HL3:HL105="D"))+SUMPRODUCT((HH3:HH105=EW111)*(HK3:HK105=EW114)*(HL3:HL105="D"))+SUMPRODUCT((HH3:HH105=EW112)*(HK3:HK105=EW111)*(HL3:HL105="D"))+SUMPRODUCT((HH3:HH105=EW113)*(HK3:HK105=EW111)*(HL3:HL105="D"))+SUMPRODUCT((HH3:HH105=EW114)*(HK3:HK105=EW111)*(HL3:HL105="D"))</f>
        <v>#N/A</v>
      </c>
      <c r="EZ111" s="3" t="e">
        <f ca="1">SUMPRODUCT((HH3:HH105=EW111)*(HK3:HK105=EW112)*(HL3:HL105="L"))+SUMPRODUCT((HH3:HH105=EW111)*(HK3:HK105=EW113)*(HL3:HL105="L"))+SUMPRODUCT((HH3:HH105=EW111)*(HK3:HK105=EW114)*(HL3:HL105="L"))+SUMPRODUCT((HH3:HH105=EW112)*(HK3:HK105=EW111)*(HM3:HM105="L"))+SUMPRODUCT((HH3:HH105=EW113)*(HK3:HK105=EW111)*(HM3:HM105="L"))+SUMPRODUCT((HH3:HH105=EW114)*(HK3:HK105=EW111)*(HM3:HM105="L"))</f>
        <v>#N/A</v>
      </c>
      <c r="FA111" s="3" t="e">
        <f ca="1">SUMPRODUCT((HH3:HH105=EW111)*(HK3:HK105=EW112)*HI3:HI105)+SUMPRODUCT((HH3:HH105=EW111)*(HK3:HK105=EW113)*HI3:HI105)+SUMPRODUCT((HH3:HH105=EW111)*(HK3:HK105=EW114)*HI3:HI105)+SUMPRODUCT((HH3:HH105=EW111)*(HK3:HK105=EW110)*HI3:HI105)+SUMPRODUCT((HH3:HH105=EW112)*(HK3:HK105=EW111)*HJ3:HJ105)+SUMPRODUCT((HH3:HH105=EW113)*(HK3:HK105=EW111)*HJ3:HJ105)+SUMPRODUCT((HH3:HH105=EW114)*(HK3:HK105=EW111)*HJ3:HJ105)+SUMPRODUCT((HH3:HH105=EW110)*(HK3:HK105=EW111)*HJ3:HJ105)</f>
        <v>#N/A</v>
      </c>
      <c r="FB111" s="3" t="e">
        <f ca="1">SUMPRODUCT((HH3:HH105=EW111)*(HK3:HK105=EW112)*HJ3:HJ105)+SUMPRODUCT((HH3:HH105=EW111)*(HK3:HK105=EW113)*HJ3:HJ105)+SUMPRODUCT((HH3:HH105=EW111)*(HK3:HK105=EW114)*HJ3:HJ105)+SUMPRODUCT((HH3:HH105=EW111)*(HK3:HK105=EW110)*HJ3:HJ105)+SUMPRODUCT((HH3:HH105=EW112)*(HK3:HK105=EW111)*HI3:HI105)+SUMPRODUCT((HH3:HH105=EW113)*(HK3:HK105=EW111)*HI3:HI105)+SUMPRODUCT((HH3:HH105=EW114)*(HK3:HK105=EW111)*HI3:HI105)+SUMPRODUCT((HH3:HH105=EW110)*(HK3:HK105=EW111)*HI3:HI105)</f>
        <v>#N/A</v>
      </c>
      <c r="FC111" s="3" t="e">
        <f ca="1">FA111-FB111+1000</f>
        <v>#N/A</v>
      </c>
      <c r="FD111" s="3" t="e">
        <f t="shared" ref="FD111:FD113" ca="1" si="344">IF(EW111&lt;&gt;"",EX111*3+EY111*1,"")</f>
        <v>#N/A</v>
      </c>
      <c r="FE111" s="3" t="e">
        <f ca="1">IF(EW111&lt;&gt;"",VLOOKUP(EW111,DJ4:DP52,7,FALSE),"")</f>
        <v>#N/A</v>
      </c>
      <c r="FF111" s="3" t="e">
        <f ca="1">IF(EW111&lt;&gt;"",VLOOKUP(EW111,DJ4:DP52,5,FALSE),"")</f>
        <v>#N/A</v>
      </c>
      <c r="FG111" s="3" t="e">
        <f ca="1">IF(EW111&lt;&gt;"",VLOOKUP(EW111,DJ4:DR52,9,FALSE),"")</f>
        <v>#N/A</v>
      </c>
      <c r="FH111" s="3" t="e">
        <f t="shared" ref="FH111:FH113" ca="1" si="345">FD111</f>
        <v>#N/A</v>
      </c>
      <c r="FI111" s="3" t="e">
        <f ca="1">IF(EW111&lt;&gt;"",RANK(FH111,FH110:FH113),"")</f>
        <v>#N/A</v>
      </c>
      <c r="FJ111" s="3" t="e">
        <f ca="1">IF(EW111&lt;&gt;"",SUMPRODUCT((FH110:FH113=FH111)*(FC110:FC113&gt;FC111)),"")</f>
        <v>#N/A</v>
      </c>
      <c r="FK111" s="3" t="e">
        <f ca="1">IF(EW111&lt;&gt;"",SUMPRODUCT((FH110:FH113=FH111)*(FC110:FC113=FC111)*(FA110:FA113&gt;FA111)),"")</f>
        <v>#N/A</v>
      </c>
      <c r="FL111" s="3" t="e">
        <f ca="1">IF(EW111&lt;&gt;"",SUMPRODUCT((FH110:FH113=FH111)*(FC110:FC113=FC111)*(FA110:FA113=FA111)*(FE110:FE113&gt;FE111)),"")</f>
        <v>#N/A</v>
      </c>
      <c r="FM111" s="3" t="e">
        <f ca="1">IF(EW111&lt;&gt;"",SUMPRODUCT((FH110:FH113=FH111)*(FC110:FC113=FC111)*(FA110:FA113=FA111)*(FE110:FE113=FE111)*(FF110:FF113&gt;FF111)),"")</f>
        <v>#N/A</v>
      </c>
      <c r="FN111" s="3" t="e">
        <f ca="1">IF(EW111&lt;&gt;"",SUMPRODUCT((FH110:FH113=FH111)*(FC110:FC113=FC111)*(FA110:FA113=FA111)*(FE110:FE113=FE111)*(FF110:FF113=FF111)*(FG110:FG113&gt;FG111)),"")</f>
        <v>#N/A</v>
      </c>
      <c r="FO111" s="3" t="e">
        <f ca="1">IF(EW111&lt;&gt;"",SUM(FI111:FN111)+1,"")</f>
        <v>#N/A</v>
      </c>
    </row>
    <row r="112" spans="10:171" x14ac:dyDescent="0.25">
      <c r="J112" s="3">
        <f>IF(COUNTIF(J31:J34,4)=4,1,SUMPRODUCT((J31:J34=J33)*(I31:I34=I33)*(G31:G34&gt;G33))+1)</f>
        <v>1</v>
      </c>
      <c r="U112" s="3">
        <f>IF(V33&lt;&gt;"",SUMPRODUCT((AC31:AC34=AC33)*(AB31:AB34=AB33)*(Z31:Z34=Z33)*(AA31:AA34=AA33)),"")</f>
        <v>4</v>
      </c>
      <c r="V112" s="3" t="str">
        <f>IF(AND(U112&lt;&gt;"",U112&gt;1),V33,"")</f>
        <v>Ecuador</v>
      </c>
      <c r="W112" s="3">
        <f>SUMPRODUCT((DA3:DA105=V112)*(DD3:DD105=V113)*(DE3:DE105="W"))+SUMPRODUCT((DA3:DA105=V112)*(DD3:DD105=V114)*(DE3:DE105="W"))+SUMPRODUCT((DA3:DA105=V112)*(DD3:DD105=V110)*(DE3:DE105="W"))+SUMPRODUCT((DA3:DA105=V112)*(DD3:DD105=V111)*(DE3:DE105="W"))+SUMPRODUCT((DA3:DA105=V113)*(DD3:DD105=V112)*(DF3:DF105="W"))+SUMPRODUCT((DA3:DA105=V114)*(DD3:DD105=V112)*(DF3:DF105="W"))+SUMPRODUCT((DA3:DA105=V110)*(DD3:DD105=V112)*(DF3:DF105="W"))+SUMPRODUCT((DA3:DA105=V111)*(DD3:DD105=V112)*(DF3:DF105="W"))</f>
        <v>0</v>
      </c>
      <c r="X112" s="3">
        <f>SUMPRODUCT((DA3:DA105=V112)*(DD3:DD105=V113)*(DE3:DE105="D"))+SUMPRODUCT((DA3:DA105=V112)*(DD3:DD105=V114)*(DE3:DE105="D"))+SUMPRODUCT((DA3:DA105=V112)*(DD3:DD105=V110)*(DE3:DE105="D"))+SUMPRODUCT((DA3:DA105=V112)*(DD3:DD105=V111)*(DE3:DE105="D"))+SUMPRODUCT((DA3:DA105=V113)*(DD3:DD105=V112)*(DE3:DE105="D"))+SUMPRODUCT((DA3:DA105=V114)*(DD3:DD105=V112)*(DE3:DE105="D"))+SUMPRODUCT((DA3:DA105=V110)*(DD3:DD105=V112)*(DE3:DE105="D"))+SUMPRODUCT((DA3:DA105=V111)*(DD3:DD105=V112)*(DE3:DE105="D"))</f>
        <v>0</v>
      </c>
      <c r="Y112" s="3">
        <f>SUMPRODUCT((DA3:DA105=V112)*(DD3:DD105=V113)*(DE3:DE105="L"))+SUMPRODUCT((DA3:DA105=V112)*(DD3:DD105=V114)*(DE3:DE105="L"))+SUMPRODUCT((DA3:DA105=V112)*(DD3:DD105=V110)*(DE3:DE105="L"))+SUMPRODUCT((DA3:DA105=V112)*(DD3:DD105=V111)*(DE3:DE105="L"))+SUMPRODUCT((DA3:DA105=V113)*(DD3:DD105=V112)*(DF3:DF105="L"))+SUMPRODUCT((DA3:DA105=V114)*(DD3:DD105=V112)*(DF3:DF105="L"))+SUMPRODUCT((DA3:DA105=V110)*(DD3:DD105=V112)*(DF3:DF105="L"))+SUMPRODUCT((DA3:DA105=V111)*(DD3:DD105=V112)*(DF3:DF105="L"))</f>
        <v>0</v>
      </c>
      <c r="Z112" s="3">
        <f>SUMPRODUCT((DA3:DA105=V112)*(DD3:DD105=V113)*DB3:DB105)+SUMPRODUCT((DA3:DA105=V112)*(DD3:DD105=V114)*DB3:DB105)+SUMPRODUCT((DA3:DA105=V112)*(DD3:DD105=V110)*DB3:DB105)+SUMPRODUCT((DA3:DA105=V112)*(DD3:DD105=V111)*DB3:DB105)+SUMPRODUCT((DA3:DA105=V113)*(DD3:DD105=V112)*DC3:DC105)+SUMPRODUCT((DA3:DA105=V114)*(DD3:DD105=V112)*DC3:DC105)+SUMPRODUCT((DA3:DA105=V110)*(DD3:DD105=V112)*DC3:DC105)+SUMPRODUCT((DA3:DA105=V111)*(DD3:DD105=V112)*DC3:DC105)</f>
        <v>0</v>
      </c>
      <c r="AA112" s="3">
        <f>SUMPRODUCT((DA3:DA105=V112)*(DD3:DD105=V113)*DC3:DC105)+SUMPRODUCT((DA3:DA105=V112)*(DD3:DD105=V114)*DC3:DC105)+SUMPRODUCT((DA3:DA105=V112)*(DD3:DD105=V110)*DC3:DC105)+SUMPRODUCT((DA3:DA105=V112)*(DD3:DD105=V111)*DC3:DC105)+SUMPRODUCT((DA3:DA105=V113)*(DD3:DD105=V112)*DB3:DB105)+SUMPRODUCT((DA3:DA105=V114)*(DD3:DD105=V112)*DB3:DB105)+SUMPRODUCT((DA3:DA105=V110)*(DD3:DD105=V112)*DB3:DB105)+SUMPRODUCT((DA3:DA105=V111)*(DD3:DD105=V112)*DB3:DB105)</f>
        <v>0</v>
      </c>
      <c r="AB112" s="3">
        <f>Z112-AA112+1000</f>
        <v>1000</v>
      </c>
      <c r="AC112" s="3">
        <f t="shared" si="338"/>
        <v>0</v>
      </c>
      <c r="AD112" s="3">
        <f>IF(V112&lt;&gt;"",VLOOKUP(V112,C4:I52,7,FALSE),"")</f>
        <v>1000</v>
      </c>
      <c r="AE112" s="3">
        <f>IF(V112&lt;&gt;"",VLOOKUP(V112,C4:I52,5,FALSE),"")</f>
        <v>0</v>
      </c>
      <c r="AF112" s="3">
        <f>IF(V112&lt;&gt;"",VLOOKUP(V112,C4:K52,9,FALSE),"")</f>
        <v>-123</v>
      </c>
      <c r="AG112" s="3">
        <f t="shared" si="339"/>
        <v>0</v>
      </c>
      <c r="AH112" s="3">
        <f>IF(V112&lt;&gt;"",RANK(AG112,AG110:AG113),"")</f>
        <v>1</v>
      </c>
      <c r="AI112" s="3">
        <f>IF(V112&lt;&gt;"",SUMPRODUCT((AG110:AG113=AG112)*(AB110:AB113&gt;AB112)),"")</f>
        <v>0</v>
      </c>
      <c r="AJ112" s="3">
        <f>IF(V112&lt;&gt;"",SUMPRODUCT((AG110:AG113=AG112)*(AB110:AB113=AB112)*(Z110:Z113&gt;Z112)),"")</f>
        <v>0</v>
      </c>
      <c r="AK112" s="3">
        <f>IF(V112&lt;&gt;"",SUMPRODUCT((AG110:AG113=AG112)*(AB110:AB113=AB112)*(Z110:Z113=Z112)*(AD110:AD113&gt;AD112)),"")</f>
        <v>0</v>
      </c>
      <c r="AL112" s="3">
        <f>IF(V112&lt;&gt;"",SUMPRODUCT((AG110:AG113=AG112)*(AB110:AB113=AB112)*(Z110:Z113=Z112)*(AD110:AD113=AD112)*(AE110:AE113&gt;AE112)),"")</f>
        <v>0</v>
      </c>
      <c r="AM112" s="3">
        <f>IF(V112&lt;&gt;"",SUMPRODUCT((AG110:AG113=AG112)*(AB110:AB113=AB112)*(Z110:Z113=Z112)*(AD110:AD113=AD112)*(AE110:AE113=AE112)*(AF110:AF113&gt;AF112)),"")</f>
        <v>1</v>
      </c>
      <c r="AN112" s="3">
        <f>IF(V112&lt;&gt;"",SUM(AH112:AM112),"")</f>
        <v>2</v>
      </c>
      <c r="AO112" s="3" t="str">
        <f>IF(AP33&lt;&gt;"",SUMPRODUCT((AW31:AW34=AW33)*(AV31:AV34=AV33)*(AT31:AT34=AT33)*(AU31:AU34=AU33)),"")</f>
        <v/>
      </c>
      <c r="AP112" s="3" t="str">
        <f>IF(AND(AO112&lt;&gt;"",AO112&gt;1),AP33,"")</f>
        <v/>
      </c>
      <c r="AQ112" s="3">
        <f>SUMPRODUCT((DA3:DA105=AP112)*(DD3:DD105=AP113)*(DE3:DE105="W"))+SUMPRODUCT((DA3:DA105=AP112)*(DD3:DD105=AP114)*(DE3:DE105="W"))+SUMPRODUCT((DA3:DA105=AP112)*(DD3:DD105=AP111)*(DE3:DE105="W"))+SUMPRODUCT((DA3:DA105=AP113)*(DD3:DD105=AP112)*(DF3:DF105="W"))+SUMPRODUCT((DA3:DA105=AP114)*(DD3:DD105=AP112)*(DF3:DF105="W"))+SUMPRODUCT((DA3:DA105=AP111)*(DD3:DD105=AP112)*(DF3:DF105="W"))</f>
        <v>0</v>
      </c>
      <c r="AR112" s="3">
        <f>SUMPRODUCT((DA3:DA105=AP112)*(DD3:DD105=AP113)*(DE3:DE105="D"))+SUMPRODUCT((DA3:DA105=AP112)*(DD3:DD105=AP114)*(DE3:DE105="D"))+SUMPRODUCT((DA3:DA105=AP112)*(DD3:DD105=AP111)*(DE3:DE105="D"))+SUMPRODUCT((DA3:DA105=AP113)*(DD3:DD105=AP112)*(DE3:DE105="D"))+SUMPRODUCT((DA3:DA105=AP114)*(DD3:DD105=AP112)*(DE3:DE105="D"))+SUMPRODUCT((DA3:DA105=AP111)*(DD3:DD105=AP112)*(DE3:DE105="D"))</f>
        <v>0</v>
      </c>
      <c r="AS112" s="3">
        <f>SUMPRODUCT((DA3:DA105=AP112)*(DD3:DD105=AP113)*(DE3:DE105="L"))+SUMPRODUCT((DA3:DA105=AP112)*(DD3:DD105=AP114)*(DE3:DE105="L"))+SUMPRODUCT((DA3:DA105=AP112)*(DD3:DD105=AP111)*(DE3:DE105="L"))+SUMPRODUCT((DA3:DA105=AP113)*(DD3:DD105=AP112)*(DF3:DF105="L"))+SUMPRODUCT((DA3:DA105=AP114)*(DD3:DD105=AP112)*(DF3:DF105="L"))+SUMPRODUCT((DA3:DA105=AP111)*(DD3:DD105=AP112)*(DF3:DF105="L"))</f>
        <v>0</v>
      </c>
      <c r="AT112" s="3">
        <f>SUMPRODUCT((DA3:DA105=AP112)*(DD3:DD105=AP113)*DB3:DB105)+SUMPRODUCT((DA3:DA105=AP112)*(DD3:DD105=AP114)*DB3:DB105)+SUMPRODUCT((DA3:DA105=AP112)*(DD3:DD105=AP110)*DB3:DB105)+SUMPRODUCT((DA3:DA105=AP112)*(DD3:DD105=AP111)*DB3:DB105)+SUMPRODUCT((DA3:DA105=AP113)*(DD3:DD105=AP112)*DC3:DC105)+SUMPRODUCT((DA3:DA105=AP114)*(DD3:DD105=AP112)*DC3:DC105)+SUMPRODUCT((DA3:DA105=AP110)*(DD3:DD105=AP112)*DC3:DC105)+SUMPRODUCT((DA3:DA105=AP111)*(DD3:DD105=AP112)*DC3:DC105)</f>
        <v>0</v>
      </c>
      <c r="AU112" s="3">
        <f>SUMPRODUCT((DA3:DA105=AP112)*(DD3:DD105=AP113)*DC3:DC105)+SUMPRODUCT((DA3:DA105=AP112)*(DD3:DD105=AP114)*DC3:DC105)+SUMPRODUCT((DA3:DA105=AP112)*(DD3:DD105=AP110)*DC3:DC105)+SUMPRODUCT((DA3:DA105=AP112)*(DD3:DD105=AP111)*DC3:DC105)+SUMPRODUCT((DA3:DA105=AP113)*(DD3:DD105=AP112)*DB3:DB105)+SUMPRODUCT((DA3:DA105=AP114)*(DD3:DD105=AP112)*DB3:DB105)+SUMPRODUCT((DA3:DA105=AP110)*(DD3:DD105=AP112)*DB3:DB105)+SUMPRODUCT((DA3:DA105=AP111)*(DD3:DD105=AP112)*DB3:DB105)</f>
        <v>0</v>
      </c>
      <c r="AV112" s="3">
        <f>AT112-AU112+1000</f>
        <v>1000</v>
      </c>
      <c r="AW112" s="3" t="str">
        <f t="shared" si="340"/>
        <v/>
      </c>
      <c r="AX112" s="3" t="str">
        <f>IF(AP112&lt;&gt;"",VLOOKUP(AP112,C4:I52,7,FALSE),"")</f>
        <v/>
      </c>
      <c r="AY112" s="3" t="str">
        <f>IF(AP112&lt;&gt;"",VLOOKUP(AP112,C4:I52,5,FALSE),"")</f>
        <v/>
      </c>
      <c r="AZ112" s="3" t="str">
        <f>IF(AP112&lt;&gt;"",VLOOKUP(AP112,C4:K52,9,FALSE),"")</f>
        <v/>
      </c>
      <c r="BA112" s="3" t="str">
        <f t="shared" si="341"/>
        <v/>
      </c>
      <c r="BB112" s="3" t="str">
        <f>IF(AP112&lt;&gt;"",RANK(BA112,BA110:BA113),"")</f>
        <v/>
      </c>
      <c r="BC112" s="3" t="str">
        <f>IF(AP112&lt;&gt;"",SUMPRODUCT((BA110:BA113=BA112)*(AV110:AV113&gt;AV112)),"")</f>
        <v/>
      </c>
      <c r="BD112" s="3" t="str">
        <f>IF(AP112&lt;&gt;"",SUMPRODUCT((BA110:BA113=BA112)*(AV110:AV113=AV112)*(AT110:AT113&gt;AT112)),"")</f>
        <v/>
      </c>
      <c r="BE112" s="3" t="str">
        <f>IF(AP112&lt;&gt;"",SUMPRODUCT((BA110:BA113=BA112)*(AV110:AV113=AV112)*(AT110:AT113=AT112)*(AX110:AX113&gt;AX112)),"")</f>
        <v/>
      </c>
      <c r="BF112" s="3" t="str">
        <f>IF(AP112&lt;&gt;"",SUMPRODUCT((BA110:BA113=BA112)*(AV110:AV113=AV112)*(AT110:AT113=AT112)*(AX110:AX113=AX112)*(AY110:AY113&gt;AY112)),"")</f>
        <v/>
      </c>
      <c r="BG112" s="3" t="str">
        <f>IF(AP112&lt;&gt;"",SUMPRODUCT((BA110:BA113=BA112)*(AV110:AV113=AV112)*(AT110:AT113=AT112)*(AX110:AX113=AX112)*(AY110:AY113=AY112)*(AZ110:AZ113&gt;AZ112)),"")</f>
        <v/>
      </c>
      <c r="BH112" s="3" t="str">
        <f t="shared" ref="BH112:BH113" si="346">IF(AP112&lt;&gt;"",SUM(BB112:BG112)+1,"")</f>
        <v/>
      </c>
      <c r="DQ112" s="3" t="e">
        <f ca="1">IF(COUNTIF(DQ31:DQ34,4)=4,1,SUMPRODUCT((DQ31:DQ34=DQ33)*(DP31:DP34=DP33)*(DN31:DN34&gt;DN33))+1)</f>
        <v>#REF!</v>
      </c>
      <c r="EB112" s="3" t="e">
        <f ca="1">IF(EC33&lt;&gt;"",SUMPRODUCT((EJ31:EJ34=EJ33)*(EI31:EI34=EI33)*(EG31:EG34=EG33)*(EH31:EH34=EH33)),"")</f>
        <v>#N/A</v>
      </c>
      <c r="EC112" s="3" t="e">
        <f ca="1">IF(AND(EB112&lt;&gt;"",EB112&gt;1),EC33,"")</f>
        <v>#N/A</v>
      </c>
      <c r="ED112" s="3" t="e">
        <f ca="1">SUMPRODUCT((HH3:HH105=EC112)*(HK3:HK105=EC113)*(HL3:HL105="W"))+SUMPRODUCT((HH3:HH105=EC112)*(HK3:HK105=EC114)*(HL3:HL105="W"))+SUMPRODUCT((HH3:HH105=EC112)*(HK3:HK105=EC110)*(HL3:HL105="W"))+SUMPRODUCT((HH3:HH105=EC112)*(HK3:HK105=EC111)*(HL3:HL105="W"))+SUMPRODUCT((HH3:HH105=EC113)*(HK3:HK105=EC112)*(HM3:HM105="W"))+SUMPRODUCT((HH3:HH105=EC114)*(HK3:HK105=EC112)*(HM3:HM105="W"))+SUMPRODUCT((HH3:HH105=EC110)*(HK3:HK105=EC112)*(HM3:HM105="W"))+SUMPRODUCT((HH3:HH105=EC111)*(HK3:HK105=EC112)*(HM3:HM105="W"))</f>
        <v>#N/A</v>
      </c>
      <c r="EE112" s="3" t="e">
        <f ca="1">SUMPRODUCT((HH3:HH105=EC112)*(HK3:HK105=EC113)*(HL3:HL105="D"))+SUMPRODUCT((HH3:HH105=EC112)*(HK3:HK105=EC114)*(HL3:HL105="D"))+SUMPRODUCT((HH3:HH105=EC112)*(HK3:HK105=EC110)*(HL3:HL105="D"))+SUMPRODUCT((HH3:HH105=EC112)*(HK3:HK105=EC111)*(HL3:HL105="D"))+SUMPRODUCT((HH3:HH105=EC113)*(HK3:HK105=EC112)*(HL3:HL105="D"))+SUMPRODUCT((HH3:HH105=EC114)*(HK3:HK105=EC112)*(HL3:HL105="D"))+SUMPRODUCT((HH3:HH105=EC110)*(HK3:HK105=EC112)*(HL3:HL105="D"))+SUMPRODUCT((HH3:HH105=EC111)*(HK3:HK105=EC112)*(HL3:HL105="D"))</f>
        <v>#N/A</v>
      </c>
      <c r="EF112" s="3" t="e">
        <f ca="1">SUMPRODUCT((HH3:HH105=EC112)*(HK3:HK105=EC113)*(HL3:HL105="L"))+SUMPRODUCT((HH3:HH105=EC112)*(HK3:HK105=EC114)*(HL3:HL105="L"))+SUMPRODUCT((HH3:HH105=EC112)*(HK3:HK105=EC110)*(HL3:HL105="L"))+SUMPRODUCT((HH3:HH105=EC112)*(HK3:HK105=EC111)*(HL3:HL105="L"))+SUMPRODUCT((HH3:HH105=EC113)*(HK3:HK105=EC112)*(HM3:HM105="L"))+SUMPRODUCT((HH3:HH105=EC114)*(HK3:HK105=EC112)*(HM3:HM105="L"))+SUMPRODUCT((HH3:HH105=EC110)*(HK3:HK105=EC112)*(HM3:HM105="L"))+SUMPRODUCT((HH3:HH105=EC111)*(HK3:HK105=EC112)*(HM3:HM105="L"))</f>
        <v>#N/A</v>
      </c>
      <c r="EG112" s="3" t="e">
        <f ca="1">SUMPRODUCT((HH3:HH105=EC112)*(HK3:HK105=EC113)*HI3:HI105)+SUMPRODUCT((HH3:HH105=EC112)*(HK3:HK105=EC114)*HI3:HI105)+SUMPRODUCT((HH3:HH105=EC112)*(HK3:HK105=EC110)*HI3:HI105)+SUMPRODUCT((HH3:HH105=EC112)*(HK3:HK105=EC111)*HI3:HI105)+SUMPRODUCT((HH3:HH105=EC113)*(HK3:HK105=EC112)*HJ3:HJ105)+SUMPRODUCT((HH3:HH105=EC114)*(HK3:HK105=EC112)*HJ3:HJ105)+SUMPRODUCT((HH3:HH105=EC110)*(HK3:HK105=EC112)*HJ3:HJ105)+SUMPRODUCT((HH3:HH105=EC111)*(HK3:HK105=EC112)*HJ3:HJ105)</f>
        <v>#N/A</v>
      </c>
      <c r="EH112" s="3" t="e">
        <f ca="1">SUMPRODUCT((HH3:HH105=EC112)*(HK3:HK105=EC113)*HJ3:HJ105)+SUMPRODUCT((HH3:HH105=EC112)*(HK3:HK105=EC114)*HJ3:HJ105)+SUMPRODUCT((HH3:HH105=EC112)*(HK3:HK105=EC110)*HJ3:HJ105)+SUMPRODUCT((HH3:HH105=EC112)*(HK3:HK105=EC111)*HJ3:HJ105)+SUMPRODUCT((HH3:HH105=EC113)*(HK3:HK105=EC112)*HI3:HI105)+SUMPRODUCT((HH3:HH105=EC114)*(HK3:HK105=EC112)*HI3:HI105)+SUMPRODUCT((HH3:HH105=EC110)*(HK3:HK105=EC112)*HI3:HI105)+SUMPRODUCT((HH3:HH105=EC111)*(HK3:HK105=EC112)*HI3:HI105)</f>
        <v>#N/A</v>
      </c>
      <c r="EI112" s="3" t="e">
        <f ca="1">EG112-EH112+1000</f>
        <v>#N/A</v>
      </c>
      <c r="EJ112" s="3" t="e">
        <f t="shared" ca="1" si="342"/>
        <v>#N/A</v>
      </c>
      <c r="EK112" s="3" t="e">
        <f ca="1">IF(EC112&lt;&gt;"",VLOOKUP(EC112,DJ4:DP52,7,FALSE),"")</f>
        <v>#N/A</v>
      </c>
      <c r="EL112" s="3" t="e">
        <f ca="1">IF(EC112&lt;&gt;"",VLOOKUP(EC112,DJ4:DP52,5,FALSE),"")</f>
        <v>#N/A</v>
      </c>
      <c r="EM112" s="3" t="e">
        <f ca="1">IF(EC112&lt;&gt;"",VLOOKUP(EC112,DJ4:DR52,9,FALSE),"")</f>
        <v>#N/A</v>
      </c>
      <c r="EN112" s="3" t="e">
        <f t="shared" ca="1" si="343"/>
        <v>#N/A</v>
      </c>
      <c r="EO112" s="3" t="e">
        <f ca="1">IF(EC112&lt;&gt;"",RANK(EN112,EN110:EN113),"")</f>
        <v>#N/A</v>
      </c>
      <c r="EP112" s="3" t="e">
        <f ca="1">IF(EC112&lt;&gt;"",SUMPRODUCT((EN110:EN113=EN112)*(EI110:EI113&gt;EI112)),"")</f>
        <v>#N/A</v>
      </c>
      <c r="EQ112" s="3" t="e">
        <f ca="1">IF(EC112&lt;&gt;"",SUMPRODUCT((EN110:EN113=EN112)*(EI110:EI113=EI112)*(EG110:EG113&gt;EG112)),"")</f>
        <v>#N/A</v>
      </c>
      <c r="ER112" s="3" t="e">
        <f ca="1">IF(EC112&lt;&gt;"",SUMPRODUCT((EN110:EN113=EN112)*(EI110:EI113=EI112)*(EG110:EG113=EG112)*(EK110:EK113&gt;EK112)),"")</f>
        <v>#N/A</v>
      </c>
      <c r="ES112" s="3" t="e">
        <f ca="1">IF(EC112&lt;&gt;"",SUMPRODUCT((EN110:EN113=EN112)*(EI110:EI113=EI112)*(EG110:EG113=EG112)*(EK110:EK113=EK112)*(EL110:EL113&gt;EL112)),"")</f>
        <v>#N/A</v>
      </c>
      <c r="ET112" s="3" t="e">
        <f ca="1">IF(EC112&lt;&gt;"",SUMPRODUCT((EN110:EN113=EN112)*(EI110:EI113=EI112)*(EG110:EG113=EG112)*(EK110:EK113=EK112)*(EL110:EL113=EL112)*(EM110:EM113&gt;EM112)),"")</f>
        <v>#N/A</v>
      </c>
      <c r="EU112" s="3" t="e">
        <f ca="1">IF(EC112&lt;&gt;"",SUM(EO112:ET112),"")</f>
        <v>#N/A</v>
      </c>
      <c r="EV112" s="3" t="e">
        <f ca="1">IF(EW33&lt;&gt;"",SUMPRODUCT((FD31:FD34=FD33)*(FC31:FC34=FC33)*(FA31:FA34=FA33)*(FB31:FB34=FB33)),"")</f>
        <v>#N/A</v>
      </c>
      <c r="EW112" s="3" t="e">
        <f ca="1">IF(AND(EV112&lt;&gt;"",EV112&gt;1),EW33,"")</f>
        <v>#N/A</v>
      </c>
      <c r="EX112" s="3" t="e">
        <f ca="1">SUMPRODUCT((HH3:HH105=EW112)*(HK3:HK105=EW113)*(HL3:HL105="W"))+SUMPRODUCT((HH3:HH105=EW112)*(HK3:HK105=EW114)*(HL3:HL105="W"))+SUMPRODUCT((HH3:HH105=EW112)*(HK3:HK105=EW111)*(HL3:HL105="W"))+SUMPRODUCT((HH3:HH105=EW113)*(HK3:HK105=EW112)*(HM3:HM105="W"))+SUMPRODUCT((HH3:HH105=EW114)*(HK3:HK105=EW112)*(HM3:HM105="W"))+SUMPRODUCT((HH3:HH105=EW111)*(HK3:HK105=EW112)*(HM3:HM105="W"))</f>
        <v>#N/A</v>
      </c>
      <c r="EY112" s="3" t="e">
        <f ca="1">SUMPRODUCT((HH3:HH105=EW112)*(HK3:HK105=EW113)*(HL3:HL105="D"))+SUMPRODUCT((HH3:HH105=EW112)*(HK3:HK105=EW114)*(HL3:HL105="D"))+SUMPRODUCT((HH3:HH105=EW112)*(HK3:HK105=EW111)*(HL3:HL105="D"))+SUMPRODUCT((HH3:HH105=EW113)*(HK3:HK105=EW112)*(HL3:HL105="D"))+SUMPRODUCT((HH3:HH105=EW114)*(HK3:HK105=EW112)*(HL3:HL105="D"))+SUMPRODUCT((HH3:HH105=EW111)*(HK3:HK105=EW112)*(HL3:HL105="D"))</f>
        <v>#N/A</v>
      </c>
      <c r="EZ112" s="3" t="e">
        <f ca="1">SUMPRODUCT((HH3:HH105=EW112)*(HK3:HK105=EW113)*(HL3:HL105="L"))+SUMPRODUCT((HH3:HH105=EW112)*(HK3:HK105=EW114)*(HL3:HL105="L"))+SUMPRODUCT((HH3:HH105=EW112)*(HK3:HK105=EW111)*(HL3:HL105="L"))+SUMPRODUCT((HH3:HH105=EW113)*(HK3:HK105=EW112)*(HM3:HM105="L"))+SUMPRODUCT((HH3:HH105=EW114)*(HK3:HK105=EW112)*(HM3:HM105="L"))+SUMPRODUCT((HH3:HH105=EW111)*(HK3:HK105=EW112)*(HM3:HM105="L"))</f>
        <v>#N/A</v>
      </c>
      <c r="FA112" s="3" t="e">
        <f ca="1">SUMPRODUCT((HH3:HH105=EW112)*(HK3:HK105=EW113)*HI3:HI105)+SUMPRODUCT((HH3:HH105=EW112)*(HK3:HK105=EW114)*HI3:HI105)+SUMPRODUCT((HH3:HH105=EW112)*(HK3:HK105=EW110)*HI3:HI105)+SUMPRODUCT((HH3:HH105=EW112)*(HK3:HK105=EW111)*HI3:HI105)+SUMPRODUCT((HH3:HH105=EW113)*(HK3:HK105=EW112)*HJ3:HJ105)+SUMPRODUCT((HH3:HH105=EW114)*(HK3:HK105=EW112)*HJ3:HJ105)+SUMPRODUCT((HH3:HH105=EW110)*(HK3:HK105=EW112)*HJ3:HJ105)+SUMPRODUCT((HH3:HH105=EW111)*(HK3:HK105=EW112)*HJ3:HJ105)</f>
        <v>#N/A</v>
      </c>
      <c r="FB112" s="3" t="e">
        <f ca="1">SUMPRODUCT((HH3:HH105=EW112)*(HK3:HK105=EW113)*HJ3:HJ105)+SUMPRODUCT((HH3:HH105=EW112)*(HK3:HK105=EW114)*HJ3:HJ105)+SUMPRODUCT((HH3:HH105=EW112)*(HK3:HK105=EW110)*HJ3:HJ105)+SUMPRODUCT((HH3:HH105=EW112)*(HK3:HK105=EW111)*HJ3:HJ105)+SUMPRODUCT((HH3:HH105=EW113)*(HK3:HK105=EW112)*HI3:HI105)+SUMPRODUCT((HH3:HH105=EW114)*(HK3:HK105=EW112)*HI3:HI105)+SUMPRODUCT((HH3:HH105=EW110)*(HK3:HK105=EW112)*HI3:HI105)+SUMPRODUCT((HH3:HH105=EW111)*(HK3:HK105=EW112)*HI3:HI105)</f>
        <v>#N/A</v>
      </c>
      <c r="FC112" s="3" t="e">
        <f ca="1">FA112-FB112+1000</f>
        <v>#N/A</v>
      </c>
      <c r="FD112" s="3" t="e">
        <f t="shared" ca="1" si="344"/>
        <v>#N/A</v>
      </c>
      <c r="FE112" s="3" t="e">
        <f ca="1">IF(EW112&lt;&gt;"",VLOOKUP(EW112,DJ4:DP52,7,FALSE),"")</f>
        <v>#N/A</v>
      </c>
      <c r="FF112" s="3" t="e">
        <f ca="1">IF(EW112&lt;&gt;"",VLOOKUP(EW112,DJ4:DP52,5,FALSE),"")</f>
        <v>#N/A</v>
      </c>
      <c r="FG112" s="3" t="e">
        <f ca="1">IF(EW112&lt;&gt;"",VLOOKUP(EW112,DJ4:DR52,9,FALSE),"")</f>
        <v>#N/A</v>
      </c>
      <c r="FH112" s="3" t="e">
        <f t="shared" ca="1" si="345"/>
        <v>#N/A</v>
      </c>
      <c r="FI112" s="3" t="e">
        <f ca="1">IF(EW112&lt;&gt;"",RANK(FH112,FH110:FH113),"")</f>
        <v>#N/A</v>
      </c>
      <c r="FJ112" s="3" t="e">
        <f ca="1">IF(EW112&lt;&gt;"",SUMPRODUCT((FH110:FH113=FH112)*(FC110:FC113&gt;FC112)),"")</f>
        <v>#N/A</v>
      </c>
      <c r="FK112" s="3" t="e">
        <f ca="1">IF(EW112&lt;&gt;"",SUMPRODUCT((FH110:FH113=FH112)*(FC110:FC113=FC112)*(FA110:FA113&gt;FA112)),"")</f>
        <v>#N/A</v>
      </c>
      <c r="FL112" s="3" t="e">
        <f ca="1">IF(EW112&lt;&gt;"",SUMPRODUCT((FH110:FH113=FH112)*(FC110:FC113=FC112)*(FA110:FA113=FA112)*(FE110:FE113&gt;FE112)),"")</f>
        <v>#N/A</v>
      </c>
      <c r="FM112" s="3" t="e">
        <f ca="1">IF(EW112&lt;&gt;"",SUMPRODUCT((FH110:FH113=FH112)*(FC110:FC113=FC112)*(FA110:FA113=FA112)*(FE110:FE113=FE112)*(FF110:FF113&gt;FF112)),"")</f>
        <v>#N/A</v>
      </c>
      <c r="FN112" s="3" t="e">
        <f ca="1">IF(EW112&lt;&gt;"",SUMPRODUCT((FH110:FH113=FH112)*(FC110:FC113=FC112)*(FA110:FA113=FA112)*(FE110:FE113=FE112)*(FF110:FF113=FF112)*(FG110:FG113&gt;FG112)),"")</f>
        <v>#N/A</v>
      </c>
      <c r="FO112" s="3" t="e">
        <f t="shared" ref="FO112:FO113" ca="1" si="347">IF(EW112&lt;&gt;"",SUM(FI112:FN112)+1,"")</f>
        <v>#N/A</v>
      </c>
    </row>
    <row r="113" spans="10:171" x14ac:dyDescent="0.25">
      <c r="J113" s="3">
        <f>IF(COUNTIF(J31:J34,4)=4,1,SUMPRODUCT((J31:J34=J34)*(I31:I34=I34)*(G31:G34&gt;G34))+1)</f>
        <v>1</v>
      </c>
      <c r="U113" s="3">
        <f>IF(V34&lt;&gt;"",SUMPRODUCT((AC31:AC34=AC34)*(AB31:AB34=AB34)*(Z31:Z34=Z34)*(AA31:AA34=AA34)),"")</f>
        <v>4</v>
      </c>
      <c r="V113" s="3" t="str">
        <f>IF(AND(U113&lt;&gt;"",U113&gt;1),V34,"")</f>
        <v>Duitsland</v>
      </c>
      <c r="W113" s="3">
        <f>SUMPRODUCT((DA3:DA105=V113)*(DD3:DD105=V114)*(DE3:DE105="W"))+SUMPRODUCT((DA3:DA105=V113)*(DD3:DD105=V110)*(DE3:DE105="W"))+SUMPRODUCT((DA3:DA105=V113)*(DD3:DD105=V111)*(DE3:DE105="W"))+SUMPRODUCT((DA3:DA105=V113)*(DD3:DD105=V112)*(DE3:DE105="W"))+SUMPRODUCT((DA3:DA105=V114)*(DD3:DD105=V113)*(DF3:DF105="W"))+SUMPRODUCT((DA3:DA105=V110)*(DD3:DD105=V113)*(DF3:DF105="W"))+SUMPRODUCT((DA3:DA105=V111)*(DD3:DD105=V113)*(DF3:DF105="W"))+SUMPRODUCT((DA3:DA105=V112)*(DD3:DD105=V113)*(DF3:DF105="W"))</f>
        <v>0</v>
      </c>
      <c r="X113" s="3">
        <f>SUMPRODUCT((DA3:DA105=V113)*(DD3:DD105=V114)*(DE3:DE105="D"))+SUMPRODUCT((DA3:DA105=V113)*(DD3:DD105=V110)*(DE3:DE105="D"))+SUMPRODUCT((DA3:DA105=V113)*(DD3:DD105=V111)*(DE3:DE105="D"))+SUMPRODUCT((DA3:DA105=V113)*(DD3:DD105=V112)*(DE3:DE105="D"))+SUMPRODUCT((DA3:DA105=V114)*(DD3:DD105=V113)*(DE3:DE105="D"))+SUMPRODUCT((DA3:DA105=V110)*(DD3:DD105=V113)*(DE3:DE105="D"))+SUMPRODUCT((DA3:DA105=V111)*(DD3:DD105=V113)*(DE3:DE105="D"))+SUMPRODUCT((DA3:DA105=V112)*(DD3:DD105=V113)*(DE3:DE105="D"))</f>
        <v>0</v>
      </c>
      <c r="Y113" s="3">
        <f>SUMPRODUCT((DA3:DA105=V113)*(DD3:DD105=V114)*(DE3:DE105="L"))+SUMPRODUCT((DA3:DA105=V113)*(DD3:DD105=V110)*(DE3:DE105="L"))+SUMPRODUCT((DA3:DA105=V113)*(DD3:DD105=V111)*(DE3:DE105="L"))+SUMPRODUCT((DA3:DA105=V113)*(DD3:DD105=V112)*(DE3:DE105="L"))+SUMPRODUCT((DA3:DA105=V114)*(DD3:DD105=V113)*(DF3:DF105="L"))+SUMPRODUCT((DA3:DA105=V110)*(DD3:DD105=V113)*(DF3:DF105="L"))+SUMPRODUCT((DA3:DA105=V111)*(DD3:DD105=V113)*(DF3:DF105="L"))+SUMPRODUCT((DA3:DA105=V112)*(DD3:DD105=V113)*(DF3:DF105="L"))</f>
        <v>0</v>
      </c>
      <c r="Z113" s="3">
        <f>SUMPRODUCT((DA3:DA105=V113)*(DD3:DD105=V114)*DB3:DB105)+SUMPRODUCT((DA3:DA105=V113)*(DD3:DD105=V110)*DB3:DB105)+SUMPRODUCT((DA3:DA105=V113)*(DD3:DD105=V111)*DB3:DB105)+SUMPRODUCT((DA3:DA105=V113)*(DD3:DD105=V112)*DB3:DB105)+SUMPRODUCT((DA3:DA105=V114)*(DD3:DD105=V113)*DC3:DC105)+SUMPRODUCT((DA3:DA105=V110)*(DD3:DD105=V113)*DC3:DC105)+SUMPRODUCT((DA3:DA105=V111)*(DD3:DD105=V113)*DC3:DC105)+SUMPRODUCT((DA3:DA105=V112)*(DD3:DD105=V113)*DC3:DC105)</f>
        <v>0</v>
      </c>
      <c r="AA113" s="3">
        <f>SUMPRODUCT((DA3:DA105=V113)*(DD3:DD105=V114)*DC3:DC105)+SUMPRODUCT((DA3:DA105=V113)*(DD3:DD105=V110)*DC3:DC105)+SUMPRODUCT((DA3:DA105=V113)*(DD3:DD105=V111)*DC3:DC105)+SUMPRODUCT((DA3:DA105=V113)*(DD3:DD105=V112)*DC3:DC105)+SUMPRODUCT((DA3:DA105=V114)*(DD3:DD105=V113)*DB3:DB105)+SUMPRODUCT((DA3:DA105=V110)*(DD3:DD105=V113)*DB3:DB105)+SUMPRODUCT((DA3:DA105=V111)*(DD3:DD105=V113)*DB3:DB105)+SUMPRODUCT((DA3:DA105=V112)*(DD3:DD105=V113)*DB3:DB105)</f>
        <v>0</v>
      </c>
      <c r="AB113" s="3">
        <f>Z113-AA113+1000</f>
        <v>1000</v>
      </c>
      <c r="AC113" s="3">
        <f t="shared" si="338"/>
        <v>0</v>
      </c>
      <c r="AD113" s="3">
        <f>IF(V113&lt;&gt;"",VLOOKUP(V113,C4:I52,7,FALSE),"")</f>
        <v>1000</v>
      </c>
      <c r="AE113" s="3">
        <f>IF(V113&lt;&gt;"",VLOOKUP(V113,C4:I52,5,FALSE),"")</f>
        <v>0</v>
      </c>
      <c r="AF113" s="3">
        <f>IF(V113&lt;&gt;"",VLOOKUP(V113,C4:K52,9,FALSE),"")</f>
        <v>-110</v>
      </c>
      <c r="AG113" s="3">
        <f t="shared" si="339"/>
        <v>0</v>
      </c>
      <c r="AH113" s="3">
        <f>IF(V113&lt;&gt;"",RANK(AG113,AG110:AG113),"")</f>
        <v>1</v>
      </c>
      <c r="AI113" s="3">
        <f>IF(V113&lt;&gt;"",SUMPRODUCT((AG110:AG113=AG113)*(AB110:AB113&gt;AB113)),"")</f>
        <v>0</v>
      </c>
      <c r="AJ113" s="3">
        <f>IF(V113&lt;&gt;"",SUMPRODUCT((AG110:AG113=AG113)*(AB110:AB113=AB113)*(Z110:Z113&gt;Z113)),"")</f>
        <v>0</v>
      </c>
      <c r="AK113" s="3">
        <f>IF(V113&lt;&gt;"",SUMPRODUCT((AG110:AG113=AG113)*(AB110:AB113=AB113)*(Z110:Z113=Z113)*(AD110:AD113&gt;AD113)),"")</f>
        <v>0</v>
      </c>
      <c r="AL113" s="3">
        <f>IF(V113&lt;&gt;"",SUMPRODUCT((AG110:AG113=AG113)*(AB110:AB113=AB113)*(Z110:Z113=Z113)*(AD110:AD113=AD113)*(AE110:AE113&gt;AE113)),"")</f>
        <v>0</v>
      </c>
      <c r="AM113" s="3">
        <f>IF(V113&lt;&gt;"",SUMPRODUCT((AG110:AG113=AG113)*(AB110:AB113=AB113)*(Z110:Z113=Z113)*(AD110:AD113=AD113)*(AE110:AE113=AE113)*(AF110:AF113&gt;AF113)),"")</f>
        <v>0</v>
      </c>
      <c r="AN113" s="3">
        <f>IF(V113&lt;&gt;"",SUM(AH113:AM113),"")</f>
        <v>1</v>
      </c>
      <c r="AO113" s="3" t="str">
        <f>IF(AP34&lt;&gt;"",SUMPRODUCT((AW31:AW34=AW34)*(AV31:AV34=AV34)*(AT31:AT34=AT34)*(AU31:AU34=AU34)),"")</f>
        <v/>
      </c>
      <c r="AP113" s="3" t="str">
        <f>IF(AND(AO113&lt;&gt;"",AO113&gt;1),AP34,"")</f>
        <v/>
      </c>
      <c r="AQ113" s="3" t="str">
        <f>IF(AP113&lt;&gt;"",SUMPRODUCT((DA3:DA105=AP113)*(DD3:DD105=AP114)*(DE3:DE105="W"))+SUMPRODUCT((DA3:DA105=AP113)*(DD3:DD105=AP111)*(DE3:DE105="W"))+SUMPRODUCT((DA3:DA105=AP113)*(DD3:DD105=AP112)*(DE3:DE105="W"))+SUMPRODUCT((DA3:DA105=AP114)*(DD3:DD105=AP113)*(DF3:DF105="W"))+SUMPRODUCT((DA3:DA105=AP111)*(DD3:DD105=AP113)*(DF3:DF105="W"))+SUMPRODUCT((DA3:DA105=AP112)*(DD3:DD105=AP113)*(DF3:DF105="W")),"")</f>
        <v/>
      </c>
      <c r="AR113" s="3" t="str">
        <f>IF(AP113&lt;&gt;"",SUMPRODUCT((DA3:DA105=AP113)*(DD3:DD105=AP114)*(DE3:DE105="D"))+SUMPRODUCT((DA3:DA105=AP113)*(DD3:DD105=AP111)*(DE3:DE105="D"))+SUMPRODUCT((DA3:DA105=AP113)*(DD3:DD105=AP112)*(DE3:DE105="D"))+SUMPRODUCT((DA3:DA105=AP114)*(DD3:DD105=AP113)*(DE3:DE105="D"))+SUMPRODUCT((DA3:DA105=AP111)*(DD3:DD105=AP113)*(DE3:DE105="D"))+SUMPRODUCT((DA3:DA105=AP112)*(DD3:DD105=AP113)*(DE3:DE105="D")),"")</f>
        <v/>
      </c>
      <c r="AS113" s="3" t="str">
        <f>IF(AP113&lt;&gt;"",SUMPRODUCT((DA3:DA105=AP113)*(DD3:DD105=AP114)*(DE3:DE105="L"))+SUMPRODUCT((DA3:DA105=AP113)*(DD3:DD105=AP111)*(DE3:DE105="L"))+SUMPRODUCT((DA3:DA105=AP113)*(DD3:DD105=AP112)*(DE3:DE105="L"))+SUMPRODUCT((DA3:DA105=AP114)*(DD3:DD105=AP113)*(DF3:DF105="L"))+SUMPRODUCT((DA3:DA105=AP111)*(DD3:DD105=AP113)*(DF3:DF105="L"))+SUMPRODUCT((DA3:DA105=AP112)*(DD3:DD105=AP113)*(DF3:DF105="L")),"")</f>
        <v/>
      </c>
      <c r="AT113" s="3">
        <f>SUMPRODUCT((DA3:DA105=AP113)*(DD3:DD105=AP114)*DB3:DB105)+SUMPRODUCT((DA3:DA105=AP113)*(DD3:DD105=AP110)*DB3:DB105)+SUMPRODUCT((DA3:DA105=AP113)*(DD3:DD105=AP111)*DB3:DB105)+SUMPRODUCT((DA3:DA105=AP113)*(DD3:DD105=AP112)*DB3:DB105)+SUMPRODUCT((DA3:DA105=AP114)*(DD3:DD105=AP113)*DC3:DC105)+SUMPRODUCT((DA3:DA105=AP110)*(DD3:DD105=AP113)*DC3:DC105)+SUMPRODUCT((DA3:DA105=AP111)*(DD3:DD105=AP113)*DC3:DC105)+SUMPRODUCT((DA3:DA105=AP112)*(DD3:DD105=AP113)*DC3:DC105)</f>
        <v>0</v>
      </c>
      <c r="AU113" s="3">
        <f>SUMPRODUCT((DA3:DA105=AP113)*(DD3:DD105=AP114)*DC3:DC105)+SUMPRODUCT((DA3:DA105=AP113)*(DD3:DD105=AP110)*DC3:DC105)+SUMPRODUCT((DA3:DA105=AP113)*(DD3:DD105=AP111)*DC3:DC105)+SUMPRODUCT((DA3:DA105=AP113)*(DD3:DD105=AP112)*DC3:DC105)+SUMPRODUCT((DA3:DA105=AP114)*(DD3:DD105=AP113)*DB3:DB105)+SUMPRODUCT((DA3:DA105=AP110)*(DD3:DD105=AP113)*DB3:DB105)+SUMPRODUCT((DA3:DA105=AP111)*(DD3:DD105=AP113)*DB3:DB105)+SUMPRODUCT((DA3:DA105=AP112)*(DD3:DD105=AP113)*DB3:DB105)</f>
        <v>0</v>
      </c>
      <c r="AV113" s="3">
        <f>AT113-AU113+1000</f>
        <v>1000</v>
      </c>
      <c r="AW113" s="3" t="str">
        <f t="shared" si="340"/>
        <v/>
      </c>
      <c r="AX113" s="3" t="str">
        <f>IF(AP113&lt;&gt;"",VLOOKUP(AP113,C4:I52,7,FALSE),"")</f>
        <v/>
      </c>
      <c r="AY113" s="3" t="str">
        <f>IF(AP113&lt;&gt;"",VLOOKUP(AP113,C4:I52,5,FALSE),"")</f>
        <v/>
      </c>
      <c r="AZ113" s="3" t="str">
        <f>IF(AP113&lt;&gt;"",VLOOKUP(AP113,C4:K52,9,FALSE),"")</f>
        <v/>
      </c>
      <c r="BA113" s="3" t="str">
        <f t="shared" si="341"/>
        <v/>
      </c>
      <c r="BB113" s="3" t="str">
        <f>IF(AP113&lt;&gt;"",RANK(BA113,BA110:BA113),"")</f>
        <v/>
      </c>
      <c r="BC113" s="3" t="str">
        <f>IF(AP113&lt;&gt;"",SUMPRODUCT((BA110:BA113=BA113)*(AV110:AV113&gt;AV113)),"")</f>
        <v/>
      </c>
      <c r="BD113" s="3" t="str">
        <f>IF(AP113&lt;&gt;"",SUMPRODUCT((BA110:BA113=BA113)*(AV110:AV113=AV113)*(AT110:AT113&gt;AT113)),"")</f>
        <v/>
      </c>
      <c r="BE113" s="3" t="str">
        <f>IF(AP113&lt;&gt;"",SUMPRODUCT((BA110:BA113=BA113)*(AV110:AV113=AV113)*(AT110:AT113=AT113)*(AX110:AX113&gt;AX113)),"")</f>
        <v/>
      </c>
      <c r="BF113" s="3" t="str">
        <f>IF(AP113&lt;&gt;"",SUMPRODUCT((BA110:BA113=BA113)*(AV110:AV113=AV113)*(AT110:AT113=AT113)*(AX110:AX113=AX113)*(AY110:AY113&gt;AY113)),"")</f>
        <v/>
      </c>
      <c r="BG113" s="3" t="str">
        <f>IF(AP113&lt;&gt;"",SUMPRODUCT((BA110:BA113=BA113)*(AV110:AV113=AV113)*(AT110:AT113=AT113)*(AX110:AX113=AX113)*(AY110:AY113=AY113)*(AZ110:AZ113&gt;AZ113)),"")</f>
        <v/>
      </c>
      <c r="BH113" s="3" t="str">
        <f t="shared" si="346"/>
        <v/>
      </c>
      <c r="DQ113" s="3" t="e">
        <f ca="1">IF(COUNTIF(DQ31:DQ34,4)=4,1,SUMPRODUCT((DQ31:DQ34=DQ34)*(DP31:DP34=DP34)*(DN31:DN34&gt;DN34))+1)</f>
        <v>#REF!</v>
      </c>
      <c r="EB113" s="3" t="e">
        <f ca="1">IF(EC34&lt;&gt;"",SUMPRODUCT((EJ31:EJ34=EJ34)*(EI31:EI34=EI34)*(EG31:EG34=EG34)*(EH31:EH34=EH34)),"")</f>
        <v>#N/A</v>
      </c>
      <c r="EC113" s="3" t="e">
        <f ca="1">IF(AND(EB113&lt;&gt;"",EB113&gt;1),EC34,"")</f>
        <v>#N/A</v>
      </c>
      <c r="ED113" s="3" t="e">
        <f ca="1">SUMPRODUCT((HH3:HH105=EC113)*(HK3:HK105=EC114)*(HL3:HL105="W"))+SUMPRODUCT((HH3:HH105=EC113)*(HK3:HK105=EC110)*(HL3:HL105="W"))+SUMPRODUCT((HH3:HH105=EC113)*(HK3:HK105=EC111)*(HL3:HL105="W"))+SUMPRODUCT((HH3:HH105=EC113)*(HK3:HK105=EC112)*(HL3:HL105="W"))+SUMPRODUCT((HH3:HH105=EC114)*(HK3:HK105=EC113)*(HM3:HM105="W"))+SUMPRODUCT((HH3:HH105=EC110)*(HK3:HK105=EC113)*(HM3:HM105="W"))+SUMPRODUCT((HH3:HH105=EC111)*(HK3:HK105=EC113)*(HM3:HM105="W"))+SUMPRODUCT((HH3:HH105=EC112)*(HK3:HK105=EC113)*(HM3:HM105="W"))</f>
        <v>#N/A</v>
      </c>
      <c r="EE113" s="3" t="e">
        <f ca="1">SUMPRODUCT((HH3:HH105=EC113)*(HK3:HK105=EC114)*(HL3:HL105="D"))+SUMPRODUCT((HH3:HH105=EC113)*(HK3:HK105=EC110)*(HL3:HL105="D"))+SUMPRODUCT((HH3:HH105=EC113)*(HK3:HK105=EC111)*(HL3:HL105="D"))+SUMPRODUCT((HH3:HH105=EC113)*(HK3:HK105=EC112)*(HL3:HL105="D"))+SUMPRODUCT((HH3:HH105=EC114)*(HK3:HK105=EC113)*(HL3:HL105="D"))+SUMPRODUCT((HH3:HH105=EC110)*(HK3:HK105=EC113)*(HL3:HL105="D"))+SUMPRODUCT((HH3:HH105=EC111)*(HK3:HK105=EC113)*(HL3:HL105="D"))+SUMPRODUCT((HH3:HH105=EC112)*(HK3:HK105=EC113)*(HL3:HL105="D"))</f>
        <v>#N/A</v>
      </c>
      <c r="EF113" s="3" t="e">
        <f ca="1">SUMPRODUCT((HH3:HH105=EC113)*(HK3:HK105=EC114)*(HL3:HL105="L"))+SUMPRODUCT((HH3:HH105=EC113)*(HK3:HK105=EC110)*(HL3:HL105="L"))+SUMPRODUCT((HH3:HH105=EC113)*(HK3:HK105=EC111)*(HL3:HL105="L"))+SUMPRODUCT((HH3:HH105=EC113)*(HK3:HK105=EC112)*(HL3:HL105="L"))+SUMPRODUCT((HH3:HH105=EC114)*(HK3:HK105=EC113)*(HM3:HM105="L"))+SUMPRODUCT((HH3:HH105=EC110)*(HK3:HK105=EC113)*(HM3:HM105="L"))+SUMPRODUCT((HH3:HH105=EC111)*(HK3:HK105=EC113)*(HM3:HM105="L"))+SUMPRODUCT((HH3:HH105=EC112)*(HK3:HK105=EC113)*(HM3:HM105="L"))</f>
        <v>#N/A</v>
      </c>
      <c r="EG113" s="3" t="e">
        <f ca="1">SUMPRODUCT((HH3:HH105=EC113)*(HK3:HK105=EC114)*HI3:HI105)+SUMPRODUCT((HH3:HH105=EC113)*(HK3:HK105=EC110)*HI3:HI105)+SUMPRODUCT((HH3:HH105=EC113)*(HK3:HK105=EC111)*HI3:HI105)+SUMPRODUCT((HH3:HH105=EC113)*(HK3:HK105=EC112)*HI3:HI105)+SUMPRODUCT((HH3:HH105=EC114)*(HK3:HK105=EC113)*HJ3:HJ105)+SUMPRODUCT((HH3:HH105=EC110)*(HK3:HK105=EC113)*HJ3:HJ105)+SUMPRODUCT((HH3:HH105=EC111)*(HK3:HK105=EC113)*HJ3:HJ105)+SUMPRODUCT((HH3:HH105=EC112)*(HK3:HK105=EC113)*HJ3:HJ105)</f>
        <v>#N/A</v>
      </c>
      <c r="EH113" s="3" t="e">
        <f ca="1">SUMPRODUCT((HH3:HH105=EC113)*(HK3:HK105=EC114)*HJ3:HJ105)+SUMPRODUCT((HH3:HH105=EC113)*(HK3:HK105=EC110)*HJ3:HJ105)+SUMPRODUCT((HH3:HH105=EC113)*(HK3:HK105=EC111)*HJ3:HJ105)+SUMPRODUCT((HH3:HH105=EC113)*(HK3:HK105=EC112)*HJ3:HJ105)+SUMPRODUCT((HH3:HH105=EC114)*(HK3:HK105=EC113)*HI3:HI105)+SUMPRODUCT((HH3:HH105=EC110)*(HK3:HK105=EC113)*HI3:HI105)+SUMPRODUCT((HH3:HH105=EC111)*(HK3:HK105=EC113)*HI3:HI105)+SUMPRODUCT((HH3:HH105=EC112)*(HK3:HK105=EC113)*HI3:HI105)</f>
        <v>#N/A</v>
      </c>
      <c r="EI113" s="3" t="e">
        <f ca="1">EG113-EH113+1000</f>
        <v>#N/A</v>
      </c>
      <c r="EJ113" s="3" t="e">
        <f t="shared" ca="1" si="342"/>
        <v>#N/A</v>
      </c>
      <c r="EK113" s="3" t="e">
        <f ca="1">IF(EC113&lt;&gt;"",VLOOKUP(EC113,DJ4:DP52,7,FALSE),"")</f>
        <v>#N/A</v>
      </c>
      <c r="EL113" s="3" t="e">
        <f ca="1">IF(EC113&lt;&gt;"",VLOOKUP(EC113,DJ4:DP52,5,FALSE),"")</f>
        <v>#N/A</v>
      </c>
      <c r="EM113" s="3" t="e">
        <f ca="1">IF(EC113&lt;&gt;"",VLOOKUP(EC113,DJ4:DR52,9,FALSE),"")</f>
        <v>#N/A</v>
      </c>
      <c r="EN113" s="3" t="e">
        <f t="shared" ca="1" si="343"/>
        <v>#N/A</v>
      </c>
      <c r="EO113" s="3" t="e">
        <f ca="1">IF(EC113&lt;&gt;"",RANK(EN113,EN110:EN113),"")</f>
        <v>#N/A</v>
      </c>
      <c r="EP113" s="3" t="e">
        <f ca="1">IF(EC113&lt;&gt;"",SUMPRODUCT((EN110:EN113=EN113)*(EI110:EI113&gt;EI113)),"")</f>
        <v>#N/A</v>
      </c>
      <c r="EQ113" s="3" t="e">
        <f ca="1">IF(EC113&lt;&gt;"",SUMPRODUCT((EN110:EN113=EN113)*(EI110:EI113=EI113)*(EG110:EG113&gt;EG113)),"")</f>
        <v>#N/A</v>
      </c>
      <c r="ER113" s="3" t="e">
        <f ca="1">IF(EC113&lt;&gt;"",SUMPRODUCT((EN110:EN113=EN113)*(EI110:EI113=EI113)*(EG110:EG113=EG113)*(EK110:EK113&gt;EK113)),"")</f>
        <v>#N/A</v>
      </c>
      <c r="ES113" s="3" t="e">
        <f ca="1">IF(EC113&lt;&gt;"",SUMPRODUCT((EN110:EN113=EN113)*(EI110:EI113=EI113)*(EG110:EG113=EG113)*(EK110:EK113=EK113)*(EL110:EL113&gt;EL113)),"")</f>
        <v>#N/A</v>
      </c>
      <c r="ET113" s="3" t="e">
        <f ca="1">IF(EC113&lt;&gt;"",SUMPRODUCT((EN110:EN113=EN113)*(EI110:EI113=EI113)*(EG110:EG113=EG113)*(EK110:EK113=EK113)*(EL110:EL113=EL113)*(EM110:EM113&gt;EM113)),"")</f>
        <v>#N/A</v>
      </c>
      <c r="EU113" s="3" t="e">
        <f ca="1">IF(EC113&lt;&gt;"",SUM(EO113:ET113),"")</f>
        <v>#N/A</v>
      </c>
      <c r="EV113" s="3" t="e">
        <f ca="1">IF(EW34&lt;&gt;"",SUMPRODUCT((FD31:FD34=FD34)*(FC31:FC34=FC34)*(FA31:FA34=FA34)*(FB31:FB34=FB34)),"")</f>
        <v>#N/A</v>
      </c>
      <c r="EW113" s="3" t="e">
        <f ca="1">IF(AND(EV113&lt;&gt;"",EV113&gt;1),EW34,"")</f>
        <v>#N/A</v>
      </c>
      <c r="EX113" s="3" t="e">
        <f ca="1">IF(EW113&lt;&gt;"",SUMPRODUCT((HH3:HH105=EW113)*(HK3:HK105=EW114)*(HL3:HL105="W"))+SUMPRODUCT((HH3:HH105=EW113)*(HK3:HK105=EW111)*(HL3:HL105="W"))+SUMPRODUCT((HH3:HH105=EW113)*(HK3:HK105=EW112)*(HL3:HL105="W"))+SUMPRODUCT((HH3:HH105=EW114)*(HK3:HK105=EW113)*(HM3:HM105="W"))+SUMPRODUCT((HH3:HH105=EW111)*(HK3:HK105=EW113)*(HM3:HM105="W"))+SUMPRODUCT((HH3:HH105=EW112)*(HK3:HK105=EW113)*(HM3:HM105="W")),"")</f>
        <v>#N/A</v>
      </c>
      <c r="EY113" s="3" t="e">
        <f ca="1">IF(EW113&lt;&gt;"",SUMPRODUCT((HH3:HH105=EW113)*(HK3:HK105=EW114)*(HL3:HL105="D"))+SUMPRODUCT((HH3:HH105=EW113)*(HK3:HK105=EW111)*(HL3:HL105="D"))+SUMPRODUCT((HH3:HH105=EW113)*(HK3:HK105=EW112)*(HL3:HL105="D"))+SUMPRODUCT((HH3:HH105=EW114)*(HK3:HK105=EW113)*(HL3:HL105="D"))+SUMPRODUCT((HH3:HH105=EW111)*(HK3:HK105=EW113)*(HL3:HL105="D"))+SUMPRODUCT((HH3:HH105=EW112)*(HK3:HK105=EW113)*(HL3:HL105="D")),"")</f>
        <v>#N/A</v>
      </c>
      <c r="EZ113" s="3" t="e">
        <f ca="1">IF(EW113&lt;&gt;"",SUMPRODUCT((HH3:HH105=EW113)*(HK3:HK105=EW114)*(HL3:HL105="L"))+SUMPRODUCT((HH3:HH105=EW113)*(HK3:HK105=EW111)*(HL3:HL105="L"))+SUMPRODUCT((HH3:HH105=EW113)*(HK3:HK105=EW112)*(HL3:HL105="L"))+SUMPRODUCT((HH3:HH105=EW114)*(HK3:HK105=EW113)*(HM3:HM105="L"))+SUMPRODUCT((HH3:HH105=EW111)*(HK3:HK105=EW113)*(HM3:HM105="L"))+SUMPRODUCT((HH3:HH105=EW112)*(HK3:HK105=EW113)*(HM3:HM105="L")),"")</f>
        <v>#N/A</v>
      </c>
      <c r="FA113" s="3" t="e">
        <f ca="1">SUMPRODUCT((HH3:HH105=EW113)*(HK3:HK105=EW114)*HI3:HI105)+SUMPRODUCT((HH3:HH105=EW113)*(HK3:HK105=EW110)*HI3:HI105)+SUMPRODUCT((HH3:HH105=EW113)*(HK3:HK105=EW111)*HI3:HI105)+SUMPRODUCT((HH3:HH105=EW113)*(HK3:HK105=EW112)*HI3:HI105)+SUMPRODUCT((HH3:HH105=EW114)*(HK3:HK105=EW113)*HJ3:HJ105)+SUMPRODUCT((HH3:HH105=EW110)*(HK3:HK105=EW113)*HJ3:HJ105)+SUMPRODUCT((HH3:HH105=EW111)*(HK3:HK105=EW113)*HJ3:HJ105)+SUMPRODUCT((HH3:HH105=EW112)*(HK3:HK105=EW113)*HJ3:HJ105)</f>
        <v>#N/A</v>
      </c>
      <c r="FB113" s="3" t="e">
        <f ca="1">SUMPRODUCT((HH3:HH105=EW113)*(HK3:HK105=EW114)*HJ3:HJ105)+SUMPRODUCT((HH3:HH105=EW113)*(HK3:HK105=EW110)*HJ3:HJ105)+SUMPRODUCT((HH3:HH105=EW113)*(HK3:HK105=EW111)*HJ3:HJ105)+SUMPRODUCT((HH3:HH105=EW113)*(HK3:HK105=EW112)*HJ3:HJ105)+SUMPRODUCT((HH3:HH105=EW114)*(HK3:HK105=EW113)*HI3:HI105)+SUMPRODUCT((HH3:HH105=EW110)*(HK3:HK105=EW113)*HI3:HI105)+SUMPRODUCT((HH3:HH105=EW111)*(HK3:HK105=EW113)*HI3:HI105)+SUMPRODUCT((HH3:HH105=EW112)*(HK3:HK105=EW113)*HI3:HI105)</f>
        <v>#N/A</v>
      </c>
      <c r="FC113" s="3" t="e">
        <f ca="1">FA113-FB113+1000</f>
        <v>#N/A</v>
      </c>
      <c r="FD113" s="3" t="e">
        <f t="shared" ca="1" si="344"/>
        <v>#N/A</v>
      </c>
      <c r="FE113" s="3" t="e">
        <f ca="1">IF(EW113&lt;&gt;"",VLOOKUP(EW113,DJ4:DP52,7,FALSE),"")</f>
        <v>#N/A</v>
      </c>
      <c r="FF113" s="3" t="e">
        <f ca="1">IF(EW113&lt;&gt;"",VLOOKUP(EW113,DJ4:DP52,5,FALSE),"")</f>
        <v>#N/A</v>
      </c>
      <c r="FG113" s="3" t="e">
        <f ca="1">IF(EW113&lt;&gt;"",VLOOKUP(EW113,DJ4:DR52,9,FALSE),"")</f>
        <v>#N/A</v>
      </c>
      <c r="FH113" s="3" t="e">
        <f t="shared" ca="1" si="345"/>
        <v>#N/A</v>
      </c>
      <c r="FI113" s="3" t="e">
        <f ca="1">IF(EW113&lt;&gt;"",RANK(FH113,FH110:FH113),"")</f>
        <v>#N/A</v>
      </c>
      <c r="FJ113" s="3" t="e">
        <f ca="1">IF(EW113&lt;&gt;"",SUMPRODUCT((FH110:FH113=FH113)*(FC110:FC113&gt;FC113)),"")</f>
        <v>#N/A</v>
      </c>
      <c r="FK113" s="3" t="e">
        <f ca="1">IF(EW113&lt;&gt;"",SUMPRODUCT((FH110:FH113=FH113)*(FC110:FC113=FC113)*(FA110:FA113&gt;FA113)),"")</f>
        <v>#N/A</v>
      </c>
      <c r="FL113" s="3" t="e">
        <f ca="1">IF(EW113&lt;&gt;"",SUMPRODUCT((FH110:FH113=FH113)*(FC110:FC113=FC113)*(FA110:FA113=FA113)*(FE110:FE113&gt;FE113)),"")</f>
        <v>#N/A</v>
      </c>
      <c r="FM113" s="3" t="e">
        <f ca="1">IF(EW113&lt;&gt;"",SUMPRODUCT((FH110:FH113=FH113)*(FC110:FC113=FC113)*(FA110:FA113=FA113)*(FE110:FE113=FE113)*(FF110:FF113&gt;FF113)),"")</f>
        <v>#N/A</v>
      </c>
      <c r="FN113" s="3" t="e">
        <f ca="1">IF(EW113&lt;&gt;"",SUMPRODUCT((FH110:FH113=FH113)*(FC110:FC113=FC113)*(FA110:FA113=FA113)*(FE110:FE113=FE113)*(FF110:FF113=FF113)*(FG110:FG113&gt;FG113)),"")</f>
        <v>#N/A</v>
      </c>
      <c r="FO113" s="3" t="e">
        <f t="shared" ca="1" si="347"/>
        <v>#N/A</v>
      </c>
    </row>
    <row r="115" spans="10:171" x14ac:dyDescent="0.25">
      <c r="U115" s="3">
        <f>IF(V116="",SUM(AH37:AM37),IF(V117="",SUM(AH38:AM38),IF(V118="",SUM(AH39:AM39),IF(V119="",SUM(AH40:AM40),0))))</f>
        <v>0</v>
      </c>
      <c r="AO115" s="3">
        <f>IF(AP117="",SUM(BB38:BG38),IF(AP118="",SUM(BB39:BG39),IF(AP119="",SUM(BB40:BG40),0)))</f>
        <v>0</v>
      </c>
      <c r="EB115" s="3" t="e">
        <f ca="1">IF(EC116="",SUM(EO37:ET37),IF(EC117="",SUM(EO38:ET38),IF(EC118="",SUM(EO39:ET39),IF(EC119="",SUM(EO40:ET40),0))))</f>
        <v>#N/A</v>
      </c>
      <c r="EV115" s="3" t="e">
        <f ca="1">IF(EW117="",SUM(FI38:FN38),IF(EW118="",SUM(FI39:FN39),IF(EW119="",SUM(FI40:FN40),0)))</f>
        <v>#N/A</v>
      </c>
    </row>
    <row r="116" spans="10:171" x14ac:dyDescent="0.25">
      <c r="J116" s="3">
        <f>IF(COUNTIF(J37:J40,4)=4,1,SUMPRODUCT((J37:J40=J37)*(I37:I40=I37)*(G37:G40&gt;G37))+1)</f>
        <v>1</v>
      </c>
      <c r="U116" s="3">
        <f>IF(V37&lt;&gt;"",SUMPRODUCT((AC37:AC40=AC37)*(AB37:AB40=AB37)*(Z37:Z40=Z37)*(AA37:AA40=AA37)),"")</f>
        <v>4</v>
      </c>
      <c r="V116" s="3" t="str">
        <f>IF(AND(U116&lt;&gt;"",U116&gt;1),V37,"")</f>
        <v>Tunesië</v>
      </c>
      <c r="W116" s="3">
        <f>SUMPRODUCT((DA3:DA105=V116)*(DD3:DD105=V117)*(DE3:DE105="W"))+SUMPRODUCT((DA3:DA105=V116)*(DD3:DD105=V118)*(DE3:DE105="W"))+SUMPRODUCT((DA3:DA105=V116)*(DD3:DD105=V119)*(DE3:DE105="W"))+SUMPRODUCT((DA3:DA105=V116)*(DD3:DD105=V120)*(DE3:DE105="W"))+SUMPRODUCT((DA3:DA105=V117)*(DD3:DD105=V116)*(DF3:DF105="W"))+SUMPRODUCT((DA3:DA105=V118)*(DD3:DD105=V116)*(DF3:DF105="W"))+SUMPRODUCT((DA3:DA105=V119)*(DD3:DD105=V116)*(DF3:DF105="W"))+SUMPRODUCT((DA3:DA105=V120)*(DD3:DD105=V116)*(DF3:DF105="W"))</f>
        <v>0</v>
      </c>
      <c r="X116" s="3">
        <f>SUMPRODUCT((DA3:DA105=V116)*(DD3:DD105=V117)*(DE3:DE105="D"))+SUMPRODUCT((DA3:DA105=V116)*(DD3:DD105=V118)*(DE3:DE105="D"))+SUMPRODUCT((DA3:DA105=V116)*(DD3:DD105=V119)*(DE3:DE105="D"))+SUMPRODUCT((DA3:DA105=V116)*(DD3:DD105=V120)*(DE3:DE105="D"))+SUMPRODUCT((DA3:DA105=V117)*(DD3:DD105=V116)*(DE3:DE105="D"))+SUMPRODUCT((DA3:DA105=V118)*(DD3:DD105=V116)*(DE3:DE105="D"))+SUMPRODUCT((DA3:DA105=V119)*(DD3:DD105=V116)*(DE3:DE105="D"))+SUMPRODUCT((DA3:DA105=V120)*(DD3:DD105=V116)*(DE3:DE105="D"))</f>
        <v>0</v>
      </c>
      <c r="Y116" s="3">
        <f>SUMPRODUCT((DA3:DA105=V116)*(DD3:DD105=V117)*(DE3:DE105="L"))+SUMPRODUCT((DA3:DA105=V116)*(DD3:DD105=V118)*(DE3:DE105="L"))+SUMPRODUCT((DA3:DA105=V116)*(DD3:DD105=V119)*(DE3:DE105="L"))+SUMPRODUCT((DA3:DA105=V116)*(DD3:DD105=V120)*(DE3:DE105="L"))+SUMPRODUCT((DA3:DA105=V117)*(DD3:DD105=V116)*(DF3:DF105="L"))+SUMPRODUCT((DA3:DA105=V118)*(DD3:DD105=V116)*(DF3:DF105="L"))+SUMPRODUCT((DA3:DA105=V119)*(DD3:DD105=V116)*(DF3:DF105="L"))+SUMPRODUCT((DA3:DA105=V120)*(DD3:DD105=V116)*(DF3:DF105="L"))</f>
        <v>0</v>
      </c>
      <c r="Z116" s="3">
        <f>SUMPRODUCT((DA3:DA105=V116)*(DD3:DD105=V117)*DB3:DB105)+SUMPRODUCT((DA3:DA105=V116)*(DD3:DD105=V118)*DB3:DB105)+SUMPRODUCT((DA3:DA105=V116)*(DD3:DD105=V119)*DB3:DB105)+SUMPRODUCT((DA3:DA105=V116)*(DD3:DD105=V120)*DB3:DB105)+SUMPRODUCT((DA3:DA105=V117)*(DD3:DD105=V116)*DC3:DC105)+SUMPRODUCT((DA3:DA105=V118)*(DD3:DD105=V116)*DC3:DC105)+SUMPRODUCT((DA3:DA105=V119)*(DD3:DD105=V116)*DC3:DC105)+SUMPRODUCT((DA3:DA105=V120)*(DD3:DD105=V116)*DC3:DC105)</f>
        <v>0</v>
      </c>
      <c r="AA116" s="3">
        <f>SUMPRODUCT((DA3:DA105=V116)*(DD3:DD105=V117)*DC3:DC105)+SUMPRODUCT((DA3:DA105=V116)*(DD3:DD105=V118)*DC3:DC105)+SUMPRODUCT((DA3:DA105=V116)*(DD3:DD105=V119)*DC3:DC105)+SUMPRODUCT((DA3:DA105=V116)*(DD3:DD105=V120)*DC3:DC105)+SUMPRODUCT((DA3:DA105=V117)*(DD3:DD105=V116)*DB3:DB105)+SUMPRODUCT((DA3:DA105=V118)*(DD3:DD105=V116)*DB3:DB105)+SUMPRODUCT((DA3:DA105=V119)*(DD3:DD105=V116)*DB3:DB105)+SUMPRODUCT((DA3:DA105=V120)*(DD3:DD105=V116)*DB3:DB105)</f>
        <v>0</v>
      </c>
      <c r="AB116" s="3">
        <f>Z116-AA116+1000</f>
        <v>1000</v>
      </c>
      <c r="AC116" s="3">
        <f>IF(V116&lt;&gt;"",W116*3+X116*1,"")</f>
        <v>0</v>
      </c>
      <c r="AD116" s="3">
        <f>IF(V116&lt;&gt;"",VLOOKUP(V116,C4:I52,7,FALSE),"")</f>
        <v>1000</v>
      </c>
      <c r="AE116" s="3">
        <f>IF(V116&lt;&gt;"",VLOOKUP(V116,C4:I52,5,FALSE),"")</f>
        <v>0</v>
      </c>
      <c r="AF116" s="3">
        <f>IF(V116&lt;&gt;"",VLOOKUP(V116,C4:K52,9,FALSE),"")</f>
        <v>-147</v>
      </c>
      <c r="AG116" s="3">
        <f>AC116</f>
        <v>0</v>
      </c>
      <c r="AH116" s="3">
        <f>IF(V116&lt;&gt;"",RANK(AG116,AG116:AG119),"")</f>
        <v>1</v>
      </c>
      <c r="AI116" s="3">
        <f>IF(V116&lt;&gt;"",SUMPRODUCT((AG116:AG119=AG116)*(AB116:AB119&gt;AB116)),"")</f>
        <v>0</v>
      </c>
      <c r="AJ116" s="3">
        <f>IF(V116&lt;&gt;"",SUMPRODUCT((AG116:AG119=AG116)*(AB116:AB119=AB116)*(Z116:Z119&gt;Z116)),"")</f>
        <v>0</v>
      </c>
      <c r="AK116" s="3">
        <f>IF(V116&lt;&gt;"",SUMPRODUCT((AG116:AG119=AG116)*(AB116:AB119=AB116)*(Z116:Z119=Z116)*(AD116:AD119&gt;AD116)),"")</f>
        <v>0</v>
      </c>
      <c r="AL116" s="3">
        <f>IF(V116&lt;&gt;"",SUMPRODUCT((AG116:AG119=AG116)*(AB116:AB119=AB116)*(Z116:Z119=Z116)*(AD116:AD119=AD116)*(AE116:AE119&gt;AE116)),"")</f>
        <v>0</v>
      </c>
      <c r="AM116" s="3">
        <f>IF(V116&lt;&gt;"",SUMPRODUCT((AG116:AG119=AG116)*(AB116:AB119=AB116)*(Z116:Z119=Z116)*(AD116:AD119=AD116)*(AE116:AE119=AE116)*(AF116:AF119&gt;AF116)),"")</f>
        <v>3</v>
      </c>
      <c r="AN116" s="3">
        <f>IF(V116&lt;&gt;"",SUM(AH116:AM116),"")</f>
        <v>4</v>
      </c>
      <c r="DQ116" s="3" t="e">
        <f ca="1">IF(COUNTIF(DQ37:DQ40,4)=4,1,SUMPRODUCT((DQ37:DQ40=DQ37)*(DP37:DP40=DP37)*(DN37:DN40&gt;DN37))+1)</f>
        <v>#REF!</v>
      </c>
      <c r="EB116" s="3" t="e">
        <f ca="1">IF(EC37&lt;&gt;"",SUMPRODUCT((EJ37:EJ40=EJ37)*(EI37:EI40=EI37)*(EG37:EG40=EG37)*(EH37:EH40=EH37)),"")</f>
        <v>#N/A</v>
      </c>
      <c r="EC116" s="3" t="e">
        <f ca="1">IF(AND(EB116&lt;&gt;"",EB116&gt;1),EC37,"")</f>
        <v>#N/A</v>
      </c>
      <c r="ED116" s="3" t="e">
        <f ca="1">SUMPRODUCT((HH3:HH105=EC116)*(HK3:HK105=EC117)*(HL3:HL105="W"))+SUMPRODUCT((HH3:HH105=EC116)*(HK3:HK105=EC118)*(HL3:HL105="W"))+SUMPRODUCT((HH3:HH105=EC116)*(HK3:HK105=EC119)*(HL3:HL105="W"))+SUMPRODUCT((HH3:HH105=EC116)*(HK3:HK105=EC120)*(HL3:HL105="W"))+SUMPRODUCT((HH3:HH105=EC117)*(HK3:HK105=EC116)*(HM3:HM105="W"))+SUMPRODUCT((HH3:HH105=EC118)*(HK3:HK105=EC116)*(HM3:HM105="W"))+SUMPRODUCT((HH3:HH105=EC119)*(HK3:HK105=EC116)*(HM3:HM105="W"))+SUMPRODUCT((HH3:HH105=EC120)*(HK3:HK105=EC116)*(HM3:HM105="W"))</f>
        <v>#N/A</v>
      </c>
      <c r="EE116" s="3" t="e">
        <f ca="1">SUMPRODUCT((HH3:HH105=EC116)*(HK3:HK105=EC117)*(HL3:HL105="D"))+SUMPRODUCT((HH3:HH105=EC116)*(HK3:HK105=EC118)*(HL3:HL105="D"))+SUMPRODUCT((HH3:HH105=EC116)*(HK3:HK105=EC119)*(HL3:HL105="D"))+SUMPRODUCT((HH3:HH105=EC116)*(HK3:HK105=EC120)*(HL3:HL105="D"))+SUMPRODUCT((HH3:HH105=EC117)*(HK3:HK105=EC116)*(HL3:HL105="D"))+SUMPRODUCT((HH3:HH105=EC118)*(HK3:HK105=EC116)*(HL3:HL105="D"))+SUMPRODUCT((HH3:HH105=EC119)*(HK3:HK105=EC116)*(HL3:HL105="D"))+SUMPRODUCT((HH3:HH105=EC120)*(HK3:HK105=EC116)*(HL3:HL105="D"))</f>
        <v>#N/A</v>
      </c>
      <c r="EF116" s="3" t="e">
        <f ca="1">SUMPRODUCT((HH3:HH105=EC116)*(HK3:HK105=EC117)*(HL3:HL105="L"))+SUMPRODUCT((HH3:HH105=EC116)*(HK3:HK105=EC118)*(HL3:HL105="L"))+SUMPRODUCT((HH3:HH105=EC116)*(HK3:HK105=EC119)*(HL3:HL105="L"))+SUMPRODUCT((HH3:HH105=EC116)*(HK3:HK105=EC120)*(HL3:HL105="L"))+SUMPRODUCT((HH3:HH105=EC117)*(HK3:HK105=EC116)*(HM3:HM105="L"))+SUMPRODUCT((HH3:HH105=EC118)*(HK3:HK105=EC116)*(HM3:HM105="L"))+SUMPRODUCT((HH3:HH105=EC119)*(HK3:HK105=EC116)*(HM3:HM105="L"))+SUMPRODUCT((HH3:HH105=EC120)*(HK3:HK105=EC116)*(HM3:HM105="L"))</f>
        <v>#N/A</v>
      </c>
      <c r="EG116" s="3" t="e">
        <f ca="1">SUMPRODUCT((HH3:HH105=EC116)*(HK3:HK105=EC117)*HI3:HI105)+SUMPRODUCT((HH3:HH105=EC116)*(HK3:HK105=EC118)*HI3:HI105)+SUMPRODUCT((HH3:HH105=EC116)*(HK3:HK105=EC119)*HI3:HI105)+SUMPRODUCT((HH3:HH105=EC116)*(HK3:HK105=EC120)*HI3:HI105)+SUMPRODUCT((HH3:HH105=EC117)*(HK3:HK105=EC116)*HJ3:HJ105)+SUMPRODUCT((HH3:HH105=EC118)*(HK3:HK105=EC116)*HJ3:HJ105)+SUMPRODUCT((HH3:HH105=EC119)*(HK3:HK105=EC116)*HJ3:HJ105)+SUMPRODUCT((HH3:HH105=EC120)*(HK3:HK105=EC116)*HJ3:HJ105)</f>
        <v>#N/A</v>
      </c>
      <c r="EH116" s="3" t="e">
        <f ca="1">SUMPRODUCT((HH3:HH105=EC116)*(HK3:HK105=EC117)*HJ3:HJ105)+SUMPRODUCT((HH3:HH105=EC116)*(HK3:HK105=EC118)*HJ3:HJ105)+SUMPRODUCT((HH3:HH105=EC116)*(HK3:HK105=EC119)*HJ3:HJ105)+SUMPRODUCT((HH3:HH105=EC116)*(HK3:HK105=EC120)*HJ3:HJ105)+SUMPRODUCT((HH3:HH105=EC117)*(HK3:HK105=EC116)*HI3:HI105)+SUMPRODUCT((HH3:HH105=EC118)*(HK3:HK105=EC116)*HI3:HI105)+SUMPRODUCT((HH3:HH105=EC119)*(HK3:HK105=EC116)*HI3:HI105)+SUMPRODUCT((HH3:HH105=EC120)*(HK3:HK105=EC116)*HI3:HI105)</f>
        <v>#N/A</v>
      </c>
      <c r="EI116" s="3" t="e">
        <f ca="1">EG116-EH116+1000</f>
        <v>#N/A</v>
      </c>
      <c r="EJ116" s="3" t="e">
        <f ca="1">IF(EC116&lt;&gt;"",ED116*3+EE116*1,"")</f>
        <v>#N/A</v>
      </c>
      <c r="EK116" s="3" t="e">
        <f ca="1">IF(EC116&lt;&gt;"",VLOOKUP(EC116,DJ4:DP52,7,FALSE),"")</f>
        <v>#N/A</v>
      </c>
      <c r="EL116" s="3" t="e">
        <f ca="1">IF(EC116&lt;&gt;"",VLOOKUP(EC116,DJ4:DP52,5,FALSE),"")</f>
        <v>#N/A</v>
      </c>
      <c r="EM116" s="3" t="e">
        <f ca="1">IF(EC116&lt;&gt;"",VLOOKUP(EC116,DJ4:DR52,9,FALSE),"")</f>
        <v>#N/A</v>
      </c>
      <c r="EN116" s="3" t="e">
        <f ca="1">EJ116</f>
        <v>#N/A</v>
      </c>
      <c r="EO116" s="3" t="e">
        <f ca="1">IF(EC116&lt;&gt;"",RANK(EN116,EN116:EN119),"")</f>
        <v>#N/A</v>
      </c>
      <c r="EP116" s="3" t="e">
        <f ca="1">IF(EC116&lt;&gt;"",SUMPRODUCT((EN116:EN119=EN116)*(EI116:EI119&gt;EI116)),"")</f>
        <v>#N/A</v>
      </c>
      <c r="EQ116" s="3" t="e">
        <f ca="1">IF(EC116&lt;&gt;"",SUMPRODUCT((EN116:EN119=EN116)*(EI116:EI119=EI116)*(EG116:EG119&gt;EG116)),"")</f>
        <v>#N/A</v>
      </c>
      <c r="ER116" s="3" t="e">
        <f ca="1">IF(EC116&lt;&gt;"",SUMPRODUCT((EN116:EN119=EN116)*(EI116:EI119=EI116)*(EG116:EG119=EG116)*(EK116:EK119&gt;EK116)),"")</f>
        <v>#N/A</v>
      </c>
      <c r="ES116" s="3" t="e">
        <f ca="1">IF(EC116&lt;&gt;"",SUMPRODUCT((EN116:EN119=EN116)*(EI116:EI119=EI116)*(EG116:EG119=EG116)*(EK116:EK119=EK116)*(EL116:EL119&gt;EL116)),"")</f>
        <v>#N/A</v>
      </c>
      <c r="ET116" s="3" t="e">
        <f ca="1">IF(EC116&lt;&gt;"",SUMPRODUCT((EN116:EN119=EN116)*(EI116:EI119=EI116)*(EG116:EG119=EG116)*(EK116:EK119=EK116)*(EL116:EL119=EL116)*(EM116:EM119&gt;EM116)),"")</f>
        <v>#N/A</v>
      </c>
      <c r="EU116" s="3" t="e">
        <f ca="1">IF(EC116&lt;&gt;"",SUM(EO116:ET116),"")</f>
        <v>#N/A</v>
      </c>
    </row>
    <row r="117" spans="10:171" x14ac:dyDescent="0.25">
      <c r="J117" s="3">
        <f>IF(COUNTIF(J37:J40,4)=4,1,SUMPRODUCT((J37:J40=J38)*(I37:I40=I38)*(G37:G40&gt;G38))+1)</f>
        <v>1</v>
      </c>
      <c r="U117" s="3">
        <f>IF(V38&lt;&gt;"",SUMPRODUCT((AC37:AC40=AC38)*(AB37:AB40=AB38)*(Z37:Z40=Z38)*(AA37:AA40=AA38)),"")</f>
        <v>4</v>
      </c>
      <c r="V117" s="3" t="str">
        <f>IF(AND(U117&lt;&gt;"",U117&gt;1),V38,"")</f>
        <v>Zweden</v>
      </c>
      <c r="W117" s="3">
        <f>SUMPRODUCT((DA3:DA105=V117)*(DD3:DD105=V118)*(DE3:DE105="W"))+SUMPRODUCT((DA3:DA105=V117)*(DD3:DD105=V119)*(DE3:DE105="W"))+SUMPRODUCT((DA3:DA105=V117)*(DD3:DD105=V120)*(DE3:DE105="W"))+SUMPRODUCT((DA3:DA105=V117)*(DD3:DD105=V116)*(DE3:DE105="W"))+SUMPRODUCT((DA3:DA105=V118)*(DD3:DD105=V117)*(DF3:DF105="W"))+SUMPRODUCT((DA3:DA105=V119)*(DD3:DD105=V117)*(DF3:DF105="W"))+SUMPRODUCT((DA3:DA105=V120)*(DD3:DD105=V117)*(DF3:DF105="W"))+SUMPRODUCT((DA3:DA105=V116)*(DD3:DD105=V117)*(DF3:DF105="W"))</f>
        <v>0</v>
      </c>
      <c r="X117" s="3">
        <f>SUMPRODUCT((DA3:DA105=V117)*(DD3:DD105=V118)*(DE3:DE105="D"))+SUMPRODUCT((DA3:DA105=V117)*(DD3:DD105=V119)*(DE3:DE105="D"))+SUMPRODUCT((DA3:DA105=V117)*(DD3:DD105=V120)*(DE3:DE105="D"))+SUMPRODUCT((DA3:DA105=V117)*(DD3:DD105=V116)*(DE3:DE105="D"))+SUMPRODUCT((DA3:DA105=V118)*(DD3:DD105=V117)*(DE3:DE105="D"))+SUMPRODUCT((DA3:DA105=V119)*(DD3:DD105=V117)*(DE3:DE105="D"))+SUMPRODUCT((DA3:DA105=V120)*(DD3:DD105=V117)*(DE3:DE105="D"))+SUMPRODUCT((DA3:DA105=V116)*(DD3:DD105=V117)*(DE3:DE105="D"))</f>
        <v>0</v>
      </c>
      <c r="Y117" s="3">
        <f>SUMPRODUCT((DA3:DA105=V117)*(DD3:DD105=V118)*(DE3:DE105="L"))+SUMPRODUCT((DA3:DA105=V117)*(DD3:DD105=V119)*(DE3:DE105="L"))+SUMPRODUCT((DA3:DA105=V117)*(DD3:DD105=V120)*(DE3:DE105="L"))+SUMPRODUCT((DA3:DA105=V117)*(DD3:DD105=V116)*(DE3:DE105="L"))+SUMPRODUCT((DA3:DA105=V118)*(DD3:DD105=V117)*(DF3:DF105="L"))+SUMPRODUCT((DA3:DA105=V119)*(DD3:DD105=V117)*(DF3:DF105="L"))+SUMPRODUCT((DA3:DA105=V120)*(DD3:DD105=V117)*(DF3:DF105="L"))+SUMPRODUCT((DA3:DA105=V116)*(DD3:DD105=V117)*(DF3:DF105="L"))</f>
        <v>0</v>
      </c>
      <c r="Z117" s="3">
        <f>SUMPRODUCT((DA3:DA105=V117)*(DD3:DD105=V118)*DB3:DB105)+SUMPRODUCT((DA3:DA105=V117)*(DD3:DD105=V119)*DB3:DB105)+SUMPRODUCT((DA3:DA105=V117)*(DD3:DD105=V120)*DB3:DB105)+SUMPRODUCT((DA3:DA105=V117)*(DD3:DD105=V116)*DB3:DB105)+SUMPRODUCT((DA3:DA105=V118)*(DD3:DD105=V117)*DC3:DC105)+SUMPRODUCT((DA3:DA105=V119)*(DD3:DD105=V117)*DC3:DC105)+SUMPRODUCT((DA3:DA105=V120)*(DD3:DD105=V117)*DC3:DC105)+SUMPRODUCT((DA3:DA105=V116)*(DD3:DD105=V117)*DC3:DC105)</f>
        <v>0</v>
      </c>
      <c r="AA117" s="3">
        <f>SUMPRODUCT((DA3:DA105=V117)*(DD3:DD105=V118)*DC3:DC105)+SUMPRODUCT((DA3:DA105=V117)*(DD3:DD105=V119)*DC3:DC105)+SUMPRODUCT((DA3:DA105=V117)*(DD3:DD105=V120)*DC3:DC105)+SUMPRODUCT((DA3:DA105=V117)*(DD3:DD105=V116)*DC3:DC105)+SUMPRODUCT((DA3:DA105=V118)*(DD3:DD105=V117)*DB3:DB105)+SUMPRODUCT((DA3:DA105=V119)*(DD3:DD105=V117)*DB3:DB105)+SUMPRODUCT((DA3:DA105=V120)*(DD3:DD105=V117)*DB3:DB105)+SUMPRODUCT((DA3:DA105=V116)*(DD3:DD105=V117)*DB3:DB105)</f>
        <v>0</v>
      </c>
      <c r="AB117" s="3">
        <f>Z117-AA117+1000</f>
        <v>1000</v>
      </c>
      <c r="AC117" s="3">
        <f t="shared" ref="AC117:AC119" si="348">IF(V117&lt;&gt;"",W117*3+X117*1,"")</f>
        <v>0</v>
      </c>
      <c r="AD117" s="3">
        <f>IF(V117&lt;&gt;"",VLOOKUP(V117,C4:I52,7,FALSE),"")</f>
        <v>1000</v>
      </c>
      <c r="AE117" s="3">
        <f>IF(V117&lt;&gt;"",VLOOKUP(V117,C4:I52,5,FALSE),"")</f>
        <v>0</v>
      </c>
      <c r="AF117" s="3">
        <f>IF(V117&lt;&gt;"",VLOOKUP(V117,C4:K52,9,FALSE),"")</f>
        <v>-142</v>
      </c>
      <c r="AG117" s="3">
        <f t="shared" ref="AG117:AG119" si="349">AC117</f>
        <v>0</v>
      </c>
      <c r="AH117" s="3">
        <f>IF(V117&lt;&gt;"",RANK(AG117,AG116:AG119),"")</f>
        <v>1</v>
      </c>
      <c r="AI117" s="3">
        <f>IF(V117&lt;&gt;"",SUMPRODUCT((AG116:AG119=AG117)*(AB116:AB119&gt;AB117)),"")</f>
        <v>0</v>
      </c>
      <c r="AJ117" s="3">
        <f>IF(V117&lt;&gt;"",SUMPRODUCT((AG116:AG119=AG117)*(AB116:AB119=AB117)*(Z116:Z119&gt;Z117)),"")</f>
        <v>0</v>
      </c>
      <c r="AK117" s="3">
        <f>IF(V117&lt;&gt;"",SUMPRODUCT((AG116:AG119=AG117)*(AB116:AB119=AB117)*(Z116:Z119=Z117)*(AD116:AD119&gt;AD117)),"")</f>
        <v>0</v>
      </c>
      <c r="AL117" s="3">
        <f>IF(V117&lt;&gt;"",SUMPRODUCT((AG116:AG119=AG117)*(AB116:AB119=AB117)*(Z116:Z119=Z117)*(AD116:AD119=AD117)*(AE116:AE119&gt;AE117)),"")</f>
        <v>0</v>
      </c>
      <c r="AM117" s="3">
        <f>IF(V117&lt;&gt;"",SUMPRODUCT((AG116:AG119=AG117)*(AB116:AB119=AB117)*(Z116:Z119=Z117)*(AD116:AD119=AD117)*(AE116:AE119=AE117)*(AF116:AF119&gt;AF117)),"")</f>
        <v>2</v>
      </c>
      <c r="AN117" s="3">
        <f>IF(V117&lt;&gt;"",SUM(AH117:AM117),"")</f>
        <v>3</v>
      </c>
      <c r="AO117" s="3" t="str">
        <f>IF(AP38&lt;&gt;"",SUMPRODUCT((AW37:AW40=AW38)*(AV37:AV40=AV38)*(AT37:AT40=AT38)*(AU37:AU40=AU38)),"")</f>
        <v/>
      </c>
      <c r="AP117" s="3" t="str">
        <f>IF(AND(AO117&lt;&gt;"",AO117&gt;1),AP38,"")</f>
        <v/>
      </c>
      <c r="AQ117" s="3">
        <f>SUMPRODUCT((DA3:DA105=AP117)*(DD3:DD105=AP118)*(DE3:DE105="W"))+SUMPRODUCT((DA3:DA105=AP117)*(DD3:DD105=AP119)*(DE3:DE105="W"))+SUMPRODUCT((DA3:DA105=AP117)*(DD3:DD105=AP120)*(DE3:DE105="W"))+SUMPRODUCT((DA3:DA105=AP118)*(DD3:DD105=AP117)*(DF3:DF105="W"))+SUMPRODUCT((DA3:DA105=AP119)*(DD3:DD105=AP117)*(DF3:DF105="W"))+SUMPRODUCT((DA3:DA105=AP120)*(DD3:DD105=AP117)*(DF3:DF105="W"))</f>
        <v>0</v>
      </c>
      <c r="AR117" s="3">
        <f>SUMPRODUCT((DA3:DA105=AP117)*(DD3:DD105=AP118)*(DE3:DE105="D"))+SUMPRODUCT((DA3:DA105=AP117)*(DD3:DD105=AP119)*(DE3:DE105="D"))+SUMPRODUCT((DA3:DA105=AP117)*(DD3:DD105=AP120)*(DE3:DE105="D"))+SUMPRODUCT((DA3:DA105=AP118)*(DD3:DD105=AP117)*(DE3:DE105="D"))+SUMPRODUCT((DA3:DA105=AP119)*(DD3:DD105=AP117)*(DE3:DE105="D"))+SUMPRODUCT((DA3:DA105=AP120)*(DD3:DD105=AP117)*(DE3:DE105="D"))</f>
        <v>0</v>
      </c>
      <c r="AS117" s="3">
        <f>SUMPRODUCT((DA3:DA105=AP117)*(DD3:DD105=AP118)*(DE3:DE105="L"))+SUMPRODUCT((DA3:DA105=AP117)*(DD3:DD105=AP119)*(DE3:DE105="L"))+SUMPRODUCT((DA3:DA105=AP117)*(DD3:DD105=AP120)*(DE3:DE105="L"))+SUMPRODUCT((DA3:DA105=AP118)*(DD3:DD105=AP117)*(DF3:DF105="L"))+SUMPRODUCT((DA3:DA105=AP119)*(DD3:DD105=AP117)*(DF3:DF105="L"))+SUMPRODUCT((DA3:DA105=AP120)*(DD3:DD105=AP117)*(DF3:DF105="L"))</f>
        <v>0</v>
      </c>
      <c r="AT117" s="3">
        <f>SUMPRODUCT((DA3:DA105=AP117)*(DD3:DD105=AP118)*DB3:DB105)+SUMPRODUCT((DA3:DA105=AP117)*(DD3:DD105=AP119)*DB3:DB105)+SUMPRODUCT((DA3:DA105=AP117)*(DD3:DD105=AP120)*DB3:DB105)+SUMPRODUCT((DA3:DA105=AP117)*(DD3:DD105=AP116)*DB3:DB105)+SUMPRODUCT((DA3:DA105=AP118)*(DD3:DD105=AP117)*DC3:DC105)+SUMPRODUCT((DA3:DA105=AP119)*(DD3:DD105=AP117)*DC3:DC105)+SUMPRODUCT((DA3:DA105=AP120)*(DD3:DD105=AP117)*DC3:DC105)+SUMPRODUCT((DA3:DA105=AP116)*(DD3:DD105=AP117)*DC3:DC105)</f>
        <v>0</v>
      </c>
      <c r="AU117" s="3">
        <f>SUMPRODUCT((DA3:DA105=AP117)*(DD3:DD105=AP118)*DC3:DC105)+SUMPRODUCT((DA3:DA105=AP117)*(DD3:DD105=AP119)*DC3:DC105)+SUMPRODUCT((DA3:DA105=AP117)*(DD3:DD105=AP120)*DC3:DC105)+SUMPRODUCT((DA3:DA105=AP117)*(DD3:DD105=AP116)*DC3:DC105)+SUMPRODUCT((DA3:DA105=AP118)*(DD3:DD105=AP117)*DB3:DB105)+SUMPRODUCT((DA3:DA105=AP119)*(DD3:DD105=AP117)*DB3:DB105)+SUMPRODUCT((DA3:DA105=AP120)*(DD3:DD105=AP117)*DB3:DB105)+SUMPRODUCT((DA3:DA105=AP116)*(DD3:DD105=AP117)*DB3:DB105)</f>
        <v>0</v>
      </c>
      <c r="AV117" s="3">
        <f>AT117-AU117+1000</f>
        <v>1000</v>
      </c>
      <c r="AW117" s="3" t="str">
        <f t="shared" ref="AW117:AW119" si="350">IF(AP117&lt;&gt;"",AQ117*3+AR117*1,"")</f>
        <v/>
      </c>
      <c r="AX117" s="3" t="str">
        <f>IF(AP117&lt;&gt;"",VLOOKUP(AP117,C4:I52,7,FALSE),"")</f>
        <v/>
      </c>
      <c r="AY117" s="3" t="str">
        <f>IF(AP117&lt;&gt;"",VLOOKUP(AP117,C4:I52,5,FALSE),"")</f>
        <v/>
      </c>
      <c r="AZ117" s="3" t="str">
        <f>IF(AP117&lt;&gt;"",VLOOKUP(AP117,C4:K52,9,FALSE),"")</f>
        <v/>
      </c>
      <c r="BA117" s="3" t="str">
        <f t="shared" ref="BA117:BA119" si="351">AW117</f>
        <v/>
      </c>
      <c r="BB117" s="3" t="str">
        <f>IF(AP117&lt;&gt;"",RANK(BA117,BA116:BA119),"")</f>
        <v/>
      </c>
      <c r="BC117" s="3" t="str">
        <f>IF(AP117&lt;&gt;"",SUMPRODUCT((BA116:BA119=BA117)*(AV116:AV119&gt;AV117)),"")</f>
        <v/>
      </c>
      <c r="BD117" s="3" t="str">
        <f>IF(AP117&lt;&gt;"",SUMPRODUCT((BA116:BA119=BA117)*(AV116:AV119=AV117)*(AT116:AT119&gt;AT117)),"")</f>
        <v/>
      </c>
      <c r="BE117" s="3" t="str">
        <f>IF(AP117&lt;&gt;"",SUMPRODUCT((BA116:BA119=BA117)*(AV116:AV119=AV117)*(AT116:AT119=AT117)*(AX116:AX119&gt;AX117)),"")</f>
        <v/>
      </c>
      <c r="BF117" s="3" t="str">
        <f>IF(AP117&lt;&gt;"",SUMPRODUCT((BA116:BA119=BA117)*(AV116:AV119=AV117)*(AT116:AT119=AT117)*(AX116:AX119=AX117)*(AY116:AY119&gt;AY117)),"")</f>
        <v/>
      </c>
      <c r="BG117" s="3" t="str">
        <f>IF(AP117&lt;&gt;"",SUMPRODUCT((BA116:BA119=BA117)*(AV116:AV119=AV117)*(AT116:AT119=AT117)*(AX116:AX119=AX117)*(AY116:AY119=AY117)*(AZ116:AZ119&gt;AZ117)),"")</f>
        <v/>
      </c>
      <c r="BH117" s="3" t="str">
        <f>IF(AP117&lt;&gt;"",SUM(BB117:BG117)+1,"")</f>
        <v/>
      </c>
      <c r="DQ117" s="3" t="e">
        <f ca="1">IF(COUNTIF(DQ37:DQ40,4)=4,1,SUMPRODUCT((DQ37:DQ40=DQ38)*(DP37:DP40=DP38)*(DN37:DN40&gt;DN38))+1)</f>
        <v>#REF!</v>
      </c>
      <c r="EB117" s="3" t="e">
        <f ca="1">IF(EC38&lt;&gt;"",SUMPRODUCT((EJ37:EJ40=EJ38)*(EI37:EI40=EI38)*(EG37:EG40=EG38)*(EH37:EH40=EH38)),"")</f>
        <v>#N/A</v>
      </c>
      <c r="EC117" s="3" t="e">
        <f ca="1">IF(AND(EB117&lt;&gt;"",EB117&gt;1),EC38,"")</f>
        <v>#N/A</v>
      </c>
      <c r="ED117" s="3" t="e">
        <f ca="1">SUMPRODUCT((HH3:HH105=EC117)*(HK3:HK105=EC118)*(HL3:HL105="W"))+SUMPRODUCT((HH3:HH105=EC117)*(HK3:HK105=EC119)*(HL3:HL105="W"))+SUMPRODUCT((HH3:HH105=EC117)*(HK3:HK105=EC120)*(HL3:HL105="W"))+SUMPRODUCT((HH3:HH105=EC117)*(HK3:HK105=EC116)*(HL3:HL105="W"))+SUMPRODUCT((HH3:HH105=EC118)*(HK3:HK105=EC117)*(HM3:HM105="W"))+SUMPRODUCT((HH3:HH105=EC119)*(HK3:HK105=EC117)*(HM3:HM105="W"))+SUMPRODUCT((HH3:HH105=EC120)*(HK3:HK105=EC117)*(HM3:HM105="W"))+SUMPRODUCT((HH3:HH105=EC116)*(HK3:HK105=EC117)*(HM3:HM105="W"))</f>
        <v>#N/A</v>
      </c>
      <c r="EE117" s="3" t="e">
        <f ca="1">SUMPRODUCT((HH3:HH105=EC117)*(HK3:HK105=EC118)*(HL3:HL105="D"))+SUMPRODUCT((HH3:HH105=EC117)*(HK3:HK105=EC119)*(HL3:HL105="D"))+SUMPRODUCT((HH3:HH105=EC117)*(HK3:HK105=EC120)*(HL3:HL105="D"))+SUMPRODUCT((HH3:HH105=EC117)*(HK3:HK105=EC116)*(HL3:HL105="D"))+SUMPRODUCT((HH3:HH105=EC118)*(HK3:HK105=EC117)*(HL3:HL105="D"))+SUMPRODUCT((HH3:HH105=EC119)*(HK3:HK105=EC117)*(HL3:HL105="D"))+SUMPRODUCT((HH3:HH105=EC120)*(HK3:HK105=EC117)*(HL3:HL105="D"))+SUMPRODUCT((HH3:HH105=EC116)*(HK3:HK105=EC117)*(HL3:HL105="D"))</f>
        <v>#N/A</v>
      </c>
      <c r="EF117" s="3" t="e">
        <f ca="1">SUMPRODUCT((HH3:HH105=EC117)*(HK3:HK105=EC118)*(HL3:HL105="L"))+SUMPRODUCT((HH3:HH105=EC117)*(HK3:HK105=EC119)*(HL3:HL105="L"))+SUMPRODUCT((HH3:HH105=EC117)*(HK3:HK105=EC120)*(HL3:HL105="L"))+SUMPRODUCT((HH3:HH105=EC117)*(HK3:HK105=EC116)*(HL3:HL105="L"))+SUMPRODUCT((HH3:HH105=EC118)*(HK3:HK105=EC117)*(HM3:HM105="L"))+SUMPRODUCT((HH3:HH105=EC119)*(HK3:HK105=EC117)*(HM3:HM105="L"))+SUMPRODUCT((HH3:HH105=EC120)*(HK3:HK105=EC117)*(HM3:HM105="L"))+SUMPRODUCT((HH3:HH105=EC116)*(HK3:HK105=EC117)*(HM3:HM105="L"))</f>
        <v>#N/A</v>
      </c>
      <c r="EG117" s="3" t="e">
        <f ca="1">SUMPRODUCT((HH3:HH105=EC117)*(HK3:HK105=EC118)*HI3:HI105)+SUMPRODUCT((HH3:HH105=EC117)*(HK3:HK105=EC119)*HI3:HI105)+SUMPRODUCT((HH3:HH105=EC117)*(HK3:HK105=EC120)*HI3:HI105)+SUMPRODUCT((HH3:HH105=EC117)*(HK3:HK105=EC116)*HI3:HI105)+SUMPRODUCT((HH3:HH105=EC118)*(HK3:HK105=EC117)*HJ3:HJ105)+SUMPRODUCT((HH3:HH105=EC119)*(HK3:HK105=EC117)*HJ3:HJ105)+SUMPRODUCT((HH3:HH105=EC120)*(HK3:HK105=EC117)*HJ3:HJ105)+SUMPRODUCT((HH3:HH105=EC116)*(HK3:HK105=EC117)*HJ3:HJ105)</f>
        <v>#N/A</v>
      </c>
      <c r="EH117" s="3" t="e">
        <f ca="1">SUMPRODUCT((HH3:HH105=EC117)*(HK3:HK105=EC118)*HJ3:HJ105)+SUMPRODUCT((HH3:HH105=EC117)*(HK3:HK105=EC119)*HJ3:HJ105)+SUMPRODUCT((HH3:HH105=EC117)*(HK3:HK105=EC120)*HJ3:HJ105)+SUMPRODUCT((HH3:HH105=EC117)*(HK3:HK105=EC116)*HJ3:HJ105)+SUMPRODUCT((HH3:HH105=EC118)*(HK3:HK105=EC117)*HI3:HI105)+SUMPRODUCT((HH3:HH105=EC119)*(HK3:HK105=EC117)*HI3:HI105)+SUMPRODUCT((HH3:HH105=EC120)*(HK3:HK105=EC117)*HI3:HI105)+SUMPRODUCT((HH3:HH105=EC116)*(HK3:HK105=EC117)*HI3:HI105)</f>
        <v>#N/A</v>
      </c>
      <c r="EI117" s="3" t="e">
        <f ca="1">EG117-EH117+1000</f>
        <v>#N/A</v>
      </c>
      <c r="EJ117" s="3" t="e">
        <f t="shared" ref="EJ117:EJ119" ca="1" si="352">IF(EC117&lt;&gt;"",ED117*3+EE117*1,"")</f>
        <v>#N/A</v>
      </c>
      <c r="EK117" s="3" t="e">
        <f ca="1">IF(EC117&lt;&gt;"",VLOOKUP(EC117,DJ4:DP52,7,FALSE),"")</f>
        <v>#N/A</v>
      </c>
      <c r="EL117" s="3" t="e">
        <f ca="1">IF(EC117&lt;&gt;"",VLOOKUP(EC117,DJ4:DP52,5,FALSE),"")</f>
        <v>#N/A</v>
      </c>
      <c r="EM117" s="3" t="e">
        <f ca="1">IF(EC117&lt;&gt;"",VLOOKUP(EC117,DJ4:DR52,9,FALSE),"")</f>
        <v>#N/A</v>
      </c>
      <c r="EN117" s="3" t="e">
        <f t="shared" ref="EN117:EN119" ca="1" si="353">EJ117</f>
        <v>#N/A</v>
      </c>
      <c r="EO117" s="3" t="e">
        <f ca="1">IF(EC117&lt;&gt;"",RANK(EN117,EN116:EN119),"")</f>
        <v>#N/A</v>
      </c>
      <c r="EP117" s="3" t="e">
        <f ca="1">IF(EC117&lt;&gt;"",SUMPRODUCT((EN116:EN119=EN117)*(EI116:EI119&gt;EI117)),"")</f>
        <v>#N/A</v>
      </c>
      <c r="EQ117" s="3" t="e">
        <f ca="1">IF(EC117&lt;&gt;"",SUMPRODUCT((EN116:EN119=EN117)*(EI116:EI119=EI117)*(EG116:EG119&gt;EG117)),"")</f>
        <v>#N/A</v>
      </c>
      <c r="ER117" s="3" t="e">
        <f ca="1">IF(EC117&lt;&gt;"",SUMPRODUCT((EN116:EN119=EN117)*(EI116:EI119=EI117)*(EG116:EG119=EG117)*(EK116:EK119&gt;EK117)),"")</f>
        <v>#N/A</v>
      </c>
      <c r="ES117" s="3" t="e">
        <f ca="1">IF(EC117&lt;&gt;"",SUMPRODUCT((EN116:EN119=EN117)*(EI116:EI119=EI117)*(EG116:EG119=EG117)*(EK116:EK119=EK117)*(EL116:EL119&gt;EL117)),"")</f>
        <v>#N/A</v>
      </c>
      <c r="ET117" s="3" t="e">
        <f ca="1">IF(EC117&lt;&gt;"",SUMPRODUCT((EN116:EN119=EN117)*(EI116:EI119=EI117)*(EG116:EG119=EG117)*(EK116:EK119=EK117)*(EL116:EL119=EL117)*(EM116:EM119&gt;EM117)),"")</f>
        <v>#N/A</v>
      </c>
      <c r="EU117" s="3" t="e">
        <f ca="1">IF(EC117&lt;&gt;"",SUM(EO117:ET117),"")</f>
        <v>#N/A</v>
      </c>
      <c r="EV117" s="3" t="e">
        <f ca="1">IF(EW38&lt;&gt;"",SUMPRODUCT((FD37:FD40=FD38)*(FC37:FC40=FC38)*(FA37:FA40=FA38)*(FB37:FB40=FB38)),"")</f>
        <v>#N/A</v>
      </c>
      <c r="EW117" s="3" t="e">
        <f ca="1">IF(AND(EV117&lt;&gt;"",EV117&gt;1),EW38,"")</f>
        <v>#N/A</v>
      </c>
      <c r="EX117" s="3" t="e">
        <f ca="1">SUMPRODUCT((HH3:HH105=EW117)*(HK3:HK105=EW118)*(HL3:HL105="W"))+SUMPRODUCT((HH3:HH105=EW117)*(HK3:HK105=EW119)*(HL3:HL105="W"))+SUMPRODUCT((HH3:HH105=EW117)*(HK3:HK105=EW120)*(HL3:HL105="W"))+SUMPRODUCT((HH3:HH105=EW118)*(HK3:HK105=EW117)*(HM3:HM105="W"))+SUMPRODUCT((HH3:HH105=EW119)*(HK3:HK105=EW117)*(HM3:HM105="W"))+SUMPRODUCT((HH3:HH105=EW120)*(HK3:HK105=EW117)*(HM3:HM105="W"))</f>
        <v>#N/A</v>
      </c>
      <c r="EY117" s="3" t="e">
        <f ca="1">SUMPRODUCT((HH3:HH105=EW117)*(HK3:HK105=EW118)*(HL3:HL105="D"))+SUMPRODUCT((HH3:HH105=EW117)*(HK3:HK105=EW119)*(HL3:HL105="D"))+SUMPRODUCT((HH3:HH105=EW117)*(HK3:HK105=EW120)*(HL3:HL105="D"))+SUMPRODUCT((HH3:HH105=EW118)*(HK3:HK105=EW117)*(HL3:HL105="D"))+SUMPRODUCT((HH3:HH105=EW119)*(HK3:HK105=EW117)*(HL3:HL105="D"))+SUMPRODUCT((HH3:HH105=EW120)*(HK3:HK105=EW117)*(HL3:HL105="D"))</f>
        <v>#N/A</v>
      </c>
      <c r="EZ117" s="3" t="e">
        <f ca="1">SUMPRODUCT((HH3:HH105=EW117)*(HK3:HK105=EW118)*(HL3:HL105="L"))+SUMPRODUCT((HH3:HH105=EW117)*(HK3:HK105=EW119)*(HL3:HL105="L"))+SUMPRODUCT((HH3:HH105=EW117)*(HK3:HK105=EW120)*(HL3:HL105="L"))+SUMPRODUCT((HH3:HH105=EW118)*(HK3:HK105=EW117)*(HM3:HM105="L"))+SUMPRODUCT((HH3:HH105=EW119)*(HK3:HK105=EW117)*(HM3:HM105="L"))+SUMPRODUCT((HH3:HH105=EW120)*(HK3:HK105=EW117)*(HM3:HM105="L"))</f>
        <v>#N/A</v>
      </c>
      <c r="FA117" s="3" t="e">
        <f ca="1">SUMPRODUCT((HH3:HH105=EW117)*(HK3:HK105=EW118)*HI3:HI105)+SUMPRODUCT((HH3:HH105=EW117)*(HK3:HK105=EW119)*HI3:HI105)+SUMPRODUCT((HH3:HH105=EW117)*(HK3:HK105=EW120)*HI3:HI105)+SUMPRODUCT((HH3:HH105=EW117)*(HK3:HK105=EW116)*HI3:HI105)+SUMPRODUCT((HH3:HH105=EW118)*(HK3:HK105=EW117)*HJ3:HJ105)+SUMPRODUCT((HH3:HH105=EW119)*(HK3:HK105=EW117)*HJ3:HJ105)+SUMPRODUCT((HH3:HH105=EW120)*(HK3:HK105=EW117)*HJ3:HJ105)+SUMPRODUCT((HH3:HH105=EW116)*(HK3:HK105=EW117)*HJ3:HJ105)</f>
        <v>#N/A</v>
      </c>
      <c r="FB117" s="3" t="e">
        <f ca="1">SUMPRODUCT((HH3:HH105=EW117)*(HK3:HK105=EW118)*HJ3:HJ105)+SUMPRODUCT((HH3:HH105=EW117)*(HK3:HK105=EW119)*HJ3:HJ105)+SUMPRODUCT((HH3:HH105=EW117)*(HK3:HK105=EW120)*HJ3:HJ105)+SUMPRODUCT((HH3:HH105=EW117)*(HK3:HK105=EW116)*HJ3:HJ105)+SUMPRODUCT((HH3:HH105=EW118)*(HK3:HK105=EW117)*HI3:HI105)+SUMPRODUCT((HH3:HH105=EW119)*(HK3:HK105=EW117)*HI3:HI105)+SUMPRODUCT((HH3:HH105=EW120)*(HK3:HK105=EW117)*HI3:HI105)+SUMPRODUCT((HH3:HH105=EW116)*(HK3:HK105=EW117)*HI3:HI105)</f>
        <v>#N/A</v>
      </c>
      <c r="FC117" s="3" t="e">
        <f ca="1">FA117-FB117+1000</f>
        <v>#N/A</v>
      </c>
      <c r="FD117" s="3" t="e">
        <f t="shared" ref="FD117:FD119" ca="1" si="354">IF(EW117&lt;&gt;"",EX117*3+EY117*1,"")</f>
        <v>#N/A</v>
      </c>
      <c r="FE117" s="3" t="e">
        <f ca="1">IF(EW117&lt;&gt;"",VLOOKUP(EW117,DJ4:DP52,7,FALSE),"")</f>
        <v>#N/A</v>
      </c>
      <c r="FF117" s="3" t="e">
        <f ca="1">IF(EW117&lt;&gt;"",VLOOKUP(EW117,DJ4:DP52,5,FALSE),"")</f>
        <v>#N/A</v>
      </c>
      <c r="FG117" s="3" t="e">
        <f ca="1">IF(EW117&lt;&gt;"",VLOOKUP(EW117,DJ4:DR52,9,FALSE),"")</f>
        <v>#N/A</v>
      </c>
      <c r="FH117" s="3" t="e">
        <f t="shared" ref="FH117:FH119" ca="1" si="355">FD117</f>
        <v>#N/A</v>
      </c>
      <c r="FI117" s="3" t="e">
        <f ca="1">IF(EW117&lt;&gt;"",RANK(FH117,FH116:FH119),"")</f>
        <v>#N/A</v>
      </c>
      <c r="FJ117" s="3" t="e">
        <f ca="1">IF(EW117&lt;&gt;"",SUMPRODUCT((FH116:FH119=FH117)*(FC116:FC119&gt;FC117)),"")</f>
        <v>#N/A</v>
      </c>
      <c r="FK117" s="3" t="e">
        <f ca="1">IF(EW117&lt;&gt;"",SUMPRODUCT((FH116:FH119=FH117)*(FC116:FC119=FC117)*(FA116:FA119&gt;FA117)),"")</f>
        <v>#N/A</v>
      </c>
      <c r="FL117" s="3" t="e">
        <f ca="1">IF(EW117&lt;&gt;"",SUMPRODUCT((FH116:FH119=FH117)*(FC116:FC119=FC117)*(FA116:FA119=FA117)*(FE116:FE119&gt;FE117)),"")</f>
        <v>#N/A</v>
      </c>
      <c r="FM117" s="3" t="e">
        <f ca="1">IF(EW117&lt;&gt;"",SUMPRODUCT((FH116:FH119=FH117)*(FC116:FC119=FC117)*(FA116:FA119=FA117)*(FE116:FE119=FE117)*(FF116:FF119&gt;FF117)),"")</f>
        <v>#N/A</v>
      </c>
      <c r="FN117" s="3" t="e">
        <f ca="1">IF(EW117&lt;&gt;"",SUMPRODUCT((FH116:FH119=FH117)*(FC116:FC119=FC117)*(FA116:FA119=FA117)*(FE116:FE119=FE117)*(FF116:FF119=FF117)*(FG116:FG119&gt;FG117)),"")</f>
        <v>#N/A</v>
      </c>
      <c r="FO117" s="3" t="e">
        <f ca="1">IF(EW117&lt;&gt;"",SUM(FI117:FN117)+1,"")</f>
        <v>#N/A</v>
      </c>
    </row>
    <row r="118" spans="10:171" x14ac:dyDescent="0.25">
      <c r="J118" s="3">
        <f>IF(COUNTIF(J37:J40,4)=4,1,SUMPRODUCT((J37:J40=J39)*(I37:I40=I39)*(G37:G40&gt;G39))+1)</f>
        <v>1</v>
      </c>
      <c r="U118" s="3">
        <f>IF(V39&lt;&gt;"",SUMPRODUCT((AC37:AC40=AC39)*(AB37:AB40=AB39)*(Z37:Z40=Z39)*(AA37:AA40=AA39)),"")</f>
        <v>4</v>
      </c>
      <c r="V118" s="3" t="str">
        <f>IF(AND(U118&lt;&gt;"",U118&gt;1),V39,"")</f>
        <v>Japan</v>
      </c>
      <c r="W118" s="3">
        <f>SUMPRODUCT((DA3:DA105=V118)*(DD3:DD105=V119)*(DE3:DE105="W"))+SUMPRODUCT((DA3:DA105=V118)*(DD3:DD105=V120)*(DE3:DE105="W"))+SUMPRODUCT((DA3:DA105=V118)*(DD3:DD105=V116)*(DE3:DE105="W"))+SUMPRODUCT((DA3:DA105=V118)*(DD3:DD105=V117)*(DE3:DE105="W"))+SUMPRODUCT((DA3:DA105=V119)*(DD3:DD105=V118)*(DF3:DF105="W"))+SUMPRODUCT((DA3:DA105=V120)*(DD3:DD105=V118)*(DF3:DF105="W"))+SUMPRODUCT((DA3:DA105=V116)*(DD3:DD105=V118)*(DF3:DF105="W"))+SUMPRODUCT((DA3:DA105=V117)*(DD3:DD105=V118)*(DF3:DF105="W"))</f>
        <v>0</v>
      </c>
      <c r="X118" s="3">
        <f>SUMPRODUCT((DA3:DA105=V118)*(DD3:DD105=V119)*(DE3:DE105="D"))+SUMPRODUCT((DA3:DA105=V118)*(DD3:DD105=V120)*(DE3:DE105="D"))+SUMPRODUCT((DA3:DA105=V118)*(DD3:DD105=V116)*(DE3:DE105="D"))+SUMPRODUCT((DA3:DA105=V118)*(DD3:DD105=V117)*(DE3:DE105="D"))+SUMPRODUCT((DA3:DA105=V119)*(DD3:DD105=V118)*(DE3:DE105="D"))+SUMPRODUCT((DA3:DA105=V120)*(DD3:DD105=V118)*(DE3:DE105="D"))+SUMPRODUCT((DA3:DA105=V116)*(DD3:DD105=V118)*(DE3:DE105="D"))+SUMPRODUCT((DA3:DA105=V117)*(DD3:DD105=V118)*(DE3:DE105="D"))</f>
        <v>0</v>
      </c>
      <c r="Y118" s="3">
        <f>SUMPRODUCT((DA3:DA105=V118)*(DD3:DD105=V119)*(DE3:DE105="L"))+SUMPRODUCT((DA3:DA105=V118)*(DD3:DD105=V120)*(DE3:DE105="L"))+SUMPRODUCT((DA3:DA105=V118)*(DD3:DD105=V116)*(DE3:DE105="L"))+SUMPRODUCT((DA3:DA105=V118)*(DD3:DD105=V117)*(DE3:DE105="L"))+SUMPRODUCT((DA3:DA105=V119)*(DD3:DD105=V118)*(DF3:DF105="L"))+SUMPRODUCT((DA3:DA105=V120)*(DD3:DD105=V118)*(DF3:DF105="L"))+SUMPRODUCT((DA3:DA105=V116)*(DD3:DD105=V118)*(DF3:DF105="L"))+SUMPRODUCT((DA3:DA105=V117)*(DD3:DD105=V118)*(DF3:DF105="L"))</f>
        <v>0</v>
      </c>
      <c r="Z118" s="3">
        <f>SUMPRODUCT((DA3:DA105=V118)*(DD3:DD105=V119)*DB3:DB105)+SUMPRODUCT((DA3:DA105=V118)*(DD3:DD105=V120)*DB3:DB105)+SUMPRODUCT((DA3:DA105=V118)*(DD3:DD105=V116)*DB3:DB105)+SUMPRODUCT((DA3:DA105=V118)*(DD3:DD105=V117)*DB3:DB105)+SUMPRODUCT((DA3:DA105=V119)*(DD3:DD105=V118)*DC3:DC105)+SUMPRODUCT((DA3:DA105=V120)*(DD3:DD105=V118)*DC3:DC105)+SUMPRODUCT((DA3:DA105=V116)*(DD3:DD105=V118)*DC3:DC105)+SUMPRODUCT((DA3:DA105=V117)*(DD3:DD105=V118)*DC3:DC105)</f>
        <v>0</v>
      </c>
      <c r="AA118" s="3">
        <f>SUMPRODUCT((DA3:DA105=V118)*(DD3:DD105=V119)*DC3:DC105)+SUMPRODUCT((DA3:DA105=V118)*(DD3:DD105=V120)*DC3:DC105)+SUMPRODUCT((DA3:DA105=V118)*(DD3:DD105=V116)*DC3:DC105)+SUMPRODUCT((DA3:DA105=V118)*(DD3:DD105=V117)*DC3:DC105)+SUMPRODUCT((DA3:DA105=V119)*(DD3:DD105=V118)*DB3:DB105)+SUMPRODUCT((DA3:DA105=V120)*(DD3:DD105=V118)*DB3:DB105)+SUMPRODUCT((DA3:DA105=V116)*(DD3:DD105=V118)*DB3:DB105)+SUMPRODUCT((DA3:DA105=V117)*(DD3:DD105=V118)*DB3:DB105)</f>
        <v>0</v>
      </c>
      <c r="AB118" s="3">
        <f>Z118-AA118+1000</f>
        <v>1000</v>
      </c>
      <c r="AC118" s="3">
        <f t="shared" si="348"/>
        <v>0</v>
      </c>
      <c r="AD118" s="3">
        <f>IF(V118&lt;&gt;"",VLOOKUP(V118,C4:I52,7,FALSE),"")</f>
        <v>1000</v>
      </c>
      <c r="AE118" s="3">
        <f>IF(V118&lt;&gt;"",VLOOKUP(V118,C4:I52,5,FALSE),"")</f>
        <v>0</v>
      </c>
      <c r="AF118" s="3">
        <f>IF(V118&lt;&gt;"",VLOOKUP(V118,C4:K52,9,FALSE),"")</f>
        <v>-119</v>
      </c>
      <c r="AG118" s="3">
        <f t="shared" si="349"/>
        <v>0</v>
      </c>
      <c r="AH118" s="3">
        <f>IF(V118&lt;&gt;"",RANK(AG118,AG116:AG119),"")</f>
        <v>1</v>
      </c>
      <c r="AI118" s="3">
        <f>IF(V118&lt;&gt;"",SUMPRODUCT((AG116:AG119=AG118)*(AB116:AB119&gt;AB118)),"")</f>
        <v>0</v>
      </c>
      <c r="AJ118" s="3">
        <f>IF(V118&lt;&gt;"",SUMPRODUCT((AG116:AG119=AG118)*(AB116:AB119=AB118)*(Z116:Z119&gt;Z118)),"")</f>
        <v>0</v>
      </c>
      <c r="AK118" s="3">
        <f>IF(V118&lt;&gt;"",SUMPRODUCT((AG116:AG119=AG118)*(AB116:AB119=AB118)*(Z116:Z119=Z118)*(AD116:AD119&gt;AD118)),"")</f>
        <v>0</v>
      </c>
      <c r="AL118" s="3">
        <f>IF(V118&lt;&gt;"",SUMPRODUCT((AG116:AG119=AG118)*(AB116:AB119=AB118)*(Z116:Z119=Z118)*(AD116:AD119=AD118)*(AE116:AE119&gt;AE118)),"")</f>
        <v>0</v>
      </c>
      <c r="AM118" s="3">
        <f>IF(V118&lt;&gt;"",SUMPRODUCT((AG116:AG119=AG118)*(AB116:AB119=AB118)*(Z116:Z119=Z118)*(AD116:AD119=AD118)*(AE116:AE119=AE118)*(AF116:AF119&gt;AF118)),"")</f>
        <v>1</v>
      </c>
      <c r="AN118" s="3">
        <f>IF(V118&lt;&gt;"",SUM(AH118:AM118),"")</f>
        <v>2</v>
      </c>
      <c r="AO118" s="3" t="str">
        <f>IF(AP39&lt;&gt;"",SUMPRODUCT((AW37:AW40=AW39)*(AV37:AV40=AV39)*(AT37:AT40=AT39)*(AU37:AU40=AU39)),"")</f>
        <v/>
      </c>
      <c r="AP118" s="3" t="str">
        <f>IF(AND(AO118&lt;&gt;"",AO118&gt;1),AP39,"")</f>
        <v/>
      </c>
      <c r="AQ118" s="3">
        <f>SUMPRODUCT((DA3:DA105=AP118)*(DD3:DD105=AP119)*(DE3:DE105="W"))+SUMPRODUCT((DA3:DA105=AP118)*(DD3:DD105=AP120)*(DE3:DE105="W"))+SUMPRODUCT((DA3:DA105=AP118)*(DD3:DD105=AP117)*(DE3:DE105="W"))+SUMPRODUCT((DA3:DA105=AP119)*(DD3:DD105=AP118)*(DF3:DF105="W"))+SUMPRODUCT((DA3:DA105=AP120)*(DD3:DD105=AP118)*(DF3:DF105="W"))+SUMPRODUCT((DA3:DA105=AP117)*(DD3:DD105=AP118)*(DF3:DF105="W"))</f>
        <v>0</v>
      </c>
      <c r="AR118" s="3">
        <f>SUMPRODUCT((DA3:DA105=AP118)*(DD3:DD105=AP119)*(DE3:DE105="D"))+SUMPRODUCT((DA3:DA105=AP118)*(DD3:DD105=AP120)*(DE3:DE105="D"))+SUMPRODUCT((DA3:DA105=AP118)*(DD3:DD105=AP117)*(DE3:DE105="D"))+SUMPRODUCT((DA3:DA105=AP119)*(DD3:DD105=AP118)*(DE3:DE105="D"))+SUMPRODUCT((DA3:DA105=AP120)*(DD3:DD105=AP118)*(DE3:DE105="D"))+SUMPRODUCT((DA3:DA105=AP117)*(DD3:DD105=AP118)*(DE3:DE105="D"))</f>
        <v>0</v>
      </c>
      <c r="AS118" s="3">
        <f>SUMPRODUCT((DA3:DA105=AP118)*(DD3:DD105=AP119)*(DE3:DE105="L"))+SUMPRODUCT((DA3:DA105=AP118)*(DD3:DD105=AP120)*(DE3:DE105="L"))+SUMPRODUCT((DA3:DA105=AP118)*(DD3:DD105=AP117)*(DE3:DE105="L"))+SUMPRODUCT((DA3:DA105=AP119)*(DD3:DD105=AP118)*(DF3:DF105="L"))+SUMPRODUCT((DA3:DA105=AP120)*(DD3:DD105=AP118)*(DF3:DF105="L"))+SUMPRODUCT((DA3:DA105=AP117)*(DD3:DD105=AP118)*(DF3:DF105="L"))</f>
        <v>0</v>
      </c>
      <c r="AT118" s="3">
        <f>SUMPRODUCT((DA3:DA105=AP118)*(DD3:DD105=AP119)*DB3:DB105)+SUMPRODUCT((DA3:DA105=AP118)*(DD3:DD105=AP120)*DB3:DB105)+SUMPRODUCT((DA3:DA105=AP118)*(DD3:DD105=AP116)*DB3:DB105)+SUMPRODUCT((DA3:DA105=AP118)*(DD3:DD105=AP117)*DB3:DB105)+SUMPRODUCT((DA3:DA105=AP119)*(DD3:DD105=AP118)*DC3:DC105)+SUMPRODUCT((DA3:DA105=AP120)*(DD3:DD105=AP118)*DC3:DC105)+SUMPRODUCT((DA3:DA105=AP116)*(DD3:DD105=AP118)*DC3:DC105)+SUMPRODUCT((DA3:DA105=AP117)*(DD3:DD105=AP118)*DC3:DC105)</f>
        <v>0</v>
      </c>
      <c r="AU118" s="3">
        <f>SUMPRODUCT((DA3:DA105=AP118)*(DD3:DD105=AP119)*DC3:DC105)+SUMPRODUCT((DA3:DA105=AP118)*(DD3:DD105=AP120)*DC3:DC105)+SUMPRODUCT((DA3:DA105=AP118)*(DD3:DD105=AP116)*DC3:DC105)+SUMPRODUCT((DA3:DA105=AP118)*(DD3:DD105=AP117)*DC3:DC105)+SUMPRODUCT((DA3:DA105=AP119)*(DD3:DD105=AP118)*DB3:DB105)+SUMPRODUCT((DA3:DA105=AP120)*(DD3:DD105=AP118)*DB3:DB105)+SUMPRODUCT((DA3:DA105=AP116)*(DD3:DD105=AP118)*DB3:DB105)+SUMPRODUCT((DA3:DA105=AP117)*(DD3:DD105=AP118)*DB3:DB105)</f>
        <v>0</v>
      </c>
      <c r="AV118" s="3">
        <f>AT118-AU118+1000</f>
        <v>1000</v>
      </c>
      <c r="AW118" s="3" t="str">
        <f t="shared" si="350"/>
        <v/>
      </c>
      <c r="AX118" s="3" t="str">
        <f>IF(AP118&lt;&gt;"",VLOOKUP(AP118,C4:I52,7,FALSE),"")</f>
        <v/>
      </c>
      <c r="AY118" s="3" t="str">
        <f>IF(AP118&lt;&gt;"",VLOOKUP(AP118,C4:I52,5,FALSE),"")</f>
        <v/>
      </c>
      <c r="AZ118" s="3" t="str">
        <f>IF(AP118&lt;&gt;"",VLOOKUP(AP118,C4:K52,9,FALSE),"")</f>
        <v/>
      </c>
      <c r="BA118" s="3" t="str">
        <f t="shared" si="351"/>
        <v/>
      </c>
      <c r="BB118" s="3" t="str">
        <f>IF(AP118&lt;&gt;"",RANK(BA118,BA116:BA119),"")</f>
        <v/>
      </c>
      <c r="BC118" s="3" t="str">
        <f>IF(AP118&lt;&gt;"",SUMPRODUCT((BA116:BA119=BA118)*(AV116:AV119&gt;AV118)),"")</f>
        <v/>
      </c>
      <c r="BD118" s="3" t="str">
        <f>IF(AP118&lt;&gt;"",SUMPRODUCT((BA116:BA119=BA118)*(AV116:AV119=AV118)*(AT116:AT119&gt;AT118)),"")</f>
        <v/>
      </c>
      <c r="BE118" s="3" t="str">
        <f>IF(AP118&lt;&gt;"",SUMPRODUCT((BA116:BA119=BA118)*(AV116:AV119=AV118)*(AT116:AT119=AT118)*(AX116:AX119&gt;AX118)),"")</f>
        <v/>
      </c>
      <c r="BF118" s="3" t="str">
        <f>IF(AP118&lt;&gt;"",SUMPRODUCT((BA116:BA119=BA118)*(AV116:AV119=AV118)*(AT116:AT119=AT118)*(AX116:AX119=AX118)*(AY116:AY119&gt;AY118)),"")</f>
        <v/>
      </c>
      <c r="BG118" s="3" t="str">
        <f>IF(AP118&lt;&gt;"",SUMPRODUCT((BA116:BA119=BA118)*(AV116:AV119=AV118)*(AT116:AT119=AT118)*(AX116:AX119=AX118)*(AY116:AY119=AY118)*(AZ116:AZ119&gt;AZ118)),"")</f>
        <v/>
      </c>
      <c r="BH118" s="3" t="str">
        <f t="shared" ref="BH118:BH119" si="356">IF(AP118&lt;&gt;"",SUM(BB118:BG118)+1,"")</f>
        <v/>
      </c>
      <c r="DQ118" s="3" t="e">
        <f ca="1">IF(COUNTIF(DQ37:DQ40,4)=4,1,SUMPRODUCT((DQ37:DQ40=DQ39)*(DP37:DP40=DP39)*(DN37:DN40&gt;DN39))+1)</f>
        <v>#REF!</v>
      </c>
      <c r="EB118" s="3" t="e">
        <f ca="1">IF(EC39&lt;&gt;"",SUMPRODUCT((EJ37:EJ40=EJ39)*(EI37:EI40=EI39)*(EG37:EG40=EG39)*(EH37:EH40=EH39)),"")</f>
        <v>#N/A</v>
      </c>
      <c r="EC118" s="3" t="e">
        <f ca="1">IF(AND(EB118&lt;&gt;"",EB118&gt;1),EC39,"")</f>
        <v>#N/A</v>
      </c>
      <c r="ED118" s="3" t="e">
        <f ca="1">SUMPRODUCT((HH3:HH105=EC118)*(HK3:HK105=EC119)*(HL3:HL105="W"))+SUMPRODUCT((HH3:HH105=EC118)*(HK3:HK105=EC120)*(HL3:HL105="W"))+SUMPRODUCT((HH3:HH105=EC118)*(HK3:HK105=EC116)*(HL3:HL105="W"))+SUMPRODUCT((HH3:HH105=EC118)*(HK3:HK105=EC117)*(HL3:HL105="W"))+SUMPRODUCT((HH3:HH105=EC119)*(HK3:HK105=EC118)*(HM3:HM105="W"))+SUMPRODUCT((HH3:HH105=EC120)*(HK3:HK105=EC118)*(HM3:HM105="W"))+SUMPRODUCT((HH3:HH105=EC116)*(HK3:HK105=EC118)*(HM3:HM105="W"))+SUMPRODUCT((HH3:HH105=EC117)*(HK3:HK105=EC118)*(HM3:HM105="W"))</f>
        <v>#N/A</v>
      </c>
      <c r="EE118" s="3" t="e">
        <f ca="1">SUMPRODUCT((HH3:HH105=EC118)*(HK3:HK105=EC119)*(HL3:HL105="D"))+SUMPRODUCT((HH3:HH105=EC118)*(HK3:HK105=EC120)*(HL3:HL105="D"))+SUMPRODUCT((HH3:HH105=EC118)*(HK3:HK105=EC116)*(HL3:HL105="D"))+SUMPRODUCT((HH3:HH105=EC118)*(HK3:HK105=EC117)*(HL3:HL105="D"))+SUMPRODUCT((HH3:HH105=EC119)*(HK3:HK105=EC118)*(HL3:HL105="D"))+SUMPRODUCT((HH3:HH105=EC120)*(HK3:HK105=EC118)*(HL3:HL105="D"))+SUMPRODUCT((HH3:HH105=EC116)*(HK3:HK105=EC118)*(HL3:HL105="D"))+SUMPRODUCT((HH3:HH105=EC117)*(HK3:HK105=EC118)*(HL3:HL105="D"))</f>
        <v>#N/A</v>
      </c>
      <c r="EF118" s="3" t="e">
        <f ca="1">SUMPRODUCT((HH3:HH105=EC118)*(HK3:HK105=EC119)*(HL3:HL105="L"))+SUMPRODUCT((HH3:HH105=EC118)*(HK3:HK105=EC120)*(HL3:HL105="L"))+SUMPRODUCT((HH3:HH105=EC118)*(HK3:HK105=EC116)*(HL3:HL105="L"))+SUMPRODUCT((HH3:HH105=EC118)*(HK3:HK105=EC117)*(HL3:HL105="L"))+SUMPRODUCT((HH3:HH105=EC119)*(HK3:HK105=EC118)*(HM3:HM105="L"))+SUMPRODUCT((HH3:HH105=EC120)*(HK3:HK105=EC118)*(HM3:HM105="L"))+SUMPRODUCT((HH3:HH105=EC116)*(HK3:HK105=EC118)*(HM3:HM105="L"))+SUMPRODUCT((HH3:HH105=EC117)*(HK3:HK105=EC118)*(HM3:HM105="L"))</f>
        <v>#N/A</v>
      </c>
      <c r="EG118" s="3" t="e">
        <f ca="1">SUMPRODUCT((HH3:HH105=EC118)*(HK3:HK105=EC119)*HI3:HI105)+SUMPRODUCT((HH3:HH105=EC118)*(HK3:HK105=EC120)*HI3:HI105)+SUMPRODUCT((HH3:HH105=EC118)*(HK3:HK105=EC116)*HI3:HI105)+SUMPRODUCT((HH3:HH105=EC118)*(HK3:HK105=EC117)*HI3:HI105)+SUMPRODUCT((HH3:HH105=EC119)*(HK3:HK105=EC118)*HJ3:HJ105)+SUMPRODUCT((HH3:HH105=EC120)*(HK3:HK105=EC118)*HJ3:HJ105)+SUMPRODUCT((HH3:HH105=EC116)*(HK3:HK105=EC118)*HJ3:HJ105)+SUMPRODUCT((HH3:HH105=EC117)*(HK3:HK105=EC118)*HJ3:HJ105)</f>
        <v>#N/A</v>
      </c>
      <c r="EH118" s="3" t="e">
        <f ca="1">SUMPRODUCT((HH3:HH105=EC118)*(HK3:HK105=EC119)*HJ3:HJ105)+SUMPRODUCT((HH3:HH105=EC118)*(HK3:HK105=EC120)*HJ3:HJ105)+SUMPRODUCT((HH3:HH105=EC118)*(HK3:HK105=EC116)*HJ3:HJ105)+SUMPRODUCT((HH3:HH105=EC118)*(HK3:HK105=EC117)*HJ3:HJ105)+SUMPRODUCT((HH3:HH105=EC119)*(HK3:HK105=EC118)*HI3:HI105)+SUMPRODUCT((HH3:HH105=EC120)*(HK3:HK105=EC118)*HI3:HI105)+SUMPRODUCT((HH3:HH105=EC116)*(HK3:HK105=EC118)*HI3:HI105)+SUMPRODUCT((HH3:HH105=EC117)*(HK3:HK105=EC118)*HI3:HI105)</f>
        <v>#N/A</v>
      </c>
      <c r="EI118" s="3" t="e">
        <f ca="1">EG118-EH118+1000</f>
        <v>#N/A</v>
      </c>
      <c r="EJ118" s="3" t="e">
        <f t="shared" ca="1" si="352"/>
        <v>#N/A</v>
      </c>
      <c r="EK118" s="3" t="e">
        <f ca="1">IF(EC118&lt;&gt;"",VLOOKUP(EC118,DJ4:DP52,7,FALSE),"")</f>
        <v>#N/A</v>
      </c>
      <c r="EL118" s="3" t="e">
        <f ca="1">IF(EC118&lt;&gt;"",VLOOKUP(EC118,DJ4:DP52,5,FALSE),"")</f>
        <v>#N/A</v>
      </c>
      <c r="EM118" s="3" t="e">
        <f ca="1">IF(EC118&lt;&gt;"",VLOOKUP(EC118,DJ4:DR52,9,FALSE),"")</f>
        <v>#N/A</v>
      </c>
      <c r="EN118" s="3" t="e">
        <f t="shared" ca="1" si="353"/>
        <v>#N/A</v>
      </c>
      <c r="EO118" s="3" t="e">
        <f ca="1">IF(EC118&lt;&gt;"",RANK(EN118,EN116:EN119),"")</f>
        <v>#N/A</v>
      </c>
      <c r="EP118" s="3" t="e">
        <f ca="1">IF(EC118&lt;&gt;"",SUMPRODUCT((EN116:EN119=EN118)*(EI116:EI119&gt;EI118)),"")</f>
        <v>#N/A</v>
      </c>
      <c r="EQ118" s="3" t="e">
        <f ca="1">IF(EC118&lt;&gt;"",SUMPRODUCT((EN116:EN119=EN118)*(EI116:EI119=EI118)*(EG116:EG119&gt;EG118)),"")</f>
        <v>#N/A</v>
      </c>
      <c r="ER118" s="3" t="e">
        <f ca="1">IF(EC118&lt;&gt;"",SUMPRODUCT((EN116:EN119=EN118)*(EI116:EI119=EI118)*(EG116:EG119=EG118)*(EK116:EK119&gt;EK118)),"")</f>
        <v>#N/A</v>
      </c>
      <c r="ES118" s="3" t="e">
        <f ca="1">IF(EC118&lt;&gt;"",SUMPRODUCT((EN116:EN119=EN118)*(EI116:EI119=EI118)*(EG116:EG119=EG118)*(EK116:EK119=EK118)*(EL116:EL119&gt;EL118)),"")</f>
        <v>#N/A</v>
      </c>
      <c r="ET118" s="3" t="e">
        <f ca="1">IF(EC118&lt;&gt;"",SUMPRODUCT((EN116:EN119=EN118)*(EI116:EI119=EI118)*(EG116:EG119=EG118)*(EK116:EK119=EK118)*(EL116:EL119=EL118)*(EM116:EM119&gt;EM118)),"")</f>
        <v>#N/A</v>
      </c>
      <c r="EU118" s="3" t="e">
        <f ca="1">IF(EC118&lt;&gt;"",SUM(EO118:ET118),"")</f>
        <v>#N/A</v>
      </c>
      <c r="EV118" s="3" t="e">
        <f ca="1">IF(EW39&lt;&gt;"",SUMPRODUCT((FD37:FD40=FD39)*(FC37:FC40=FC39)*(FA37:FA40=FA39)*(FB37:FB40=FB39)),"")</f>
        <v>#N/A</v>
      </c>
      <c r="EW118" s="3" t="e">
        <f ca="1">IF(AND(EV118&lt;&gt;"",EV118&gt;1),EW39,"")</f>
        <v>#N/A</v>
      </c>
      <c r="EX118" s="3" t="e">
        <f ca="1">SUMPRODUCT((HH3:HH105=EW118)*(HK3:HK105=EW119)*(HL3:HL105="W"))+SUMPRODUCT((HH3:HH105=EW118)*(HK3:HK105=EW120)*(HL3:HL105="W"))+SUMPRODUCT((HH3:HH105=EW118)*(HK3:HK105=EW117)*(HL3:HL105="W"))+SUMPRODUCT((HH3:HH105=EW119)*(HK3:HK105=EW118)*(HM3:HM105="W"))+SUMPRODUCT((HH3:HH105=EW120)*(HK3:HK105=EW118)*(HM3:HM105="W"))+SUMPRODUCT((HH3:HH105=EW117)*(HK3:HK105=EW118)*(HM3:HM105="W"))</f>
        <v>#N/A</v>
      </c>
      <c r="EY118" s="3" t="e">
        <f ca="1">SUMPRODUCT((HH3:HH105=EW118)*(HK3:HK105=EW119)*(HL3:HL105="D"))+SUMPRODUCT((HH3:HH105=EW118)*(HK3:HK105=EW120)*(HL3:HL105="D"))+SUMPRODUCT((HH3:HH105=EW118)*(HK3:HK105=EW117)*(HL3:HL105="D"))+SUMPRODUCT((HH3:HH105=EW119)*(HK3:HK105=EW118)*(HL3:HL105="D"))+SUMPRODUCT((HH3:HH105=EW120)*(HK3:HK105=EW118)*(HL3:HL105="D"))+SUMPRODUCT((HH3:HH105=EW117)*(HK3:HK105=EW118)*(HL3:HL105="D"))</f>
        <v>#N/A</v>
      </c>
      <c r="EZ118" s="3" t="e">
        <f ca="1">SUMPRODUCT((HH3:HH105=EW118)*(HK3:HK105=EW119)*(HL3:HL105="L"))+SUMPRODUCT((HH3:HH105=EW118)*(HK3:HK105=EW120)*(HL3:HL105="L"))+SUMPRODUCT((HH3:HH105=EW118)*(HK3:HK105=EW117)*(HL3:HL105="L"))+SUMPRODUCT((HH3:HH105=EW119)*(HK3:HK105=EW118)*(HM3:HM105="L"))+SUMPRODUCT((HH3:HH105=EW120)*(HK3:HK105=EW118)*(HM3:HM105="L"))+SUMPRODUCT((HH3:HH105=EW117)*(HK3:HK105=EW118)*(HM3:HM105="L"))</f>
        <v>#N/A</v>
      </c>
      <c r="FA118" s="3" t="e">
        <f ca="1">SUMPRODUCT((HH3:HH105=EW118)*(HK3:HK105=EW119)*HI3:HI105)+SUMPRODUCT((HH3:HH105=EW118)*(HK3:HK105=EW120)*HI3:HI105)+SUMPRODUCT((HH3:HH105=EW118)*(HK3:HK105=EW116)*HI3:HI105)+SUMPRODUCT((HH3:HH105=EW118)*(HK3:HK105=EW117)*HI3:HI105)+SUMPRODUCT((HH3:HH105=EW119)*(HK3:HK105=EW118)*HJ3:HJ105)+SUMPRODUCT((HH3:HH105=EW120)*(HK3:HK105=EW118)*HJ3:HJ105)+SUMPRODUCT((HH3:HH105=EW116)*(HK3:HK105=EW118)*HJ3:HJ105)+SUMPRODUCT((HH3:HH105=EW117)*(HK3:HK105=EW118)*HJ3:HJ105)</f>
        <v>#N/A</v>
      </c>
      <c r="FB118" s="3" t="e">
        <f ca="1">SUMPRODUCT((HH3:HH105=EW118)*(HK3:HK105=EW119)*HJ3:HJ105)+SUMPRODUCT((HH3:HH105=EW118)*(HK3:HK105=EW120)*HJ3:HJ105)+SUMPRODUCT((HH3:HH105=EW118)*(HK3:HK105=EW116)*HJ3:HJ105)+SUMPRODUCT((HH3:HH105=EW118)*(HK3:HK105=EW117)*HJ3:HJ105)+SUMPRODUCT((HH3:HH105=EW119)*(HK3:HK105=EW118)*HI3:HI105)+SUMPRODUCT((HH3:HH105=EW120)*(HK3:HK105=EW118)*HI3:HI105)+SUMPRODUCT((HH3:HH105=EW116)*(HK3:HK105=EW118)*HI3:HI105)+SUMPRODUCT((HH3:HH105=EW117)*(HK3:HK105=EW118)*HI3:HI105)</f>
        <v>#N/A</v>
      </c>
      <c r="FC118" s="3" t="e">
        <f ca="1">FA118-FB118+1000</f>
        <v>#N/A</v>
      </c>
      <c r="FD118" s="3" t="e">
        <f t="shared" ca="1" si="354"/>
        <v>#N/A</v>
      </c>
      <c r="FE118" s="3" t="e">
        <f ca="1">IF(EW118&lt;&gt;"",VLOOKUP(EW118,DJ4:DP52,7,FALSE),"")</f>
        <v>#N/A</v>
      </c>
      <c r="FF118" s="3" t="e">
        <f ca="1">IF(EW118&lt;&gt;"",VLOOKUP(EW118,DJ4:DP52,5,FALSE),"")</f>
        <v>#N/A</v>
      </c>
      <c r="FG118" s="3" t="e">
        <f ca="1">IF(EW118&lt;&gt;"",VLOOKUP(EW118,DJ4:DR52,9,FALSE),"")</f>
        <v>#N/A</v>
      </c>
      <c r="FH118" s="3" t="e">
        <f t="shared" ca="1" si="355"/>
        <v>#N/A</v>
      </c>
      <c r="FI118" s="3" t="e">
        <f ca="1">IF(EW118&lt;&gt;"",RANK(FH118,FH116:FH119),"")</f>
        <v>#N/A</v>
      </c>
      <c r="FJ118" s="3" t="e">
        <f ca="1">IF(EW118&lt;&gt;"",SUMPRODUCT((FH116:FH119=FH118)*(FC116:FC119&gt;FC118)),"")</f>
        <v>#N/A</v>
      </c>
      <c r="FK118" s="3" t="e">
        <f ca="1">IF(EW118&lt;&gt;"",SUMPRODUCT((FH116:FH119=FH118)*(FC116:FC119=FC118)*(FA116:FA119&gt;FA118)),"")</f>
        <v>#N/A</v>
      </c>
      <c r="FL118" s="3" t="e">
        <f ca="1">IF(EW118&lt;&gt;"",SUMPRODUCT((FH116:FH119=FH118)*(FC116:FC119=FC118)*(FA116:FA119=FA118)*(FE116:FE119&gt;FE118)),"")</f>
        <v>#N/A</v>
      </c>
      <c r="FM118" s="3" t="e">
        <f ca="1">IF(EW118&lt;&gt;"",SUMPRODUCT((FH116:FH119=FH118)*(FC116:FC119=FC118)*(FA116:FA119=FA118)*(FE116:FE119=FE118)*(FF116:FF119&gt;FF118)),"")</f>
        <v>#N/A</v>
      </c>
      <c r="FN118" s="3" t="e">
        <f ca="1">IF(EW118&lt;&gt;"",SUMPRODUCT((FH116:FH119=FH118)*(FC116:FC119=FC118)*(FA116:FA119=FA118)*(FE116:FE119=FE118)*(FF116:FF119=FF118)*(FG116:FG119&gt;FG118)),"")</f>
        <v>#N/A</v>
      </c>
      <c r="FO118" s="3" t="e">
        <f t="shared" ref="FO118:FO119" ca="1" si="357">IF(EW118&lt;&gt;"",SUM(FI118:FN118)+1,"")</f>
        <v>#N/A</v>
      </c>
    </row>
    <row r="119" spans="10:171" x14ac:dyDescent="0.25">
      <c r="J119" s="3">
        <f>IF(COUNTIF(J37:J40,4)=4,1,SUMPRODUCT((J37:J40=J40)*(I37:I40=I40)*(G37:G40&gt;G40))+1)</f>
        <v>1</v>
      </c>
      <c r="U119" s="3">
        <f>IF(V40&lt;&gt;"",SUMPRODUCT((AC37:AC40=AC40)*(AB37:AB40=AB40)*(Z37:Z40=Z40)*(AA37:AA40=AA40)),"")</f>
        <v>4</v>
      </c>
      <c r="V119" s="3" t="str">
        <f>IF(AND(U119&lt;&gt;"",U119&gt;1),V40,"")</f>
        <v>Nederland</v>
      </c>
      <c r="W119" s="3">
        <f>SUMPRODUCT((DA3:DA105=V119)*(DD3:DD105=V120)*(DE3:DE105="W"))+SUMPRODUCT((DA3:DA105=V119)*(DD3:DD105=V116)*(DE3:DE105="W"))+SUMPRODUCT((DA3:DA105=V119)*(DD3:DD105=V117)*(DE3:DE105="W"))+SUMPRODUCT((DA3:DA105=V119)*(DD3:DD105=V118)*(DE3:DE105="W"))+SUMPRODUCT((DA3:DA105=V120)*(DD3:DD105=V119)*(DF3:DF105="W"))+SUMPRODUCT((DA3:DA105=V116)*(DD3:DD105=V119)*(DF3:DF105="W"))+SUMPRODUCT((DA3:DA105=V117)*(DD3:DD105=V119)*(DF3:DF105="W"))+SUMPRODUCT((DA3:DA105=V118)*(DD3:DD105=V119)*(DF3:DF105="W"))</f>
        <v>0</v>
      </c>
      <c r="X119" s="3">
        <f>SUMPRODUCT((DA3:DA105=V119)*(DD3:DD105=V120)*(DE3:DE105="D"))+SUMPRODUCT((DA3:DA105=V119)*(DD3:DD105=V116)*(DE3:DE105="D"))+SUMPRODUCT((DA3:DA105=V119)*(DD3:DD105=V117)*(DE3:DE105="D"))+SUMPRODUCT((DA3:DA105=V119)*(DD3:DD105=V118)*(DE3:DE105="D"))+SUMPRODUCT((DA3:DA105=V120)*(DD3:DD105=V119)*(DE3:DE105="D"))+SUMPRODUCT((DA3:DA105=V116)*(DD3:DD105=V119)*(DE3:DE105="D"))+SUMPRODUCT((DA3:DA105=V117)*(DD3:DD105=V119)*(DE3:DE105="D"))+SUMPRODUCT((DA3:DA105=V118)*(DD3:DD105=V119)*(DE3:DE105="D"))</f>
        <v>0</v>
      </c>
      <c r="Y119" s="3">
        <f>SUMPRODUCT((DA3:DA105=V119)*(DD3:DD105=V120)*(DE3:DE105="L"))+SUMPRODUCT((DA3:DA105=V119)*(DD3:DD105=V116)*(DE3:DE105="L"))+SUMPRODUCT((DA3:DA105=V119)*(DD3:DD105=V117)*(DE3:DE105="L"))+SUMPRODUCT((DA3:DA105=V119)*(DD3:DD105=V118)*(DE3:DE105="L"))+SUMPRODUCT((DA3:DA105=V120)*(DD3:DD105=V119)*(DF3:DF105="L"))+SUMPRODUCT((DA3:DA105=V116)*(DD3:DD105=V119)*(DF3:DF105="L"))+SUMPRODUCT((DA3:DA105=V117)*(DD3:DD105=V119)*(DF3:DF105="L"))+SUMPRODUCT((DA3:DA105=V118)*(DD3:DD105=V119)*(DF3:DF105="L"))</f>
        <v>0</v>
      </c>
      <c r="Z119" s="3">
        <f>SUMPRODUCT((DA3:DA105=V119)*(DD3:DD105=V120)*DB3:DB105)+SUMPRODUCT((DA3:DA105=V119)*(DD3:DD105=V116)*DB3:DB105)+SUMPRODUCT((DA3:DA105=V119)*(DD3:DD105=V117)*DB3:DB105)+SUMPRODUCT((DA3:DA105=V119)*(DD3:DD105=V118)*DB3:DB105)+SUMPRODUCT((DA3:DA105=V120)*(DD3:DD105=V119)*DC3:DC105)+SUMPRODUCT((DA3:DA105=V116)*(DD3:DD105=V119)*DC3:DC105)+SUMPRODUCT((DA3:DA105=V117)*(DD3:DD105=V119)*DC3:DC105)+SUMPRODUCT((DA3:DA105=V118)*(DD3:DD105=V119)*DC3:DC105)</f>
        <v>0</v>
      </c>
      <c r="AA119" s="3">
        <f>SUMPRODUCT((DA3:DA105=V119)*(DD3:DD105=V120)*DC3:DC105)+SUMPRODUCT((DA3:DA105=V119)*(DD3:DD105=V116)*DC3:DC105)+SUMPRODUCT((DA3:DA105=V119)*(DD3:DD105=V117)*DC3:DC105)+SUMPRODUCT((DA3:DA105=V119)*(DD3:DD105=V118)*DC3:DC105)+SUMPRODUCT((DA3:DA105=V120)*(DD3:DD105=V119)*DB3:DB105)+SUMPRODUCT((DA3:DA105=V116)*(DD3:DD105=V119)*DB3:DB105)+SUMPRODUCT((DA3:DA105=V117)*(DD3:DD105=V119)*DB3:DB105)+SUMPRODUCT((DA3:DA105=V118)*(DD3:DD105=V119)*DB3:DB105)</f>
        <v>0</v>
      </c>
      <c r="AB119" s="3">
        <f>Z119-AA119+1000</f>
        <v>1000</v>
      </c>
      <c r="AC119" s="3">
        <f t="shared" si="348"/>
        <v>0</v>
      </c>
      <c r="AD119" s="3">
        <f>IF(V119&lt;&gt;"",VLOOKUP(V119,C4:I52,7,FALSE),"")</f>
        <v>1000</v>
      </c>
      <c r="AE119" s="3">
        <f>IF(V119&lt;&gt;"",VLOOKUP(V119,C4:I52,5,FALSE),"")</f>
        <v>0</v>
      </c>
      <c r="AF119" s="3">
        <f>IF(V119&lt;&gt;"",VLOOKUP(V119,C4:K52,9,FALSE),"")</f>
        <v>-107</v>
      </c>
      <c r="AG119" s="3">
        <f t="shared" si="349"/>
        <v>0</v>
      </c>
      <c r="AH119" s="3">
        <f>IF(V119&lt;&gt;"",RANK(AG119,AG116:AG119),"")</f>
        <v>1</v>
      </c>
      <c r="AI119" s="3">
        <f>IF(V119&lt;&gt;"",SUMPRODUCT((AG116:AG119=AG119)*(AB116:AB119&gt;AB119)),"")</f>
        <v>0</v>
      </c>
      <c r="AJ119" s="3">
        <f>IF(V119&lt;&gt;"",SUMPRODUCT((AG116:AG119=AG119)*(AB116:AB119=AB119)*(Z116:Z119&gt;Z119)),"")</f>
        <v>0</v>
      </c>
      <c r="AK119" s="3">
        <f>IF(V119&lt;&gt;"",SUMPRODUCT((AG116:AG119=AG119)*(AB116:AB119=AB119)*(Z116:Z119=Z119)*(AD116:AD119&gt;AD119)),"")</f>
        <v>0</v>
      </c>
      <c r="AL119" s="3">
        <f>IF(V119&lt;&gt;"",SUMPRODUCT((AG116:AG119=AG119)*(AB116:AB119=AB119)*(Z116:Z119=Z119)*(AD116:AD119=AD119)*(AE116:AE119&gt;AE119)),"")</f>
        <v>0</v>
      </c>
      <c r="AM119" s="3">
        <f>IF(V119&lt;&gt;"",SUMPRODUCT((AG116:AG119=AG119)*(AB116:AB119=AB119)*(Z116:Z119=Z119)*(AD116:AD119=AD119)*(AE116:AE119=AE119)*(AF116:AF119&gt;AF119)),"")</f>
        <v>0</v>
      </c>
      <c r="AN119" s="3">
        <f>IF(V119&lt;&gt;"",SUM(AH119:AM119),"")</f>
        <v>1</v>
      </c>
      <c r="AO119" s="3" t="str">
        <f>IF(AP40&lt;&gt;"",SUMPRODUCT((AW37:AW40=AW40)*(AV37:AV40=AV40)*(AT37:AT40=AT40)*(AU37:AU40=AU40)),"")</f>
        <v/>
      </c>
      <c r="AP119" s="3" t="str">
        <f>IF(AND(AO119&lt;&gt;"",AO119&gt;1),AP40,"")</f>
        <v/>
      </c>
      <c r="AQ119" s="3" t="str">
        <f>IF(AP119&lt;&gt;"",SUMPRODUCT((DA3:DA105=AP119)*(DD3:DD105=AP120)*(DE3:DE105="W"))+SUMPRODUCT((DA3:DA105=AP119)*(DD3:DD105=AP117)*(DE3:DE105="W"))+SUMPRODUCT((DA3:DA105=AP119)*(DD3:DD105=AP118)*(DE3:DE105="W"))+SUMPRODUCT((DA3:DA105=AP120)*(DD3:DD105=AP119)*(DF3:DF105="W"))+SUMPRODUCT((DA3:DA105=AP117)*(DD3:DD105=AP119)*(DF3:DF105="W"))+SUMPRODUCT((DA3:DA105=AP118)*(DD3:DD105=AP119)*(DF3:DF105="W")),"")</f>
        <v/>
      </c>
      <c r="AR119" s="3" t="str">
        <f>IF(AP119&lt;&gt;"",SUMPRODUCT((DA3:DA105=AP119)*(DD3:DD105=AP120)*(DE3:DE105="D"))+SUMPRODUCT((DA3:DA105=AP119)*(DD3:DD105=AP117)*(DE3:DE105="D"))+SUMPRODUCT((DA3:DA105=AP119)*(DD3:DD105=AP118)*(DE3:DE105="D"))+SUMPRODUCT((DA3:DA105=AP120)*(DD3:DD105=AP119)*(DE3:DE105="D"))+SUMPRODUCT((DA3:DA105=AP117)*(DD3:DD105=AP119)*(DE3:DE105="D"))+SUMPRODUCT((DA3:DA105=AP118)*(DD3:DD105=AP119)*(DE3:DE105="D")),"")</f>
        <v/>
      </c>
      <c r="AS119" s="3" t="str">
        <f>IF(AP119&lt;&gt;"",SUMPRODUCT((DA3:DA105=AP119)*(DD3:DD105=AP120)*(DE3:DE105="L"))+SUMPRODUCT((DA3:DA105=AP119)*(DD3:DD105=AP117)*(DE3:DE105="L"))+SUMPRODUCT((DA3:DA105=AP119)*(DD3:DD105=AP118)*(DE3:DE105="L"))+SUMPRODUCT((DA3:DA105=AP120)*(DD3:DD105=AP119)*(DF3:DF105="L"))+SUMPRODUCT((DA3:DA105=AP117)*(DD3:DD105=AP119)*(DF3:DF105="L"))+SUMPRODUCT((DA3:DA105=AP118)*(DD3:DD105=AP119)*(DF3:DF105="L")),"")</f>
        <v/>
      </c>
      <c r="AT119" s="3">
        <f>SUMPRODUCT((DA3:DA105=AP119)*(DD3:DD105=AP120)*DB3:DB105)+SUMPRODUCT((DA3:DA105=AP119)*(DD3:DD105=AP116)*DB3:DB105)+SUMPRODUCT((DA3:DA105=AP119)*(DD3:DD105=AP117)*DB3:DB105)+SUMPRODUCT((DA3:DA105=AP119)*(DD3:DD105=AP118)*DB3:DB105)+SUMPRODUCT((DA3:DA105=AP120)*(DD3:DD105=AP119)*DC3:DC105)+SUMPRODUCT((DA3:DA105=AP116)*(DD3:DD105=AP119)*DC3:DC105)+SUMPRODUCT((DA3:DA105=AP117)*(DD3:DD105=AP119)*DC3:DC105)+SUMPRODUCT((DA3:DA105=AP118)*(DD3:DD105=AP119)*DC3:DC105)</f>
        <v>0</v>
      </c>
      <c r="AU119" s="3">
        <f>SUMPRODUCT((DA3:DA105=AP119)*(DD3:DD105=AP120)*DC3:DC105)+SUMPRODUCT((DA3:DA105=AP119)*(DD3:DD105=AP116)*DC3:DC105)+SUMPRODUCT((DA3:DA105=AP119)*(DD3:DD105=AP117)*DC3:DC105)+SUMPRODUCT((DA3:DA105=AP119)*(DD3:DD105=AP118)*DC3:DC105)+SUMPRODUCT((DA3:DA105=AP120)*(DD3:DD105=AP119)*DB3:DB105)+SUMPRODUCT((DA3:DA105=AP116)*(DD3:DD105=AP119)*DB3:DB105)+SUMPRODUCT((DA3:DA105=AP117)*(DD3:DD105=AP119)*DB3:DB105)+SUMPRODUCT((DA3:DA105=AP118)*(DD3:DD105=AP119)*DB3:DB105)</f>
        <v>0</v>
      </c>
      <c r="AV119" s="3">
        <f>AT119-AU119+1000</f>
        <v>1000</v>
      </c>
      <c r="AW119" s="3" t="str">
        <f t="shared" si="350"/>
        <v/>
      </c>
      <c r="AX119" s="3" t="str">
        <f>IF(AP119&lt;&gt;"",VLOOKUP(AP119,C4:I52,7,FALSE),"")</f>
        <v/>
      </c>
      <c r="AY119" s="3" t="str">
        <f>IF(AP119&lt;&gt;"",VLOOKUP(AP119,C4:I52,5,FALSE),"")</f>
        <v/>
      </c>
      <c r="AZ119" s="3" t="str">
        <f>IF(AP119&lt;&gt;"",VLOOKUP(AP119,C4:K52,9,FALSE),"")</f>
        <v/>
      </c>
      <c r="BA119" s="3" t="str">
        <f t="shared" si="351"/>
        <v/>
      </c>
      <c r="BB119" s="3" t="str">
        <f>IF(AP119&lt;&gt;"",RANK(BA119,BA116:BA119),"")</f>
        <v/>
      </c>
      <c r="BC119" s="3" t="str">
        <f>IF(AP119&lt;&gt;"",SUMPRODUCT((BA116:BA119=BA119)*(AV116:AV119&gt;AV119)),"")</f>
        <v/>
      </c>
      <c r="BD119" s="3" t="str">
        <f>IF(AP119&lt;&gt;"",SUMPRODUCT((BA116:BA119=BA119)*(AV116:AV119=AV119)*(AT116:AT119&gt;AT119)),"")</f>
        <v/>
      </c>
      <c r="BE119" s="3" t="str">
        <f>IF(AP119&lt;&gt;"",SUMPRODUCT((BA116:BA119=BA119)*(AV116:AV119=AV119)*(AT116:AT119=AT119)*(AX116:AX119&gt;AX119)),"")</f>
        <v/>
      </c>
      <c r="BF119" s="3" t="str">
        <f>IF(AP119&lt;&gt;"",SUMPRODUCT((BA116:BA119=BA119)*(AV116:AV119=AV119)*(AT116:AT119=AT119)*(AX116:AX119=AX119)*(AY116:AY119&gt;AY119)),"")</f>
        <v/>
      </c>
      <c r="BG119" s="3" t="str">
        <f>IF(AP119&lt;&gt;"",SUMPRODUCT((BA116:BA119=BA119)*(AV116:AV119=AV119)*(AT116:AT119=AT119)*(AX116:AX119=AX119)*(AY116:AY119=AY119)*(AZ116:AZ119&gt;AZ119)),"")</f>
        <v/>
      </c>
      <c r="BH119" s="3" t="str">
        <f t="shared" si="356"/>
        <v/>
      </c>
      <c r="DQ119" s="3" t="e">
        <f ca="1">IF(COUNTIF(DQ37:DQ40,4)=4,1,SUMPRODUCT((DQ37:DQ40=DQ40)*(DP37:DP40=DP40)*(DN37:DN40&gt;DN40))+1)</f>
        <v>#REF!</v>
      </c>
      <c r="EB119" s="3" t="e">
        <f ca="1">IF(EC40&lt;&gt;"",SUMPRODUCT((EJ37:EJ40=EJ40)*(EI37:EI40=EI40)*(EG37:EG40=EG40)*(EH37:EH40=EH40)),"")</f>
        <v>#N/A</v>
      </c>
      <c r="EC119" s="3" t="e">
        <f ca="1">IF(AND(EB119&lt;&gt;"",EB119&gt;1),EC40,"")</f>
        <v>#N/A</v>
      </c>
      <c r="ED119" s="3" t="e">
        <f ca="1">SUMPRODUCT((HH3:HH105=EC119)*(HK3:HK105=EC120)*(HL3:HL105="W"))+SUMPRODUCT((HH3:HH105=EC119)*(HK3:HK105=EC116)*(HL3:HL105="W"))+SUMPRODUCT((HH3:HH105=EC119)*(HK3:HK105=EC117)*(HL3:HL105="W"))+SUMPRODUCT((HH3:HH105=EC119)*(HK3:HK105=EC118)*(HL3:HL105="W"))+SUMPRODUCT((HH3:HH105=EC120)*(HK3:HK105=EC119)*(HM3:HM105="W"))+SUMPRODUCT((HH3:HH105=EC116)*(HK3:HK105=EC119)*(HM3:HM105="W"))+SUMPRODUCT((HH3:HH105=EC117)*(HK3:HK105=EC119)*(HM3:HM105="W"))+SUMPRODUCT((HH3:HH105=EC118)*(HK3:HK105=EC119)*(HM3:HM105="W"))</f>
        <v>#N/A</v>
      </c>
      <c r="EE119" s="3" t="e">
        <f ca="1">SUMPRODUCT((HH3:HH105=EC119)*(HK3:HK105=EC120)*(HL3:HL105="D"))+SUMPRODUCT((HH3:HH105=EC119)*(HK3:HK105=EC116)*(HL3:HL105="D"))+SUMPRODUCT((HH3:HH105=EC119)*(HK3:HK105=EC117)*(HL3:HL105="D"))+SUMPRODUCT((HH3:HH105=EC119)*(HK3:HK105=EC118)*(HL3:HL105="D"))+SUMPRODUCT((HH3:HH105=EC120)*(HK3:HK105=EC119)*(HL3:HL105="D"))+SUMPRODUCT((HH3:HH105=EC116)*(HK3:HK105=EC119)*(HL3:HL105="D"))+SUMPRODUCT((HH3:HH105=EC117)*(HK3:HK105=EC119)*(HL3:HL105="D"))+SUMPRODUCT((HH3:HH105=EC118)*(HK3:HK105=EC119)*(HL3:HL105="D"))</f>
        <v>#N/A</v>
      </c>
      <c r="EF119" s="3" t="e">
        <f ca="1">SUMPRODUCT((HH3:HH105=EC119)*(HK3:HK105=EC120)*(HL3:HL105="L"))+SUMPRODUCT((HH3:HH105=EC119)*(HK3:HK105=EC116)*(HL3:HL105="L"))+SUMPRODUCT((HH3:HH105=EC119)*(HK3:HK105=EC117)*(HL3:HL105="L"))+SUMPRODUCT((HH3:HH105=EC119)*(HK3:HK105=EC118)*(HL3:HL105="L"))+SUMPRODUCT((HH3:HH105=EC120)*(HK3:HK105=EC119)*(HM3:HM105="L"))+SUMPRODUCT((HH3:HH105=EC116)*(HK3:HK105=EC119)*(HM3:HM105="L"))+SUMPRODUCT((HH3:HH105=EC117)*(HK3:HK105=EC119)*(HM3:HM105="L"))+SUMPRODUCT((HH3:HH105=EC118)*(HK3:HK105=EC119)*(HM3:HM105="L"))</f>
        <v>#N/A</v>
      </c>
      <c r="EG119" s="3" t="e">
        <f ca="1">SUMPRODUCT((HH3:HH105=EC119)*(HK3:HK105=EC120)*HI3:HI105)+SUMPRODUCT((HH3:HH105=EC119)*(HK3:HK105=EC116)*HI3:HI105)+SUMPRODUCT((HH3:HH105=EC119)*(HK3:HK105=EC117)*HI3:HI105)+SUMPRODUCT((HH3:HH105=EC119)*(HK3:HK105=EC118)*HI3:HI105)+SUMPRODUCT((HH3:HH105=EC120)*(HK3:HK105=EC119)*HJ3:HJ105)+SUMPRODUCT((HH3:HH105=EC116)*(HK3:HK105=EC119)*HJ3:HJ105)+SUMPRODUCT((HH3:HH105=EC117)*(HK3:HK105=EC119)*HJ3:HJ105)+SUMPRODUCT((HH3:HH105=EC118)*(HK3:HK105=EC119)*HJ3:HJ105)</f>
        <v>#N/A</v>
      </c>
      <c r="EH119" s="3" t="e">
        <f ca="1">SUMPRODUCT((HH3:HH105=EC119)*(HK3:HK105=EC120)*HJ3:HJ105)+SUMPRODUCT((HH3:HH105=EC119)*(HK3:HK105=EC116)*HJ3:HJ105)+SUMPRODUCT((HH3:HH105=EC119)*(HK3:HK105=EC117)*HJ3:HJ105)+SUMPRODUCT((HH3:HH105=EC119)*(HK3:HK105=EC118)*HJ3:HJ105)+SUMPRODUCT((HH3:HH105=EC120)*(HK3:HK105=EC119)*HI3:HI105)+SUMPRODUCT((HH3:HH105=EC116)*(HK3:HK105=EC119)*HI3:HI105)+SUMPRODUCT((HH3:HH105=EC117)*(HK3:HK105=EC119)*HI3:HI105)+SUMPRODUCT((HH3:HH105=EC118)*(HK3:HK105=EC119)*HI3:HI105)</f>
        <v>#N/A</v>
      </c>
      <c r="EI119" s="3" t="e">
        <f ca="1">EG119-EH119+1000</f>
        <v>#N/A</v>
      </c>
      <c r="EJ119" s="3" t="e">
        <f t="shared" ca="1" si="352"/>
        <v>#N/A</v>
      </c>
      <c r="EK119" s="3" t="e">
        <f ca="1">IF(EC119&lt;&gt;"",VLOOKUP(EC119,DJ4:DP52,7,FALSE),"")</f>
        <v>#N/A</v>
      </c>
      <c r="EL119" s="3" t="e">
        <f ca="1">IF(EC119&lt;&gt;"",VLOOKUP(EC119,DJ4:DP52,5,FALSE),"")</f>
        <v>#N/A</v>
      </c>
      <c r="EM119" s="3" t="e">
        <f ca="1">IF(EC119&lt;&gt;"",VLOOKUP(EC119,DJ4:DR52,9,FALSE),"")</f>
        <v>#N/A</v>
      </c>
      <c r="EN119" s="3" t="e">
        <f t="shared" ca="1" si="353"/>
        <v>#N/A</v>
      </c>
      <c r="EO119" s="3" t="e">
        <f ca="1">IF(EC119&lt;&gt;"",RANK(EN119,EN116:EN119),"")</f>
        <v>#N/A</v>
      </c>
      <c r="EP119" s="3" t="e">
        <f ca="1">IF(EC119&lt;&gt;"",SUMPRODUCT((EN116:EN119=EN119)*(EI116:EI119&gt;EI119)),"")</f>
        <v>#N/A</v>
      </c>
      <c r="EQ119" s="3" t="e">
        <f ca="1">IF(EC119&lt;&gt;"",SUMPRODUCT((EN116:EN119=EN119)*(EI116:EI119=EI119)*(EG116:EG119&gt;EG119)),"")</f>
        <v>#N/A</v>
      </c>
      <c r="ER119" s="3" t="e">
        <f ca="1">IF(EC119&lt;&gt;"",SUMPRODUCT((EN116:EN119=EN119)*(EI116:EI119=EI119)*(EG116:EG119=EG119)*(EK116:EK119&gt;EK119)),"")</f>
        <v>#N/A</v>
      </c>
      <c r="ES119" s="3" t="e">
        <f ca="1">IF(EC119&lt;&gt;"",SUMPRODUCT((EN116:EN119=EN119)*(EI116:EI119=EI119)*(EG116:EG119=EG119)*(EK116:EK119=EK119)*(EL116:EL119&gt;EL119)),"")</f>
        <v>#N/A</v>
      </c>
      <c r="ET119" s="3" t="e">
        <f ca="1">IF(EC119&lt;&gt;"",SUMPRODUCT((EN116:EN119=EN119)*(EI116:EI119=EI119)*(EG116:EG119=EG119)*(EK116:EK119=EK119)*(EL116:EL119=EL119)*(EM116:EM119&gt;EM119)),"")</f>
        <v>#N/A</v>
      </c>
      <c r="EU119" s="3" t="e">
        <f ca="1">IF(EC119&lt;&gt;"",SUM(EO119:ET119),"")</f>
        <v>#N/A</v>
      </c>
      <c r="EV119" s="3" t="e">
        <f ca="1">IF(EW40&lt;&gt;"",SUMPRODUCT((FD37:FD40=FD40)*(FC37:FC40=FC40)*(FA37:FA40=FA40)*(FB37:FB40=FB40)),"")</f>
        <v>#N/A</v>
      </c>
      <c r="EW119" s="3" t="e">
        <f ca="1">IF(AND(EV119&lt;&gt;"",EV119&gt;1),EW40,"")</f>
        <v>#N/A</v>
      </c>
      <c r="EX119" s="3" t="e">
        <f ca="1">IF(EW119&lt;&gt;"",SUMPRODUCT((HH3:HH105=EW119)*(HK3:HK105=EW120)*(HL3:HL105="W"))+SUMPRODUCT((HH3:HH105=EW119)*(HK3:HK105=EW117)*(HL3:HL105="W"))+SUMPRODUCT((HH3:HH105=EW119)*(HK3:HK105=EW118)*(HL3:HL105="W"))+SUMPRODUCT((HH3:HH105=EW120)*(HK3:HK105=EW119)*(HM3:HM105="W"))+SUMPRODUCT((HH3:HH105=EW117)*(HK3:HK105=EW119)*(HM3:HM105="W"))+SUMPRODUCT((HH3:HH105=EW118)*(HK3:HK105=EW119)*(HM3:HM105="W")),"")</f>
        <v>#N/A</v>
      </c>
      <c r="EY119" s="3" t="e">
        <f ca="1">IF(EW119&lt;&gt;"",SUMPRODUCT((HH3:HH105=EW119)*(HK3:HK105=EW120)*(HL3:HL105="D"))+SUMPRODUCT((HH3:HH105=EW119)*(HK3:HK105=EW117)*(HL3:HL105="D"))+SUMPRODUCT((HH3:HH105=EW119)*(HK3:HK105=EW118)*(HL3:HL105="D"))+SUMPRODUCT((HH3:HH105=EW120)*(HK3:HK105=EW119)*(HL3:HL105="D"))+SUMPRODUCT((HH3:HH105=EW117)*(HK3:HK105=EW119)*(HL3:HL105="D"))+SUMPRODUCT((HH3:HH105=EW118)*(HK3:HK105=EW119)*(HL3:HL105="D")),"")</f>
        <v>#N/A</v>
      </c>
      <c r="EZ119" s="3" t="e">
        <f ca="1">IF(EW119&lt;&gt;"",SUMPRODUCT((HH3:HH105=EW119)*(HK3:HK105=EW120)*(HL3:HL105="L"))+SUMPRODUCT((HH3:HH105=EW119)*(HK3:HK105=EW117)*(HL3:HL105="L"))+SUMPRODUCT((HH3:HH105=EW119)*(HK3:HK105=EW118)*(HL3:HL105="L"))+SUMPRODUCT((HH3:HH105=EW120)*(HK3:HK105=EW119)*(HM3:HM105="L"))+SUMPRODUCT((HH3:HH105=EW117)*(HK3:HK105=EW119)*(HM3:HM105="L"))+SUMPRODUCT((HH3:HH105=EW118)*(HK3:HK105=EW119)*(HM3:HM105="L")),"")</f>
        <v>#N/A</v>
      </c>
      <c r="FA119" s="3" t="e">
        <f ca="1">SUMPRODUCT((HH3:HH105=EW119)*(HK3:HK105=EW120)*HI3:HI105)+SUMPRODUCT((HH3:HH105=EW119)*(HK3:HK105=EW116)*HI3:HI105)+SUMPRODUCT((HH3:HH105=EW119)*(HK3:HK105=EW117)*HI3:HI105)+SUMPRODUCT((HH3:HH105=EW119)*(HK3:HK105=EW118)*HI3:HI105)+SUMPRODUCT((HH3:HH105=EW120)*(HK3:HK105=EW119)*HJ3:HJ105)+SUMPRODUCT((HH3:HH105=EW116)*(HK3:HK105=EW119)*HJ3:HJ105)+SUMPRODUCT((HH3:HH105=EW117)*(HK3:HK105=EW119)*HJ3:HJ105)+SUMPRODUCT((HH3:HH105=EW118)*(HK3:HK105=EW119)*HJ3:HJ105)</f>
        <v>#N/A</v>
      </c>
      <c r="FB119" s="3" t="e">
        <f ca="1">SUMPRODUCT((HH3:HH105=EW119)*(HK3:HK105=EW120)*HJ3:HJ105)+SUMPRODUCT((HH3:HH105=EW119)*(HK3:HK105=EW116)*HJ3:HJ105)+SUMPRODUCT((HH3:HH105=EW119)*(HK3:HK105=EW117)*HJ3:HJ105)+SUMPRODUCT((HH3:HH105=EW119)*(HK3:HK105=EW118)*HJ3:HJ105)+SUMPRODUCT((HH3:HH105=EW120)*(HK3:HK105=EW119)*HI3:HI105)+SUMPRODUCT((HH3:HH105=EW116)*(HK3:HK105=EW119)*HI3:HI105)+SUMPRODUCT((HH3:HH105=EW117)*(HK3:HK105=EW119)*HI3:HI105)+SUMPRODUCT((HH3:HH105=EW118)*(HK3:HK105=EW119)*HI3:HI105)</f>
        <v>#N/A</v>
      </c>
      <c r="FC119" s="3" t="e">
        <f ca="1">FA119-FB119+1000</f>
        <v>#N/A</v>
      </c>
      <c r="FD119" s="3" t="e">
        <f t="shared" ca="1" si="354"/>
        <v>#N/A</v>
      </c>
      <c r="FE119" s="3" t="e">
        <f ca="1">IF(EW119&lt;&gt;"",VLOOKUP(EW119,DJ4:DP52,7,FALSE),"")</f>
        <v>#N/A</v>
      </c>
      <c r="FF119" s="3" t="e">
        <f ca="1">IF(EW119&lt;&gt;"",VLOOKUP(EW119,DJ4:DP52,5,FALSE),"")</f>
        <v>#N/A</v>
      </c>
      <c r="FG119" s="3" t="e">
        <f ca="1">IF(EW119&lt;&gt;"",VLOOKUP(EW119,DJ4:DR52,9,FALSE),"")</f>
        <v>#N/A</v>
      </c>
      <c r="FH119" s="3" t="e">
        <f t="shared" ca="1" si="355"/>
        <v>#N/A</v>
      </c>
      <c r="FI119" s="3" t="e">
        <f ca="1">IF(EW119&lt;&gt;"",RANK(FH119,FH116:FH119),"")</f>
        <v>#N/A</v>
      </c>
      <c r="FJ119" s="3" t="e">
        <f ca="1">IF(EW119&lt;&gt;"",SUMPRODUCT((FH116:FH119=FH119)*(FC116:FC119&gt;FC119)),"")</f>
        <v>#N/A</v>
      </c>
      <c r="FK119" s="3" t="e">
        <f ca="1">IF(EW119&lt;&gt;"",SUMPRODUCT((FH116:FH119=FH119)*(FC116:FC119=FC119)*(FA116:FA119&gt;FA119)),"")</f>
        <v>#N/A</v>
      </c>
      <c r="FL119" s="3" t="e">
        <f ca="1">IF(EW119&lt;&gt;"",SUMPRODUCT((FH116:FH119=FH119)*(FC116:FC119=FC119)*(FA116:FA119=FA119)*(FE116:FE119&gt;FE119)),"")</f>
        <v>#N/A</v>
      </c>
      <c r="FM119" s="3" t="e">
        <f ca="1">IF(EW119&lt;&gt;"",SUMPRODUCT((FH116:FH119=FH119)*(FC116:FC119=FC119)*(FA116:FA119=FA119)*(FE116:FE119=FE119)*(FF116:FF119&gt;FF119)),"")</f>
        <v>#N/A</v>
      </c>
      <c r="FN119" s="3" t="e">
        <f ca="1">IF(EW119&lt;&gt;"",SUMPRODUCT((FH116:FH119=FH119)*(FC116:FC119=FC119)*(FA116:FA119=FA119)*(FE116:FE119=FE119)*(FF116:FF119=FF119)*(FG116:FG119&gt;FG119)),"")</f>
        <v>#N/A</v>
      </c>
      <c r="FO119" s="3" t="e">
        <f t="shared" ca="1" si="357"/>
        <v>#N/A</v>
      </c>
    </row>
    <row r="121" spans="10:171" x14ac:dyDescent="0.25">
      <c r="U121" s="3">
        <f>IF(V122="",SUM(AH43:AM43),IF(V123="",SUM(AH44:AM44),IF(V124="",SUM(AH45:AM45),IF(V125="",SUM(AH46:AM46),0))))</f>
        <v>0</v>
      </c>
      <c r="AO121" s="3">
        <f>IF(AP123="",SUM(BB44:BG44),IF(AP124="",SUM(BB45:BG45),IF(AP125="",SUM(BB46:BG46),0)))</f>
        <v>0</v>
      </c>
      <c r="EB121" s="3" t="e">
        <f ca="1">IF(EC122="",SUM(EO43:ET43),IF(EC123="",SUM(EO44:ET44),IF(EC124="",SUM(EO45:ET45),IF(EC125="",SUM(EO46:ET46),0))))</f>
        <v>#N/A</v>
      </c>
      <c r="EV121" s="3" t="e">
        <f ca="1">IF(EW123="",SUM(FI44:FN44),IF(EW124="",SUM(FI45:FN45),IF(EW125="",SUM(FI46:FN46),0)))</f>
        <v>#N/A</v>
      </c>
    </row>
    <row r="122" spans="10:171" x14ac:dyDescent="0.25">
      <c r="J122" s="3">
        <f>IF(COUNTIF(J43:J46,4)=4,1,SUMPRODUCT((J43:J46=J43)*(I43:I46=I43)*(G43:G46&gt;G43))+1)</f>
        <v>1</v>
      </c>
      <c r="U122" s="3">
        <f>IF(V43&lt;&gt;"",SUMPRODUCT((AC43:AC46=AC43)*(AB43:AB46=AB43)*(Z43:Z46=Z43)*(AA43:AA46=AA43)),"")</f>
        <v>4</v>
      </c>
      <c r="V122" s="3" t="str">
        <f>IF(AND(U122&lt;&gt;"",U122&gt;1),V43,"")</f>
        <v>Nieuw-Zeeland</v>
      </c>
      <c r="W122" s="3">
        <f>SUMPRODUCT((DA3:DA105=V122)*(DD3:DD105=V123)*(DE3:DE105="W"))+SUMPRODUCT((DA3:DA105=V122)*(DD3:DD105=V124)*(DE3:DE105="W"))+SUMPRODUCT((DA3:DA105=V122)*(DD3:DD105=V125)*(DE3:DE105="W"))+SUMPRODUCT((DA3:DA105=V122)*(DD3:DD105=V126)*(DE3:DE105="W"))+SUMPRODUCT((DA3:DA105=V123)*(DD3:DD105=V122)*(DF3:DF105="W"))+SUMPRODUCT((DA3:DA105=V124)*(DD3:DD105=V122)*(DF3:DF105="W"))+SUMPRODUCT((DA3:DA105=V125)*(DD3:DD105=V122)*(DF3:DF105="W"))+SUMPRODUCT((DA3:DA105=V126)*(DD3:DD105=V122)*(DF3:DF105="W"))</f>
        <v>0</v>
      </c>
      <c r="X122" s="3">
        <f>SUMPRODUCT((DA3:DA105=V122)*(DD3:DD105=V123)*(DE3:DE105="D"))+SUMPRODUCT((DA3:DA105=V122)*(DD3:DD105=V124)*(DE3:DE105="D"))+SUMPRODUCT((DA3:DA105=V122)*(DD3:DD105=V125)*(DE3:DE105="D"))+SUMPRODUCT((DA3:DA105=V122)*(DD3:DD105=V126)*(DE3:DE105="D"))+SUMPRODUCT((DA3:DA105=V123)*(DD3:DD105=V122)*(DE3:DE105="D"))+SUMPRODUCT((DA3:DA105=V124)*(DD3:DD105=V122)*(DE3:DE105="D"))+SUMPRODUCT((DA3:DA105=V125)*(DD3:DD105=V122)*(DE3:DE105="D"))+SUMPRODUCT((DA3:DA105=V126)*(DD3:DD105=V122)*(DE3:DE105="D"))</f>
        <v>0</v>
      </c>
      <c r="Y122" s="3">
        <f>SUMPRODUCT((DA3:DA105=V122)*(DD3:DD105=V123)*(DE3:DE105="L"))+SUMPRODUCT((DA3:DA105=V122)*(DD3:DD105=V124)*(DE3:DE105="L"))+SUMPRODUCT((DA3:DA105=V122)*(DD3:DD105=V125)*(DE3:DE105="L"))+SUMPRODUCT((DA3:DA105=V122)*(DD3:DD105=V126)*(DE3:DE105="L"))+SUMPRODUCT((DA3:DA105=V123)*(DD3:DD105=V122)*(DF3:DF105="L"))+SUMPRODUCT((DA3:DA105=V124)*(DD3:DD105=V122)*(DF3:DF105="L"))+SUMPRODUCT((DA3:DA105=V125)*(DD3:DD105=V122)*(DF3:DF105="L"))+SUMPRODUCT((DA3:DA105=V126)*(DD3:DD105=V122)*(DF3:DF105="L"))</f>
        <v>0</v>
      </c>
      <c r="Z122" s="3">
        <f>SUMPRODUCT((DA3:DA105=V122)*(DD3:DD105=V123)*DB3:DB105)+SUMPRODUCT((DA3:DA105=V122)*(DD3:DD105=V124)*DB3:DB105)+SUMPRODUCT((DA3:DA105=V122)*(DD3:DD105=V125)*DB3:DB105)+SUMPRODUCT((DA3:DA105=V122)*(DD3:DD105=V126)*DB3:DB105)+SUMPRODUCT((DA3:DA105=V123)*(DD3:DD105=V122)*DC3:DC105)+SUMPRODUCT((DA3:DA105=V124)*(DD3:DD105=V122)*DC3:DC105)+SUMPRODUCT((DA3:DA105=V125)*(DD3:DD105=V122)*DC3:DC105)+SUMPRODUCT((DA3:DA105=V126)*(DD3:DD105=V122)*DC3:DC105)</f>
        <v>0</v>
      </c>
      <c r="AA122" s="3">
        <f>SUMPRODUCT((DA3:DA105=V122)*(DD3:DD105=V123)*DC3:DC105)+SUMPRODUCT((DA3:DA105=V122)*(DD3:DD105=V124)*DC3:DC105)+SUMPRODUCT((DA3:DA105=V122)*(DD3:DD105=V125)*DC3:DC105)+SUMPRODUCT((DA3:DA105=V122)*(DD3:DD105=V126)*DC3:DC105)+SUMPRODUCT((DA3:DA105=V123)*(DD3:DD105=V122)*DB3:DB105)+SUMPRODUCT((DA3:DA105=V124)*(DD3:DD105=V122)*DB3:DB105)+SUMPRODUCT((DA3:DA105=V125)*(DD3:DD105=V122)*DB3:DB105)+SUMPRODUCT((DA3:DA105=V126)*(DD3:DD105=V122)*DB3:DB105)</f>
        <v>0</v>
      </c>
      <c r="AB122" s="3">
        <f>Z122-AA122+1000</f>
        <v>1000</v>
      </c>
      <c r="AC122" s="3">
        <f>IF(V122&lt;&gt;"",W122*3+X122*1,"")</f>
        <v>0</v>
      </c>
      <c r="AD122" s="3">
        <f>IF(V122&lt;&gt;"",VLOOKUP(V122,C4:I52,7,FALSE),"")</f>
        <v>1000</v>
      </c>
      <c r="AE122" s="3">
        <f>IF(V122&lt;&gt;"",VLOOKUP(V122,C4:I52,5,FALSE),"")</f>
        <v>0</v>
      </c>
      <c r="AF122" s="3">
        <f>IF(V122&lt;&gt;"",VLOOKUP(V122,C4:K52,9,FALSE),"")</f>
        <v>-185</v>
      </c>
      <c r="AG122" s="3">
        <f>AC122</f>
        <v>0</v>
      </c>
      <c r="AH122" s="3">
        <f>IF(V122&lt;&gt;"",RANK(AG122,AG122:AG125),"")</f>
        <v>1</v>
      </c>
      <c r="AI122" s="3">
        <f>IF(V122&lt;&gt;"",SUMPRODUCT((AG122:AG125=AG122)*(AB122:AB125&gt;AB122)),"")</f>
        <v>0</v>
      </c>
      <c r="AJ122" s="3">
        <f>IF(V122&lt;&gt;"",SUMPRODUCT((AG122:AG125=AG122)*(AB122:AB125=AB122)*(Z122:Z125&gt;Z122)),"")</f>
        <v>0</v>
      </c>
      <c r="AK122" s="3">
        <f>IF(V122&lt;&gt;"",SUMPRODUCT((AG122:AG125=AG122)*(AB122:AB125=AB122)*(Z122:Z125=Z122)*(AD122:AD125&gt;AD122)),"")</f>
        <v>0</v>
      </c>
      <c r="AL122" s="3">
        <f>IF(V122&lt;&gt;"",SUMPRODUCT((AG122:AG125=AG122)*(AB122:AB125=AB122)*(Z122:Z125=Z122)*(AD122:AD125=AD122)*(AE122:AE125&gt;AE122)),"")</f>
        <v>0</v>
      </c>
      <c r="AM122" s="3">
        <f>IF(V122&lt;&gt;"",SUMPRODUCT((AG122:AG125=AG122)*(AB122:AB125=AB122)*(Z122:Z125=Z122)*(AD122:AD125=AD122)*(AE122:AE125=AE122)*(AF122:AF125&gt;AF122)),"")</f>
        <v>3</v>
      </c>
      <c r="AN122" s="3">
        <f>IF(V122&lt;&gt;"",SUM(AH122:AM122),"")</f>
        <v>4</v>
      </c>
      <c r="DQ122" s="3" t="e">
        <f ca="1">IF(COUNTIF(DQ43:DQ46,4)=4,1,SUMPRODUCT((DQ43:DQ46=DQ43)*(DP43:DP46=DP43)*(DN43:DN46&gt;DN43))+1)</f>
        <v>#REF!</v>
      </c>
      <c r="EB122" s="3" t="e">
        <f ca="1">IF(EC43&lt;&gt;"",SUMPRODUCT((EJ43:EJ46=EJ43)*(EI43:EI46=EI43)*(EG43:EG46=EG43)*(EH43:EH46=EH43)),"")</f>
        <v>#N/A</v>
      </c>
      <c r="EC122" s="3" t="e">
        <f ca="1">IF(AND(EB122&lt;&gt;"",EB122&gt;1),EC43,"")</f>
        <v>#N/A</v>
      </c>
      <c r="ED122" s="3" t="e">
        <f ca="1">SUMPRODUCT((HH3:HH105=EC122)*(HK3:HK105=EC123)*(HL3:HL105="W"))+SUMPRODUCT((HH3:HH105=EC122)*(HK3:HK105=EC124)*(HL3:HL105="W"))+SUMPRODUCT((HH3:HH105=EC122)*(HK3:HK105=EC125)*(HL3:HL105="W"))+SUMPRODUCT((HH3:HH105=EC122)*(HK3:HK105=EC126)*(HL3:HL105="W"))+SUMPRODUCT((HH3:HH105=EC123)*(HK3:HK105=EC122)*(HM3:HM105="W"))+SUMPRODUCT((HH3:HH105=EC124)*(HK3:HK105=EC122)*(HM3:HM105="W"))+SUMPRODUCT((HH3:HH105=EC125)*(HK3:HK105=EC122)*(HM3:HM105="W"))+SUMPRODUCT((HH3:HH105=EC126)*(HK3:HK105=EC122)*(HM3:HM105="W"))</f>
        <v>#N/A</v>
      </c>
      <c r="EE122" s="3" t="e">
        <f ca="1">SUMPRODUCT((HH3:HH105=EC122)*(HK3:HK105=EC123)*(HL3:HL105="D"))+SUMPRODUCT((HH3:HH105=EC122)*(HK3:HK105=EC124)*(HL3:HL105="D"))+SUMPRODUCT((HH3:HH105=EC122)*(HK3:HK105=EC125)*(HL3:HL105="D"))+SUMPRODUCT((HH3:HH105=EC122)*(HK3:HK105=EC126)*(HL3:HL105="D"))+SUMPRODUCT((HH3:HH105=EC123)*(HK3:HK105=EC122)*(HL3:HL105="D"))+SUMPRODUCT((HH3:HH105=EC124)*(HK3:HK105=EC122)*(HL3:HL105="D"))+SUMPRODUCT((HH3:HH105=EC125)*(HK3:HK105=EC122)*(HL3:HL105="D"))+SUMPRODUCT((HH3:HH105=EC126)*(HK3:HK105=EC122)*(HL3:HL105="D"))</f>
        <v>#N/A</v>
      </c>
      <c r="EF122" s="3" t="e">
        <f ca="1">SUMPRODUCT((HH3:HH105=EC122)*(HK3:HK105=EC123)*(HL3:HL105="L"))+SUMPRODUCT((HH3:HH105=EC122)*(HK3:HK105=EC124)*(HL3:HL105="L"))+SUMPRODUCT((HH3:HH105=EC122)*(HK3:HK105=EC125)*(HL3:HL105="L"))+SUMPRODUCT((HH3:HH105=EC122)*(HK3:HK105=EC126)*(HL3:HL105="L"))+SUMPRODUCT((HH3:HH105=EC123)*(HK3:HK105=EC122)*(HM3:HM105="L"))+SUMPRODUCT((HH3:HH105=EC124)*(HK3:HK105=EC122)*(HM3:HM105="L"))+SUMPRODUCT((HH3:HH105=EC125)*(HK3:HK105=EC122)*(HM3:HM105="L"))+SUMPRODUCT((HH3:HH105=EC126)*(HK3:HK105=EC122)*(HM3:HM105="L"))</f>
        <v>#N/A</v>
      </c>
      <c r="EG122" s="3" t="e">
        <f ca="1">SUMPRODUCT((HH3:HH105=EC122)*(HK3:HK105=EC123)*HI3:HI105)+SUMPRODUCT((HH3:HH105=EC122)*(HK3:HK105=EC124)*HI3:HI105)+SUMPRODUCT((HH3:HH105=EC122)*(HK3:HK105=EC125)*HI3:HI105)+SUMPRODUCT((HH3:HH105=EC122)*(HK3:HK105=EC126)*HI3:HI105)+SUMPRODUCT((HH3:HH105=EC123)*(HK3:HK105=EC122)*HJ3:HJ105)+SUMPRODUCT((HH3:HH105=EC124)*(HK3:HK105=EC122)*HJ3:HJ105)+SUMPRODUCT((HH3:HH105=EC125)*(HK3:HK105=EC122)*HJ3:HJ105)+SUMPRODUCT((HH3:HH105=EC126)*(HK3:HK105=EC122)*HJ3:HJ105)</f>
        <v>#N/A</v>
      </c>
      <c r="EH122" s="3" t="e">
        <f ca="1">SUMPRODUCT((HH3:HH105=EC122)*(HK3:HK105=EC123)*HJ3:HJ105)+SUMPRODUCT((HH3:HH105=EC122)*(HK3:HK105=EC124)*HJ3:HJ105)+SUMPRODUCT((HH3:HH105=EC122)*(HK3:HK105=EC125)*HJ3:HJ105)+SUMPRODUCT((HH3:HH105=EC122)*(HK3:HK105=EC126)*HJ3:HJ105)+SUMPRODUCT((HH3:HH105=EC123)*(HK3:HK105=EC122)*HI3:HI105)+SUMPRODUCT((HH3:HH105=EC124)*(HK3:HK105=EC122)*HI3:HI105)+SUMPRODUCT((HH3:HH105=EC125)*(HK3:HK105=EC122)*HI3:HI105)+SUMPRODUCT((HH3:HH105=EC126)*(HK3:HK105=EC122)*HI3:HI105)</f>
        <v>#N/A</v>
      </c>
      <c r="EI122" s="3" t="e">
        <f ca="1">EG122-EH122+1000</f>
        <v>#N/A</v>
      </c>
      <c r="EJ122" s="3" t="e">
        <f ca="1">IF(EC122&lt;&gt;"",ED122*3+EE122*1,"")</f>
        <v>#N/A</v>
      </c>
      <c r="EK122" s="3" t="e">
        <f ca="1">IF(EC122&lt;&gt;"",VLOOKUP(EC122,DJ4:DP52,7,FALSE),"")</f>
        <v>#N/A</v>
      </c>
      <c r="EL122" s="3" t="e">
        <f ca="1">IF(EC122&lt;&gt;"",VLOOKUP(EC122,DJ4:DP52,5,FALSE),"")</f>
        <v>#N/A</v>
      </c>
      <c r="EM122" s="3" t="e">
        <f ca="1">IF(EC122&lt;&gt;"",VLOOKUP(EC122,DJ4:DR52,9,FALSE),"")</f>
        <v>#N/A</v>
      </c>
      <c r="EN122" s="3" t="e">
        <f ca="1">EJ122</f>
        <v>#N/A</v>
      </c>
      <c r="EO122" s="3" t="e">
        <f ca="1">IF(EC122&lt;&gt;"",RANK(EN122,EN122:EN125),"")</f>
        <v>#N/A</v>
      </c>
      <c r="EP122" s="3" t="e">
        <f ca="1">IF(EC122&lt;&gt;"",SUMPRODUCT((EN122:EN125=EN122)*(EI122:EI125&gt;EI122)),"")</f>
        <v>#N/A</v>
      </c>
      <c r="EQ122" s="3" t="e">
        <f ca="1">IF(EC122&lt;&gt;"",SUMPRODUCT((EN122:EN125=EN122)*(EI122:EI125=EI122)*(EG122:EG125&gt;EG122)),"")</f>
        <v>#N/A</v>
      </c>
      <c r="ER122" s="3" t="e">
        <f ca="1">IF(EC122&lt;&gt;"",SUMPRODUCT((EN122:EN125=EN122)*(EI122:EI125=EI122)*(EG122:EG125=EG122)*(EK122:EK125&gt;EK122)),"")</f>
        <v>#N/A</v>
      </c>
      <c r="ES122" s="3" t="e">
        <f ca="1">IF(EC122&lt;&gt;"",SUMPRODUCT((EN122:EN125=EN122)*(EI122:EI125=EI122)*(EG122:EG125=EG122)*(EK122:EK125=EK122)*(EL122:EL125&gt;EL122)),"")</f>
        <v>#N/A</v>
      </c>
      <c r="ET122" s="3" t="e">
        <f ca="1">IF(EC122&lt;&gt;"",SUMPRODUCT((EN122:EN125=EN122)*(EI122:EI125=EI122)*(EG122:EG125=EG122)*(EK122:EK125=EK122)*(EL122:EL125=EL122)*(EM122:EM125&gt;EM122)),"")</f>
        <v>#N/A</v>
      </c>
      <c r="EU122" s="3" t="e">
        <f ca="1">IF(EC122&lt;&gt;"",SUM(EO122:ET122),"")</f>
        <v>#N/A</v>
      </c>
    </row>
    <row r="123" spans="10:171" x14ac:dyDescent="0.25">
      <c r="J123" s="3">
        <f>IF(COUNTIF(J43:J46,4)=4,1,SUMPRODUCT((J43:J46=J44)*(I43:I46=I44)*(G43:G46&gt;G44))+1)</f>
        <v>1</v>
      </c>
      <c r="U123" s="3">
        <f>IF(V44&lt;&gt;"",SUMPRODUCT((AC43:AC46=AC44)*(AB43:AB46=AB44)*(Z43:Z46=Z44)*(AA43:AA46=AA44)),"")</f>
        <v>4</v>
      </c>
      <c r="V123" s="3" t="str">
        <f>IF(AND(U123&lt;&gt;"",U123&gt;1),V44,"")</f>
        <v>Egypte</v>
      </c>
      <c r="W123" s="3">
        <f>SUMPRODUCT((DA3:DA105=V123)*(DD3:DD105=V124)*(DE3:DE105="W"))+SUMPRODUCT((DA3:DA105=V123)*(DD3:DD105=V125)*(DE3:DE105="W"))+SUMPRODUCT((DA3:DA105=V123)*(DD3:DD105=V126)*(DE3:DE105="W"))+SUMPRODUCT((DA3:DA105=V123)*(DD3:DD105=V122)*(DE3:DE105="W"))+SUMPRODUCT((DA3:DA105=V124)*(DD3:DD105=V123)*(DF3:DF105="W"))+SUMPRODUCT((DA3:DA105=V125)*(DD3:DD105=V123)*(DF3:DF105="W"))+SUMPRODUCT((DA3:DA105=V126)*(DD3:DD105=V123)*(DF3:DF105="W"))+SUMPRODUCT((DA3:DA105=V122)*(DD3:DD105=V123)*(DF3:DF105="W"))</f>
        <v>0</v>
      </c>
      <c r="X123" s="3">
        <f>SUMPRODUCT((DA3:DA105=V123)*(DD3:DD105=V124)*(DE3:DE105="D"))+SUMPRODUCT((DA3:DA105=V123)*(DD3:DD105=V125)*(DE3:DE105="D"))+SUMPRODUCT((DA3:DA105=V123)*(DD3:DD105=V126)*(DE3:DE105="D"))+SUMPRODUCT((DA3:DA105=V123)*(DD3:DD105=V122)*(DE3:DE105="D"))+SUMPRODUCT((DA3:DA105=V124)*(DD3:DD105=V123)*(DE3:DE105="D"))+SUMPRODUCT((DA3:DA105=V125)*(DD3:DD105=V123)*(DE3:DE105="D"))+SUMPRODUCT((DA3:DA105=V126)*(DD3:DD105=V123)*(DE3:DE105="D"))+SUMPRODUCT((DA3:DA105=V122)*(DD3:DD105=V123)*(DE3:DE105="D"))</f>
        <v>0</v>
      </c>
      <c r="Y123" s="3">
        <f>SUMPRODUCT((DA3:DA105=V123)*(DD3:DD105=V124)*(DE3:DE105="L"))+SUMPRODUCT((DA3:DA105=V123)*(DD3:DD105=V125)*(DE3:DE105="L"))+SUMPRODUCT((DA3:DA105=V123)*(DD3:DD105=V126)*(DE3:DE105="L"))+SUMPRODUCT((DA3:DA105=V123)*(DD3:DD105=V122)*(DE3:DE105="L"))+SUMPRODUCT((DA3:DA105=V124)*(DD3:DD105=V123)*(DF3:DF105="L"))+SUMPRODUCT((DA3:DA105=V125)*(DD3:DD105=V123)*(DF3:DF105="L"))+SUMPRODUCT((DA3:DA105=V126)*(DD3:DD105=V123)*(DF3:DF105="L"))+SUMPRODUCT((DA3:DA105=V122)*(DD3:DD105=V123)*(DF3:DF105="L"))</f>
        <v>0</v>
      </c>
      <c r="Z123" s="3">
        <f>SUMPRODUCT((DA3:DA105=V123)*(DD3:DD105=V124)*DB3:DB105)+SUMPRODUCT((DA3:DA105=V123)*(DD3:DD105=V125)*DB3:DB105)+SUMPRODUCT((DA3:DA105=V123)*(DD3:DD105=V126)*DB3:DB105)+SUMPRODUCT((DA3:DA105=V123)*(DD3:DD105=V122)*DB3:DB105)+SUMPRODUCT((DA3:DA105=V124)*(DD3:DD105=V123)*DC3:DC105)+SUMPRODUCT((DA3:DA105=V125)*(DD3:DD105=V123)*DC3:DC105)+SUMPRODUCT((DA3:DA105=V126)*(DD3:DD105=V123)*DC3:DC105)+SUMPRODUCT((DA3:DA105=V122)*(DD3:DD105=V123)*DC3:DC105)</f>
        <v>0</v>
      </c>
      <c r="AA123" s="3">
        <f>SUMPRODUCT((DA3:DA105=V123)*(DD3:DD105=V124)*DC3:DC105)+SUMPRODUCT((DA3:DA105=V123)*(DD3:DD105=V125)*DC3:DC105)+SUMPRODUCT((DA3:DA105=V123)*(DD3:DD105=V126)*DC3:DC105)+SUMPRODUCT((DA3:DA105=V123)*(DD3:DD105=V122)*DC3:DC105)+SUMPRODUCT((DA3:DA105=V124)*(DD3:DD105=V123)*DB3:DB105)+SUMPRODUCT((DA3:DA105=V125)*(DD3:DD105=V123)*DB3:DB105)+SUMPRODUCT((DA3:DA105=V126)*(DD3:DD105=V123)*DB3:DB105)+SUMPRODUCT((DA3:DA105=V122)*(DD3:DD105=V123)*DB3:DB105)</f>
        <v>0</v>
      </c>
      <c r="AB123" s="3">
        <f>Z123-AA123+1000</f>
        <v>1000</v>
      </c>
      <c r="AC123" s="3">
        <f t="shared" ref="AC123:AC125" si="358">IF(V123&lt;&gt;"",W123*3+X123*1,"")</f>
        <v>0</v>
      </c>
      <c r="AD123" s="3">
        <f>IF(V123&lt;&gt;"",VLOOKUP(V123,C4:I52,7,FALSE),"")</f>
        <v>1000</v>
      </c>
      <c r="AE123" s="3">
        <f>IF(V123&lt;&gt;"",VLOOKUP(V123,C4:I52,5,FALSE),"")</f>
        <v>0</v>
      </c>
      <c r="AF123" s="3">
        <f>IF(V123&lt;&gt;"",VLOOKUP(V123,C4:K52,9,FALSE),"")</f>
        <v>-131</v>
      </c>
      <c r="AG123" s="3">
        <f t="shared" ref="AG123:AG125" si="359">AC123</f>
        <v>0</v>
      </c>
      <c r="AH123" s="3">
        <f>IF(V123&lt;&gt;"",RANK(AG123,AG122:AG125),"")</f>
        <v>1</v>
      </c>
      <c r="AI123" s="3">
        <f>IF(V123&lt;&gt;"",SUMPRODUCT((AG122:AG125=AG123)*(AB122:AB125&gt;AB123)),"")</f>
        <v>0</v>
      </c>
      <c r="AJ123" s="3">
        <f>IF(V123&lt;&gt;"",SUMPRODUCT((AG122:AG125=AG123)*(AB122:AB125=AB123)*(Z122:Z125&gt;Z123)),"")</f>
        <v>0</v>
      </c>
      <c r="AK123" s="3">
        <f>IF(V123&lt;&gt;"",SUMPRODUCT((AG122:AG125=AG123)*(AB122:AB125=AB123)*(Z122:Z125=Z123)*(AD122:AD125&gt;AD123)),"")</f>
        <v>0</v>
      </c>
      <c r="AL123" s="3">
        <f>IF(V123&lt;&gt;"",SUMPRODUCT((AG122:AG125=AG123)*(AB122:AB125=AB123)*(Z122:Z125=Z123)*(AD122:AD125=AD123)*(AE122:AE125&gt;AE123)),"")</f>
        <v>0</v>
      </c>
      <c r="AM123" s="3">
        <f>IF(V123&lt;&gt;"",SUMPRODUCT((AG122:AG125=AG123)*(AB122:AB125=AB123)*(Z122:Z125=Z123)*(AD122:AD125=AD123)*(AE122:AE125=AE123)*(AF122:AF125&gt;AF123)),"")</f>
        <v>2</v>
      </c>
      <c r="AN123" s="3">
        <f t="shared" ref="AN123:AN125" si="360">IF(V123&lt;&gt;"",SUM(AH123:AM123),"")</f>
        <v>3</v>
      </c>
      <c r="AO123" s="3" t="str">
        <f>IF(AP44&lt;&gt;"",SUMPRODUCT((AW43:AW46=AW44)*(AV43:AV46=AV44)*(AT43:AT46=AT44)*(AU43:AU46=AU44)),"")</f>
        <v/>
      </c>
      <c r="AP123" s="3" t="str">
        <f>IF(AND(AO123&lt;&gt;"",AO123&gt;1),AP44,"")</f>
        <v/>
      </c>
      <c r="AQ123" s="3">
        <f>SUMPRODUCT((DA3:DA105=AP123)*(DD3:DD105=AP124)*(DE3:DE105="W"))+SUMPRODUCT((DA3:DA105=AP123)*(DD3:DD105=AP125)*(DE3:DE105="W"))+SUMPRODUCT((DA3:DA105=AP123)*(DD3:DD105=AP126)*(DE3:DE105="W"))+SUMPRODUCT((DA3:DA105=AP124)*(DD3:DD105=AP123)*(DF3:DF105="W"))+SUMPRODUCT((DA3:DA105=AP125)*(DD3:DD105=AP123)*(DF3:DF105="W"))+SUMPRODUCT((DA3:DA105=AP126)*(DD3:DD105=AP123)*(DF3:DF105="W"))</f>
        <v>0</v>
      </c>
      <c r="AR123" s="3">
        <f>SUMPRODUCT((DA3:DA105=AP123)*(DD3:DD105=AP124)*(DE3:DE105="D"))+SUMPRODUCT((DA3:DA105=AP123)*(DD3:DD105=AP125)*(DE3:DE105="D"))+SUMPRODUCT((DA3:DA105=AP123)*(DD3:DD105=AP126)*(DE3:DE105="D"))+SUMPRODUCT((DA3:DA105=AP124)*(DD3:DD105=AP123)*(DE3:DE105="D"))+SUMPRODUCT((DA3:DA105=AP125)*(DD3:DD105=AP123)*(DE3:DE105="D"))+SUMPRODUCT((DA3:DA105=AP126)*(DD3:DD105=AP123)*(DE3:DE105="D"))</f>
        <v>0</v>
      </c>
      <c r="AS123" s="3">
        <f>SUMPRODUCT((DA3:DA105=AP123)*(DD3:DD105=AP124)*(DE3:DE105="L"))+SUMPRODUCT((DA3:DA105=AP123)*(DD3:DD105=AP125)*(DE3:DE105="L"))+SUMPRODUCT((DA3:DA105=AP123)*(DD3:DD105=AP126)*(DE3:DE105="L"))+SUMPRODUCT((DA3:DA105=AP124)*(DD3:DD105=AP123)*(DF3:DF105="L"))+SUMPRODUCT((DA3:DA105=AP125)*(DD3:DD105=AP123)*(DF3:DF105="L"))+SUMPRODUCT((DA3:DA105=AP126)*(DD3:DD105=AP123)*(DF3:DF105="L"))</f>
        <v>0</v>
      </c>
      <c r="AT123" s="3">
        <f>SUMPRODUCT((DA3:DA105=AP123)*(DD3:DD105=AP124)*DB3:DB105)+SUMPRODUCT((DA3:DA105=AP123)*(DD3:DD105=AP125)*DB3:DB105)+SUMPRODUCT((DA3:DA105=AP123)*(DD3:DD105=AP126)*DB3:DB105)+SUMPRODUCT((DA3:DA105=AP123)*(DD3:DD105=AP122)*DB3:DB105)+SUMPRODUCT((DA3:DA105=AP124)*(DD3:DD105=AP123)*DC3:DC105)+SUMPRODUCT((DA3:DA105=AP125)*(DD3:DD105=AP123)*DC3:DC105)+SUMPRODUCT((DA3:DA105=AP126)*(DD3:DD105=AP123)*DC3:DC105)+SUMPRODUCT((DA3:DA105=AP122)*(DD3:DD105=AP123)*DC3:DC105)</f>
        <v>0</v>
      </c>
      <c r="AU123" s="3">
        <f>SUMPRODUCT((DA3:DA105=AP123)*(DD3:DD105=AP124)*DC3:DC105)+SUMPRODUCT((DA3:DA105=AP123)*(DD3:DD105=AP125)*DC3:DC105)+SUMPRODUCT((DA3:DA105=AP123)*(DD3:DD105=AP126)*DC3:DC105)+SUMPRODUCT((DA3:DA105=AP123)*(DD3:DD105=AP122)*DC3:DC105)+SUMPRODUCT((DA3:DA105=AP124)*(DD3:DD105=AP123)*DB3:DB105)+SUMPRODUCT((DA3:DA105=AP125)*(DD3:DD105=AP123)*DB3:DB105)+SUMPRODUCT((DA3:DA105=AP126)*(DD3:DD105=AP123)*DB3:DB105)+SUMPRODUCT((DA3:DA105=AP122)*(DD3:DD105=AP123)*DB3:DB105)</f>
        <v>0</v>
      </c>
      <c r="AV123" s="3">
        <f>AT123-AU123+1000</f>
        <v>1000</v>
      </c>
      <c r="AW123" s="3" t="str">
        <f t="shared" ref="AW123:AW125" si="361">IF(AP123&lt;&gt;"",AQ123*3+AR123*1,"")</f>
        <v/>
      </c>
      <c r="AX123" s="3" t="str">
        <f>IF(AP123&lt;&gt;"",VLOOKUP(AP123,C4:I52,7,FALSE),"")</f>
        <v/>
      </c>
      <c r="AY123" s="3" t="str">
        <f>IF(AP123&lt;&gt;"",VLOOKUP(AP123,C4:I52,5,FALSE),"")</f>
        <v/>
      </c>
      <c r="AZ123" s="3" t="str">
        <f>IF(AP123&lt;&gt;"",VLOOKUP(AP123,C4:K52,9,FALSE),"")</f>
        <v/>
      </c>
      <c r="BA123" s="3" t="str">
        <f t="shared" ref="BA123:BA125" si="362">AW123</f>
        <v/>
      </c>
      <c r="BB123" s="3" t="str">
        <f>IF(AP123&lt;&gt;"",RANK(BA123,BA122:BA125),"")</f>
        <v/>
      </c>
      <c r="BC123" s="3" t="str">
        <f>IF(AP123&lt;&gt;"",SUMPRODUCT((BA122:BA125=BA123)*(AV122:AV125&gt;AV123)),"")</f>
        <v/>
      </c>
      <c r="BD123" s="3" t="str">
        <f>IF(AP123&lt;&gt;"",SUMPRODUCT((BA122:BA125=BA123)*(AV122:AV125=AV123)*(AT122:AT125&gt;AT123)),"")</f>
        <v/>
      </c>
      <c r="BE123" s="3" t="str">
        <f>IF(AP123&lt;&gt;"",SUMPRODUCT((BA122:BA125=BA123)*(AV122:AV125=AV123)*(AT122:AT125=AT123)*(AX122:AX125&gt;AX123)),"")</f>
        <v/>
      </c>
      <c r="BF123" s="3" t="str">
        <f>IF(AP123&lt;&gt;"",SUMPRODUCT((BA122:BA125=BA123)*(AV122:AV125=AV123)*(AT122:AT125=AT123)*(AX122:AX125=AX123)*(AY122:AY125&gt;AY123)),"")</f>
        <v/>
      </c>
      <c r="BG123" s="3" t="str">
        <f>IF(AP123&lt;&gt;"",SUMPRODUCT((BA122:BA125=BA123)*(AV122:AV125=AV123)*(AT122:AT125=AT123)*(AX122:AX125=AX123)*(AY122:AY125=AY123)*(AZ122:AZ125&gt;AZ123)),"")</f>
        <v/>
      </c>
      <c r="BH123" s="3" t="str">
        <f>IF(AP123&lt;&gt;"",SUM(BB123:BG123)+1,"")</f>
        <v/>
      </c>
      <c r="DQ123" s="3" t="e">
        <f ca="1">IF(COUNTIF(DQ43:DQ46,4)=4,1,SUMPRODUCT((DQ43:DQ46=DQ44)*(DP43:DP46=DP44)*(DN43:DN46&gt;DN44))+1)</f>
        <v>#REF!</v>
      </c>
      <c r="EB123" s="3" t="e">
        <f ca="1">IF(EC44&lt;&gt;"",SUMPRODUCT((EJ43:EJ46=EJ44)*(EI43:EI46=EI44)*(EG43:EG46=EG44)*(EH43:EH46=EH44)),"")</f>
        <v>#N/A</v>
      </c>
      <c r="EC123" s="3" t="e">
        <f ca="1">IF(AND(EB123&lt;&gt;"",EB123&gt;1),EC44,"")</f>
        <v>#N/A</v>
      </c>
      <c r="ED123" s="3" t="e">
        <f ca="1">SUMPRODUCT((HH3:HH105=EC123)*(HK3:HK105=EC124)*(HL3:HL105="W"))+SUMPRODUCT((HH3:HH105=EC123)*(HK3:HK105=EC125)*(HL3:HL105="W"))+SUMPRODUCT((HH3:HH105=EC123)*(HK3:HK105=EC126)*(HL3:HL105="W"))+SUMPRODUCT((HH3:HH105=EC123)*(HK3:HK105=EC122)*(HL3:HL105="W"))+SUMPRODUCT((HH3:HH105=EC124)*(HK3:HK105=EC123)*(HM3:HM105="W"))+SUMPRODUCT((HH3:HH105=EC125)*(HK3:HK105=EC123)*(HM3:HM105="W"))+SUMPRODUCT((HH3:HH105=EC126)*(HK3:HK105=EC123)*(HM3:HM105="W"))+SUMPRODUCT((HH3:HH105=EC122)*(HK3:HK105=EC123)*(HM3:HM105="W"))</f>
        <v>#N/A</v>
      </c>
      <c r="EE123" s="3" t="e">
        <f ca="1">SUMPRODUCT((HH3:HH105=EC123)*(HK3:HK105=EC124)*(HL3:HL105="D"))+SUMPRODUCT((HH3:HH105=EC123)*(HK3:HK105=EC125)*(HL3:HL105="D"))+SUMPRODUCT((HH3:HH105=EC123)*(HK3:HK105=EC126)*(HL3:HL105="D"))+SUMPRODUCT((HH3:HH105=EC123)*(HK3:HK105=EC122)*(HL3:HL105="D"))+SUMPRODUCT((HH3:HH105=EC124)*(HK3:HK105=EC123)*(HL3:HL105="D"))+SUMPRODUCT((HH3:HH105=EC125)*(HK3:HK105=EC123)*(HL3:HL105="D"))+SUMPRODUCT((HH3:HH105=EC126)*(HK3:HK105=EC123)*(HL3:HL105="D"))+SUMPRODUCT((HH3:HH105=EC122)*(HK3:HK105=EC123)*(HL3:HL105="D"))</f>
        <v>#N/A</v>
      </c>
      <c r="EF123" s="3" t="e">
        <f ca="1">SUMPRODUCT((HH3:HH105=EC123)*(HK3:HK105=EC124)*(HL3:HL105="L"))+SUMPRODUCT((HH3:HH105=EC123)*(HK3:HK105=EC125)*(HL3:HL105="L"))+SUMPRODUCT((HH3:HH105=EC123)*(HK3:HK105=EC126)*(HL3:HL105="L"))+SUMPRODUCT((HH3:HH105=EC123)*(HK3:HK105=EC122)*(HL3:HL105="L"))+SUMPRODUCT((HH3:HH105=EC124)*(HK3:HK105=EC123)*(HM3:HM105="L"))+SUMPRODUCT((HH3:HH105=EC125)*(HK3:HK105=EC123)*(HM3:HM105="L"))+SUMPRODUCT((HH3:HH105=EC126)*(HK3:HK105=EC123)*(HM3:HM105="L"))+SUMPRODUCT((HH3:HH105=EC122)*(HK3:HK105=EC123)*(HM3:HM105="L"))</f>
        <v>#N/A</v>
      </c>
      <c r="EG123" s="3" t="e">
        <f ca="1">SUMPRODUCT((HH3:HH105=EC123)*(HK3:HK105=EC124)*HI3:HI105)+SUMPRODUCT((HH3:HH105=EC123)*(HK3:HK105=EC125)*HI3:HI105)+SUMPRODUCT((HH3:HH105=EC123)*(HK3:HK105=EC126)*HI3:HI105)+SUMPRODUCT((HH3:HH105=EC123)*(HK3:HK105=EC122)*HI3:HI105)+SUMPRODUCT((HH3:HH105=EC124)*(HK3:HK105=EC123)*HJ3:HJ105)+SUMPRODUCT((HH3:HH105=EC125)*(HK3:HK105=EC123)*HJ3:HJ105)+SUMPRODUCT((HH3:HH105=EC126)*(HK3:HK105=EC123)*HJ3:HJ105)+SUMPRODUCT((HH3:HH105=EC122)*(HK3:HK105=EC123)*HJ3:HJ105)</f>
        <v>#N/A</v>
      </c>
      <c r="EH123" s="3" t="e">
        <f ca="1">SUMPRODUCT((HH3:HH105=EC123)*(HK3:HK105=EC124)*HJ3:HJ105)+SUMPRODUCT((HH3:HH105=EC123)*(HK3:HK105=EC125)*HJ3:HJ105)+SUMPRODUCT((HH3:HH105=EC123)*(HK3:HK105=EC126)*HJ3:HJ105)+SUMPRODUCT((HH3:HH105=EC123)*(HK3:HK105=EC122)*HJ3:HJ105)+SUMPRODUCT((HH3:HH105=EC124)*(HK3:HK105=EC123)*HI3:HI105)+SUMPRODUCT((HH3:HH105=EC125)*(HK3:HK105=EC123)*HI3:HI105)+SUMPRODUCT((HH3:HH105=EC126)*(HK3:HK105=EC123)*HI3:HI105)+SUMPRODUCT((HH3:HH105=EC122)*(HK3:HK105=EC123)*HI3:HI105)</f>
        <v>#N/A</v>
      </c>
      <c r="EI123" s="3" t="e">
        <f ca="1">EG123-EH123+1000</f>
        <v>#N/A</v>
      </c>
      <c r="EJ123" s="3" t="e">
        <f t="shared" ref="EJ123:EJ125" ca="1" si="363">IF(EC123&lt;&gt;"",ED123*3+EE123*1,"")</f>
        <v>#N/A</v>
      </c>
      <c r="EK123" s="3" t="e">
        <f ca="1">IF(EC123&lt;&gt;"",VLOOKUP(EC123,DJ4:DP52,7,FALSE),"")</f>
        <v>#N/A</v>
      </c>
      <c r="EL123" s="3" t="e">
        <f ca="1">IF(EC123&lt;&gt;"",VLOOKUP(EC123,DJ4:DP52,5,FALSE),"")</f>
        <v>#N/A</v>
      </c>
      <c r="EM123" s="3" t="e">
        <f ca="1">IF(EC123&lt;&gt;"",VLOOKUP(EC123,DJ4:DR52,9,FALSE),"")</f>
        <v>#N/A</v>
      </c>
      <c r="EN123" s="3" t="e">
        <f t="shared" ref="EN123:EN125" ca="1" si="364">EJ123</f>
        <v>#N/A</v>
      </c>
      <c r="EO123" s="3" t="e">
        <f ca="1">IF(EC123&lt;&gt;"",RANK(EN123,EN122:EN125),"")</f>
        <v>#N/A</v>
      </c>
      <c r="EP123" s="3" t="e">
        <f ca="1">IF(EC123&lt;&gt;"",SUMPRODUCT((EN122:EN125=EN123)*(EI122:EI125&gt;EI123)),"")</f>
        <v>#N/A</v>
      </c>
      <c r="EQ123" s="3" t="e">
        <f ca="1">IF(EC123&lt;&gt;"",SUMPRODUCT((EN122:EN125=EN123)*(EI122:EI125=EI123)*(EG122:EG125&gt;EG123)),"")</f>
        <v>#N/A</v>
      </c>
      <c r="ER123" s="3" t="e">
        <f ca="1">IF(EC123&lt;&gt;"",SUMPRODUCT((EN122:EN125=EN123)*(EI122:EI125=EI123)*(EG122:EG125=EG123)*(EK122:EK125&gt;EK123)),"")</f>
        <v>#N/A</v>
      </c>
      <c r="ES123" s="3" t="e">
        <f ca="1">IF(EC123&lt;&gt;"",SUMPRODUCT((EN122:EN125=EN123)*(EI122:EI125=EI123)*(EG122:EG125=EG123)*(EK122:EK125=EK123)*(EL122:EL125&gt;EL123)),"")</f>
        <v>#N/A</v>
      </c>
      <c r="ET123" s="3" t="e">
        <f ca="1">IF(EC123&lt;&gt;"",SUMPRODUCT((EN122:EN125=EN123)*(EI122:EI125=EI123)*(EG122:EG125=EG123)*(EK122:EK125=EK123)*(EL122:EL125=EL123)*(EM122:EM125&gt;EM123)),"")</f>
        <v>#N/A</v>
      </c>
      <c r="EU123" s="3" t="e">
        <f t="shared" ref="EU123:EU125" ca="1" si="365">IF(EC123&lt;&gt;"",SUM(EO123:ET123),"")</f>
        <v>#N/A</v>
      </c>
      <c r="EV123" s="3" t="e">
        <f ca="1">IF(EW44&lt;&gt;"",SUMPRODUCT((FD43:FD46=FD44)*(FC43:FC46=FC44)*(FA43:FA46=FA44)*(FB43:FB46=FB44)),"")</f>
        <v>#N/A</v>
      </c>
      <c r="EW123" s="3" t="e">
        <f ca="1">IF(AND(EV123&lt;&gt;"",EV123&gt;1),EW44,"")</f>
        <v>#N/A</v>
      </c>
      <c r="EX123" s="3" t="e">
        <f ca="1">SUMPRODUCT((HH3:HH105=EW123)*(HK3:HK105=EW124)*(HL3:HL105="W"))+SUMPRODUCT((HH3:HH105=EW123)*(HK3:HK105=EW125)*(HL3:HL105="W"))+SUMPRODUCT((HH3:HH105=EW123)*(HK3:HK105=EW126)*(HL3:HL105="W"))+SUMPRODUCT((HH3:HH105=EW124)*(HK3:HK105=EW123)*(HM3:HM105="W"))+SUMPRODUCT((HH3:HH105=EW125)*(HK3:HK105=EW123)*(HM3:HM105="W"))+SUMPRODUCT((HH3:HH105=EW126)*(HK3:HK105=EW123)*(HM3:HM105="W"))</f>
        <v>#N/A</v>
      </c>
      <c r="EY123" s="3" t="e">
        <f ca="1">SUMPRODUCT((HH3:HH105=EW123)*(HK3:HK105=EW124)*(HL3:HL105="D"))+SUMPRODUCT((HH3:HH105=EW123)*(HK3:HK105=EW125)*(HL3:HL105="D"))+SUMPRODUCT((HH3:HH105=EW123)*(HK3:HK105=EW126)*(HL3:HL105="D"))+SUMPRODUCT((HH3:HH105=EW124)*(HK3:HK105=EW123)*(HL3:HL105="D"))+SUMPRODUCT((HH3:HH105=EW125)*(HK3:HK105=EW123)*(HL3:HL105="D"))+SUMPRODUCT((HH3:HH105=EW126)*(HK3:HK105=EW123)*(HL3:HL105="D"))</f>
        <v>#N/A</v>
      </c>
      <c r="EZ123" s="3" t="e">
        <f ca="1">SUMPRODUCT((HH3:HH105=EW123)*(HK3:HK105=EW124)*(HL3:HL105="L"))+SUMPRODUCT((HH3:HH105=EW123)*(HK3:HK105=EW125)*(HL3:HL105="L"))+SUMPRODUCT((HH3:HH105=EW123)*(HK3:HK105=EW126)*(HL3:HL105="L"))+SUMPRODUCT((HH3:HH105=EW124)*(HK3:HK105=EW123)*(HM3:HM105="L"))+SUMPRODUCT((HH3:HH105=EW125)*(HK3:HK105=EW123)*(HM3:HM105="L"))+SUMPRODUCT((HH3:HH105=EW126)*(HK3:HK105=EW123)*(HM3:HM105="L"))</f>
        <v>#N/A</v>
      </c>
      <c r="FA123" s="3" t="e">
        <f ca="1">SUMPRODUCT((HH3:HH105=EW123)*(HK3:HK105=EW124)*HI3:HI105)+SUMPRODUCT((HH3:HH105=EW123)*(HK3:HK105=EW125)*HI3:HI105)+SUMPRODUCT((HH3:HH105=EW123)*(HK3:HK105=EW126)*HI3:HI105)+SUMPRODUCT((HH3:HH105=EW123)*(HK3:HK105=EW122)*HI3:HI105)+SUMPRODUCT((HH3:HH105=EW124)*(HK3:HK105=EW123)*HJ3:HJ105)+SUMPRODUCT((HH3:HH105=EW125)*(HK3:HK105=EW123)*HJ3:HJ105)+SUMPRODUCT((HH3:HH105=EW126)*(HK3:HK105=EW123)*HJ3:HJ105)+SUMPRODUCT((HH3:HH105=EW122)*(HK3:HK105=EW123)*HJ3:HJ105)</f>
        <v>#N/A</v>
      </c>
      <c r="FB123" s="3" t="e">
        <f ca="1">SUMPRODUCT((HH3:HH105=EW123)*(HK3:HK105=EW124)*HJ3:HJ105)+SUMPRODUCT((HH3:HH105=EW123)*(HK3:HK105=EW125)*HJ3:HJ105)+SUMPRODUCT((HH3:HH105=EW123)*(HK3:HK105=EW126)*HJ3:HJ105)+SUMPRODUCT((HH3:HH105=EW123)*(HK3:HK105=EW122)*HJ3:HJ105)+SUMPRODUCT((HH3:HH105=EW124)*(HK3:HK105=EW123)*HI3:HI105)+SUMPRODUCT((HH3:HH105=EW125)*(HK3:HK105=EW123)*HI3:HI105)+SUMPRODUCT((HH3:HH105=EW126)*(HK3:HK105=EW123)*HI3:HI105)+SUMPRODUCT((HH3:HH105=EW122)*(HK3:HK105=EW123)*HI3:HI105)</f>
        <v>#N/A</v>
      </c>
      <c r="FC123" s="3" t="e">
        <f ca="1">FA123-FB123+1000</f>
        <v>#N/A</v>
      </c>
      <c r="FD123" s="3" t="e">
        <f t="shared" ref="FD123:FD125" ca="1" si="366">IF(EW123&lt;&gt;"",EX123*3+EY123*1,"")</f>
        <v>#N/A</v>
      </c>
      <c r="FE123" s="3" t="e">
        <f ca="1">IF(EW123&lt;&gt;"",VLOOKUP(EW123,DJ4:DP52,7,FALSE),"")</f>
        <v>#N/A</v>
      </c>
      <c r="FF123" s="3" t="e">
        <f ca="1">IF(EW123&lt;&gt;"",VLOOKUP(EW123,DJ4:DP52,5,FALSE),"")</f>
        <v>#N/A</v>
      </c>
      <c r="FG123" s="3" t="e">
        <f ca="1">IF(EW123&lt;&gt;"",VLOOKUP(EW123,DJ4:DR52,9,FALSE),"")</f>
        <v>#N/A</v>
      </c>
      <c r="FH123" s="3" t="e">
        <f t="shared" ref="FH123:FH125" ca="1" si="367">FD123</f>
        <v>#N/A</v>
      </c>
      <c r="FI123" s="3" t="e">
        <f ca="1">IF(EW123&lt;&gt;"",RANK(FH123,FH122:FH125),"")</f>
        <v>#N/A</v>
      </c>
      <c r="FJ123" s="3" t="e">
        <f ca="1">IF(EW123&lt;&gt;"",SUMPRODUCT((FH122:FH125=FH123)*(FC122:FC125&gt;FC123)),"")</f>
        <v>#N/A</v>
      </c>
      <c r="FK123" s="3" t="e">
        <f ca="1">IF(EW123&lt;&gt;"",SUMPRODUCT((FH122:FH125=FH123)*(FC122:FC125=FC123)*(FA122:FA125&gt;FA123)),"")</f>
        <v>#N/A</v>
      </c>
      <c r="FL123" s="3" t="e">
        <f ca="1">IF(EW123&lt;&gt;"",SUMPRODUCT((FH122:FH125=FH123)*(FC122:FC125=FC123)*(FA122:FA125=FA123)*(FE122:FE125&gt;FE123)),"")</f>
        <v>#N/A</v>
      </c>
      <c r="FM123" s="3" t="e">
        <f ca="1">IF(EW123&lt;&gt;"",SUMPRODUCT((FH122:FH125=FH123)*(FC122:FC125=FC123)*(FA122:FA125=FA123)*(FE122:FE125=FE123)*(FF122:FF125&gt;FF123)),"")</f>
        <v>#N/A</v>
      </c>
      <c r="FN123" s="3" t="e">
        <f ca="1">IF(EW123&lt;&gt;"",SUMPRODUCT((FH122:FH125=FH123)*(FC122:FC125=FC123)*(FA122:FA125=FA123)*(FE122:FE125=FE123)*(FF122:FF125=FF123)*(FG122:FG125&gt;FG123)),"")</f>
        <v>#N/A</v>
      </c>
      <c r="FO123" s="3" t="e">
        <f ca="1">IF(EW123&lt;&gt;"",SUM(FI123:FN123)+1,"")</f>
        <v>#N/A</v>
      </c>
    </row>
    <row r="124" spans="10:171" x14ac:dyDescent="0.25">
      <c r="J124" s="3">
        <f>IF(COUNTIF(J43:J46,4)=4,1,SUMPRODUCT((J43:J46=J45)*(I43:I46=I45)*(G43:G46&gt;G45))+1)</f>
        <v>1</v>
      </c>
      <c r="U124" s="3">
        <f>IF(V45&lt;&gt;"",SUMPRODUCT((AC43:AC46=AC45)*(AB43:AB46=AB45)*(Z43:Z46=Z45)*(AA43:AA46=AA45)),"")</f>
        <v>4</v>
      </c>
      <c r="V124" s="3" t="str">
        <f>IF(AND(U124&lt;&gt;"",U124&gt;1),V45,"")</f>
        <v>Iran</v>
      </c>
      <c r="W124" s="3">
        <f>SUMPRODUCT((DA3:DA105=V124)*(DD3:DD105=V125)*(DE3:DE105="W"))+SUMPRODUCT((DA3:DA105=V124)*(DD3:DD105=V126)*(DE3:DE105="W"))+SUMPRODUCT((DA3:DA105=V124)*(DD3:DD105=V122)*(DE3:DE105="W"))+SUMPRODUCT((DA3:DA105=V124)*(DD3:DD105=V123)*(DE3:DE105="W"))+SUMPRODUCT((DA3:DA105=V125)*(DD3:DD105=V124)*(DF3:DF105="W"))+SUMPRODUCT((DA3:DA105=V126)*(DD3:DD105=V124)*(DF3:DF105="W"))+SUMPRODUCT((DA3:DA105=V122)*(DD3:DD105=V124)*(DF3:DF105="W"))+SUMPRODUCT((DA3:DA105=V123)*(DD3:DD105=V124)*(DF3:DF105="W"))</f>
        <v>0</v>
      </c>
      <c r="X124" s="3">
        <f>SUMPRODUCT((DA3:DA105=V124)*(DD3:DD105=V125)*(DE3:DE105="D"))+SUMPRODUCT((DA3:DA105=V124)*(DD3:DD105=V126)*(DE3:DE105="D"))+SUMPRODUCT((DA3:DA105=V124)*(DD3:DD105=V122)*(DE3:DE105="D"))+SUMPRODUCT((DA3:DA105=V124)*(DD3:DD105=V123)*(DE3:DE105="D"))+SUMPRODUCT((DA3:DA105=V125)*(DD3:DD105=V124)*(DE3:DE105="D"))+SUMPRODUCT((DA3:DA105=V126)*(DD3:DD105=V124)*(DE3:DE105="D"))+SUMPRODUCT((DA3:DA105=V122)*(DD3:DD105=V124)*(DE3:DE105="D"))+SUMPRODUCT((DA3:DA105=V123)*(DD3:DD105=V124)*(DE3:DE105="D"))</f>
        <v>0</v>
      </c>
      <c r="Y124" s="3">
        <f>SUMPRODUCT((DA3:DA105=V124)*(DD3:DD105=V125)*(DE3:DE105="L"))+SUMPRODUCT((DA3:DA105=V124)*(DD3:DD105=V126)*(DE3:DE105="L"))+SUMPRODUCT((DA3:DA105=V124)*(DD3:DD105=V122)*(DE3:DE105="L"))+SUMPRODUCT((DA3:DA105=V124)*(DD3:DD105=V123)*(DE3:DE105="L"))+SUMPRODUCT((DA3:DA105=V125)*(DD3:DD105=V124)*(DF3:DF105="L"))+SUMPRODUCT((DA3:DA105=V126)*(DD3:DD105=V124)*(DF3:DF105="L"))+SUMPRODUCT((DA3:DA105=V122)*(DD3:DD105=V124)*(DF3:DF105="L"))+SUMPRODUCT((DA3:DA105=V123)*(DD3:DD105=V124)*(DF3:DF105="L"))</f>
        <v>0</v>
      </c>
      <c r="Z124" s="3">
        <f>SUMPRODUCT((DA3:DA105=V124)*(DD3:DD105=V125)*DB3:DB105)+SUMPRODUCT((DA3:DA105=V124)*(DD3:DD105=V126)*DB3:DB105)+SUMPRODUCT((DA3:DA105=V124)*(DD3:DD105=V122)*DB3:DB105)+SUMPRODUCT((DA3:DA105=V124)*(DD3:DD105=V123)*DB3:DB105)+SUMPRODUCT((DA3:DA105=V125)*(DD3:DD105=V124)*DC3:DC105)+SUMPRODUCT((DA3:DA105=V126)*(DD3:DD105=V124)*DC3:DC105)+SUMPRODUCT((DA3:DA105=V122)*(DD3:DD105=V124)*DC3:DC105)+SUMPRODUCT((DA3:DA105=V123)*(DD3:DD105=V124)*DC3:DC105)</f>
        <v>0</v>
      </c>
      <c r="AA124" s="3">
        <f>SUMPRODUCT((DA3:DA105=V124)*(DD3:DD105=V125)*DC3:DC105)+SUMPRODUCT((DA3:DA105=V124)*(DD3:DD105=V126)*DC3:DC105)+SUMPRODUCT((DA3:DA105=V124)*(DD3:DD105=V122)*DC3:DC105)+SUMPRODUCT((DA3:DA105=V124)*(DD3:DD105=V123)*DC3:DC105)+SUMPRODUCT((DA3:DA105=V125)*(DD3:DD105=V124)*DB3:DB105)+SUMPRODUCT((DA3:DA105=V126)*(DD3:DD105=V124)*DB3:DB105)+SUMPRODUCT((DA3:DA105=V122)*(DD3:DD105=V124)*DB3:DB105)+SUMPRODUCT((DA3:DA105=V123)*(DD3:DD105=V124)*DB3:DB105)</f>
        <v>0</v>
      </c>
      <c r="AB124" s="3">
        <f>Z124-AA124+1000</f>
        <v>1000</v>
      </c>
      <c r="AC124" s="3">
        <f t="shared" si="358"/>
        <v>0</v>
      </c>
      <c r="AD124" s="3">
        <f>IF(V124&lt;&gt;"",VLOOKUP(V124,C4:I52,7,FALSE),"")</f>
        <v>1000</v>
      </c>
      <c r="AE124" s="3">
        <f>IF(V124&lt;&gt;"",VLOOKUP(V124,C4:I52,5,FALSE),"")</f>
        <v>0</v>
      </c>
      <c r="AF124" s="3">
        <f>IF(V124&lt;&gt;"",VLOOKUP(V124,C4:K52,9,FALSE),"")</f>
        <v>-120</v>
      </c>
      <c r="AG124" s="3">
        <f t="shared" si="359"/>
        <v>0</v>
      </c>
      <c r="AH124" s="3">
        <f>IF(V124&lt;&gt;"",RANK(AG124,AG122:AG125),"")</f>
        <v>1</v>
      </c>
      <c r="AI124" s="3">
        <f>IF(V124&lt;&gt;"",SUMPRODUCT((AG122:AG125=AG124)*(AB122:AB125&gt;AB124)),"")</f>
        <v>0</v>
      </c>
      <c r="AJ124" s="3">
        <f>IF(V124&lt;&gt;"",SUMPRODUCT((AG122:AG125=AG124)*(AB122:AB125=AB124)*(Z122:Z125&gt;Z124)),"")</f>
        <v>0</v>
      </c>
      <c r="AK124" s="3">
        <f>IF(V124&lt;&gt;"",SUMPRODUCT((AG122:AG125=AG124)*(AB122:AB125=AB124)*(Z122:Z125=Z124)*(AD122:AD125&gt;AD124)),"")</f>
        <v>0</v>
      </c>
      <c r="AL124" s="3">
        <f>IF(V124&lt;&gt;"",SUMPRODUCT((AG122:AG125=AG124)*(AB122:AB125=AB124)*(Z122:Z125=Z124)*(AD122:AD125=AD124)*(AE122:AE125&gt;AE124)),"")</f>
        <v>0</v>
      </c>
      <c r="AM124" s="3">
        <f>IF(V124&lt;&gt;"",SUMPRODUCT((AG122:AG125=AG124)*(AB122:AB125=AB124)*(Z122:Z125=Z124)*(AD122:AD125=AD124)*(AE122:AE125=AE124)*(AF122:AF125&gt;AF124)),"")</f>
        <v>1</v>
      </c>
      <c r="AN124" s="3">
        <f t="shared" si="360"/>
        <v>2</v>
      </c>
      <c r="AO124" s="3" t="str">
        <f>IF(AP45&lt;&gt;"",SUMPRODUCT((AW43:AW46=AW45)*(AV43:AV46=AV45)*(AT43:AT46=AT45)*(AU43:AU46=AU45)),"")</f>
        <v/>
      </c>
      <c r="AP124" s="3" t="str">
        <f>IF(AND(AO124&lt;&gt;"",AO124&gt;1),AP45,"")</f>
        <v/>
      </c>
      <c r="AQ124" s="3">
        <f>SUMPRODUCT((DA3:DA105=AP124)*(DD3:DD105=AP125)*(DE3:DE105="W"))+SUMPRODUCT((DA3:DA105=AP124)*(DD3:DD105=AP126)*(DE3:DE105="W"))+SUMPRODUCT((DA3:DA105=AP124)*(DD3:DD105=AP123)*(DE3:DE105="W"))+SUMPRODUCT((DA3:DA105=AP125)*(DD3:DD105=AP124)*(DF3:DF105="W"))+SUMPRODUCT((DA3:DA105=AP126)*(DD3:DD105=AP124)*(DF3:DF105="W"))+SUMPRODUCT((DA3:DA105=AP123)*(DD3:DD105=AP124)*(DF3:DF105="W"))</f>
        <v>0</v>
      </c>
      <c r="AR124" s="3">
        <f>SUMPRODUCT((DA3:DA105=AP124)*(DD3:DD105=AP125)*(DE3:DE105="D"))+SUMPRODUCT((DA3:DA105=AP124)*(DD3:DD105=AP126)*(DE3:DE105="D"))+SUMPRODUCT((DA3:DA105=AP124)*(DD3:DD105=AP123)*(DE3:DE105="D"))+SUMPRODUCT((DA3:DA105=AP125)*(DD3:DD105=AP124)*(DE3:DE105="D"))+SUMPRODUCT((DA3:DA105=AP126)*(DD3:DD105=AP124)*(DE3:DE105="D"))+SUMPRODUCT((DA3:DA105=AP123)*(DD3:DD105=AP124)*(DE3:DE105="D"))</f>
        <v>0</v>
      </c>
      <c r="AS124" s="3">
        <f>SUMPRODUCT((DA3:DA105=AP124)*(DD3:DD105=AP125)*(DE3:DE105="L"))+SUMPRODUCT((DA3:DA105=AP124)*(DD3:DD105=AP126)*(DE3:DE105="L"))+SUMPRODUCT((DA3:DA105=AP124)*(DD3:DD105=AP123)*(DE3:DE105="L"))+SUMPRODUCT((DA3:DA105=AP125)*(DD3:DD105=AP124)*(DF3:DF105="L"))+SUMPRODUCT((DA3:DA105=AP126)*(DD3:DD105=AP124)*(DF3:DF105="L"))+SUMPRODUCT((DA3:DA105=AP123)*(DD3:DD105=AP124)*(DF3:DF105="L"))</f>
        <v>0</v>
      </c>
      <c r="AT124" s="3">
        <f>SUMPRODUCT((DA3:DA105=AP124)*(DD3:DD105=AP125)*DB3:DB105)+SUMPRODUCT((DA3:DA105=AP124)*(DD3:DD105=AP126)*DB3:DB105)+SUMPRODUCT((DA3:DA105=AP124)*(DD3:DD105=AP122)*DB3:DB105)+SUMPRODUCT((DA3:DA105=AP124)*(DD3:DD105=AP123)*DB3:DB105)+SUMPRODUCT((DA3:DA105=AP125)*(DD3:DD105=AP124)*DC3:DC105)+SUMPRODUCT((DA3:DA105=AP126)*(DD3:DD105=AP124)*DC3:DC105)+SUMPRODUCT((DA3:DA105=AP122)*(DD3:DD105=AP124)*DC3:DC105)+SUMPRODUCT((DA3:DA105=AP123)*(DD3:DD105=AP124)*DC3:DC105)</f>
        <v>0</v>
      </c>
      <c r="AU124" s="3">
        <f>SUMPRODUCT((DA3:DA105=AP124)*(DD3:DD105=AP125)*DC3:DC105)+SUMPRODUCT((DA3:DA105=AP124)*(DD3:DD105=AP126)*DC3:DC105)+SUMPRODUCT((DA3:DA105=AP124)*(DD3:DD105=AP122)*DC3:DC105)+SUMPRODUCT((DA3:DA105=AP124)*(DD3:DD105=AP123)*DC3:DC105)+SUMPRODUCT((DA3:DA105=AP125)*(DD3:DD105=AP124)*DB3:DB105)+SUMPRODUCT((DA3:DA105=AP126)*(DD3:DD105=AP124)*DB3:DB105)+SUMPRODUCT((DA3:DA105=AP122)*(DD3:DD105=AP124)*DB3:DB105)+SUMPRODUCT((DA3:DA105=AP123)*(DD3:DD105=AP124)*DB3:DB105)</f>
        <v>0</v>
      </c>
      <c r="AV124" s="3">
        <f>AT124-AU124+1000</f>
        <v>1000</v>
      </c>
      <c r="AW124" s="3" t="str">
        <f t="shared" si="361"/>
        <v/>
      </c>
      <c r="AX124" s="3" t="str">
        <f>IF(AP124&lt;&gt;"",VLOOKUP(AP124,C4:I52,7,FALSE),"")</f>
        <v/>
      </c>
      <c r="AY124" s="3" t="str">
        <f>IF(AP124&lt;&gt;"",VLOOKUP(AP124,C4:I52,5,FALSE),"")</f>
        <v/>
      </c>
      <c r="AZ124" s="3" t="str">
        <f>IF(AP124&lt;&gt;"",VLOOKUP(AP124,C4:K52,9,FALSE),"")</f>
        <v/>
      </c>
      <c r="BA124" s="3" t="str">
        <f t="shared" si="362"/>
        <v/>
      </c>
      <c r="BB124" s="3" t="str">
        <f>IF(AP124&lt;&gt;"",RANK(BA124,BA122:BA125),"")</f>
        <v/>
      </c>
      <c r="BC124" s="3" t="str">
        <f>IF(AP124&lt;&gt;"",SUMPRODUCT((BA122:BA125=BA124)*(AV122:AV125&gt;AV124)),"")</f>
        <v/>
      </c>
      <c r="BD124" s="3" t="str">
        <f>IF(AP124&lt;&gt;"",SUMPRODUCT((BA122:BA125=BA124)*(AV122:AV125=AV124)*(AT122:AT125&gt;AT124)),"")</f>
        <v/>
      </c>
      <c r="BE124" s="3" t="str">
        <f>IF(AP124&lt;&gt;"",SUMPRODUCT((BA122:BA125=BA124)*(AV122:AV125=AV124)*(AT122:AT125=AT124)*(AX122:AX125&gt;AX124)),"")</f>
        <v/>
      </c>
      <c r="BF124" s="3" t="str">
        <f>IF(AP124&lt;&gt;"",SUMPRODUCT((BA122:BA125=BA124)*(AV122:AV125=AV124)*(AT122:AT125=AT124)*(AX122:AX125=AX124)*(AY122:AY125&gt;AY124)),"")</f>
        <v/>
      </c>
      <c r="BG124" s="3" t="str">
        <f>IF(AP124&lt;&gt;"",SUMPRODUCT((BA122:BA125=BA124)*(AV122:AV125=AV124)*(AT122:AT125=AT124)*(AX122:AX125=AX124)*(AY122:AY125=AY124)*(AZ122:AZ125&gt;AZ124)),"")</f>
        <v/>
      </c>
      <c r="BH124" s="3" t="str">
        <f t="shared" ref="BH124:BH125" si="368">IF(AP124&lt;&gt;"",SUM(BB124:BG124)+1,"")</f>
        <v/>
      </c>
      <c r="DQ124" s="3" t="e">
        <f ca="1">IF(COUNTIF(DQ43:DQ46,4)=4,1,SUMPRODUCT((DQ43:DQ46=DQ45)*(DP43:DP46=DP45)*(DN43:DN46&gt;DN45))+1)</f>
        <v>#REF!</v>
      </c>
      <c r="EB124" s="3" t="e">
        <f ca="1">IF(EC45&lt;&gt;"",SUMPRODUCT((EJ43:EJ46=EJ45)*(EI43:EI46=EI45)*(EG43:EG46=EG45)*(EH43:EH46=EH45)),"")</f>
        <v>#N/A</v>
      </c>
      <c r="EC124" s="3" t="e">
        <f ca="1">IF(AND(EB124&lt;&gt;"",EB124&gt;1),EC45,"")</f>
        <v>#N/A</v>
      </c>
      <c r="ED124" s="3" t="e">
        <f ca="1">SUMPRODUCT((HH3:HH105=EC124)*(HK3:HK105=EC125)*(HL3:HL105="W"))+SUMPRODUCT((HH3:HH105=EC124)*(HK3:HK105=EC126)*(HL3:HL105="W"))+SUMPRODUCT((HH3:HH105=EC124)*(HK3:HK105=EC122)*(HL3:HL105="W"))+SUMPRODUCT((HH3:HH105=EC124)*(HK3:HK105=EC123)*(HL3:HL105="W"))+SUMPRODUCT((HH3:HH105=EC125)*(HK3:HK105=EC124)*(HM3:HM105="W"))+SUMPRODUCT((HH3:HH105=EC126)*(HK3:HK105=EC124)*(HM3:HM105="W"))+SUMPRODUCT((HH3:HH105=EC122)*(HK3:HK105=EC124)*(HM3:HM105="W"))+SUMPRODUCT((HH3:HH105=EC123)*(HK3:HK105=EC124)*(HM3:HM105="W"))</f>
        <v>#N/A</v>
      </c>
      <c r="EE124" s="3" t="e">
        <f ca="1">SUMPRODUCT((HH3:HH105=EC124)*(HK3:HK105=EC125)*(HL3:HL105="D"))+SUMPRODUCT((HH3:HH105=EC124)*(HK3:HK105=EC126)*(HL3:HL105="D"))+SUMPRODUCT((HH3:HH105=EC124)*(HK3:HK105=EC122)*(HL3:HL105="D"))+SUMPRODUCT((HH3:HH105=EC124)*(HK3:HK105=EC123)*(HL3:HL105="D"))+SUMPRODUCT((HH3:HH105=EC125)*(HK3:HK105=EC124)*(HL3:HL105="D"))+SUMPRODUCT((HH3:HH105=EC126)*(HK3:HK105=EC124)*(HL3:HL105="D"))+SUMPRODUCT((HH3:HH105=EC122)*(HK3:HK105=EC124)*(HL3:HL105="D"))+SUMPRODUCT((HH3:HH105=EC123)*(HK3:HK105=EC124)*(HL3:HL105="D"))</f>
        <v>#N/A</v>
      </c>
      <c r="EF124" s="3" t="e">
        <f ca="1">SUMPRODUCT((HH3:HH105=EC124)*(HK3:HK105=EC125)*(HL3:HL105="L"))+SUMPRODUCT((HH3:HH105=EC124)*(HK3:HK105=EC126)*(HL3:HL105="L"))+SUMPRODUCT((HH3:HH105=EC124)*(HK3:HK105=EC122)*(HL3:HL105="L"))+SUMPRODUCT((HH3:HH105=EC124)*(HK3:HK105=EC123)*(HL3:HL105="L"))+SUMPRODUCT((HH3:HH105=EC125)*(HK3:HK105=EC124)*(HM3:HM105="L"))+SUMPRODUCT((HH3:HH105=EC126)*(HK3:HK105=EC124)*(HM3:HM105="L"))+SUMPRODUCT((HH3:HH105=EC122)*(HK3:HK105=EC124)*(HM3:HM105="L"))+SUMPRODUCT((HH3:HH105=EC123)*(HK3:HK105=EC124)*(HM3:HM105="L"))</f>
        <v>#N/A</v>
      </c>
      <c r="EG124" s="3" t="e">
        <f ca="1">SUMPRODUCT((HH3:HH105=EC124)*(HK3:HK105=EC125)*HI3:HI105)+SUMPRODUCT((HH3:HH105=EC124)*(HK3:HK105=EC126)*HI3:HI105)+SUMPRODUCT((HH3:HH105=EC124)*(HK3:HK105=EC122)*HI3:HI105)+SUMPRODUCT((HH3:HH105=EC124)*(HK3:HK105=EC123)*HI3:HI105)+SUMPRODUCT((HH3:HH105=EC125)*(HK3:HK105=EC124)*HJ3:HJ105)+SUMPRODUCT((HH3:HH105=EC126)*(HK3:HK105=EC124)*HJ3:HJ105)+SUMPRODUCT((HH3:HH105=EC122)*(HK3:HK105=EC124)*HJ3:HJ105)+SUMPRODUCT((HH3:HH105=EC123)*(HK3:HK105=EC124)*HJ3:HJ105)</f>
        <v>#N/A</v>
      </c>
      <c r="EH124" s="3" t="e">
        <f ca="1">SUMPRODUCT((HH3:HH105=EC124)*(HK3:HK105=EC125)*HJ3:HJ105)+SUMPRODUCT((HH3:HH105=EC124)*(HK3:HK105=EC126)*HJ3:HJ105)+SUMPRODUCT((HH3:HH105=EC124)*(HK3:HK105=EC122)*HJ3:HJ105)+SUMPRODUCT((HH3:HH105=EC124)*(HK3:HK105=EC123)*HJ3:HJ105)+SUMPRODUCT((HH3:HH105=EC125)*(HK3:HK105=EC124)*HI3:HI105)+SUMPRODUCT((HH3:HH105=EC126)*(HK3:HK105=EC124)*HI3:HI105)+SUMPRODUCT((HH3:HH105=EC122)*(HK3:HK105=EC124)*HI3:HI105)+SUMPRODUCT((HH3:HH105=EC123)*(HK3:HK105=EC124)*HI3:HI105)</f>
        <v>#N/A</v>
      </c>
      <c r="EI124" s="3" t="e">
        <f ca="1">EG124-EH124+1000</f>
        <v>#N/A</v>
      </c>
      <c r="EJ124" s="3" t="e">
        <f t="shared" ca="1" si="363"/>
        <v>#N/A</v>
      </c>
      <c r="EK124" s="3" t="e">
        <f ca="1">IF(EC124&lt;&gt;"",VLOOKUP(EC124,DJ4:DP52,7,FALSE),"")</f>
        <v>#N/A</v>
      </c>
      <c r="EL124" s="3" t="e">
        <f ca="1">IF(EC124&lt;&gt;"",VLOOKUP(EC124,DJ4:DP52,5,FALSE),"")</f>
        <v>#N/A</v>
      </c>
      <c r="EM124" s="3" t="e">
        <f ca="1">IF(EC124&lt;&gt;"",VLOOKUP(EC124,DJ4:DR52,9,FALSE),"")</f>
        <v>#N/A</v>
      </c>
      <c r="EN124" s="3" t="e">
        <f t="shared" ca="1" si="364"/>
        <v>#N/A</v>
      </c>
      <c r="EO124" s="3" t="e">
        <f ca="1">IF(EC124&lt;&gt;"",RANK(EN124,EN122:EN125),"")</f>
        <v>#N/A</v>
      </c>
      <c r="EP124" s="3" t="e">
        <f ca="1">IF(EC124&lt;&gt;"",SUMPRODUCT((EN122:EN125=EN124)*(EI122:EI125&gt;EI124)),"")</f>
        <v>#N/A</v>
      </c>
      <c r="EQ124" s="3" t="e">
        <f ca="1">IF(EC124&lt;&gt;"",SUMPRODUCT((EN122:EN125=EN124)*(EI122:EI125=EI124)*(EG122:EG125&gt;EG124)),"")</f>
        <v>#N/A</v>
      </c>
      <c r="ER124" s="3" t="e">
        <f ca="1">IF(EC124&lt;&gt;"",SUMPRODUCT((EN122:EN125=EN124)*(EI122:EI125=EI124)*(EG122:EG125=EG124)*(EK122:EK125&gt;EK124)),"")</f>
        <v>#N/A</v>
      </c>
      <c r="ES124" s="3" t="e">
        <f ca="1">IF(EC124&lt;&gt;"",SUMPRODUCT((EN122:EN125=EN124)*(EI122:EI125=EI124)*(EG122:EG125=EG124)*(EK122:EK125=EK124)*(EL122:EL125&gt;EL124)),"")</f>
        <v>#N/A</v>
      </c>
      <c r="ET124" s="3" t="e">
        <f ca="1">IF(EC124&lt;&gt;"",SUMPRODUCT((EN122:EN125=EN124)*(EI122:EI125=EI124)*(EG122:EG125=EG124)*(EK122:EK125=EK124)*(EL122:EL125=EL124)*(EM122:EM125&gt;EM124)),"")</f>
        <v>#N/A</v>
      </c>
      <c r="EU124" s="3" t="e">
        <f t="shared" ca="1" si="365"/>
        <v>#N/A</v>
      </c>
      <c r="EV124" s="3" t="e">
        <f ca="1">IF(EW45&lt;&gt;"",SUMPRODUCT((FD43:FD46=FD45)*(FC43:FC46=FC45)*(FA43:FA46=FA45)*(FB43:FB46=FB45)),"")</f>
        <v>#N/A</v>
      </c>
      <c r="EW124" s="3" t="e">
        <f ca="1">IF(AND(EV124&lt;&gt;"",EV124&gt;1),EW45,"")</f>
        <v>#N/A</v>
      </c>
      <c r="EX124" s="3" t="e">
        <f ca="1">SUMPRODUCT((HH3:HH105=EW124)*(HK3:HK105=EW125)*(HL3:HL105="W"))+SUMPRODUCT((HH3:HH105=EW124)*(HK3:HK105=EW126)*(HL3:HL105="W"))+SUMPRODUCT((HH3:HH105=EW124)*(HK3:HK105=EW123)*(HL3:HL105="W"))+SUMPRODUCT((HH3:HH105=EW125)*(HK3:HK105=EW124)*(HM3:HM105="W"))+SUMPRODUCT((HH3:HH105=EW126)*(HK3:HK105=EW124)*(HM3:HM105="W"))+SUMPRODUCT((HH3:HH105=EW123)*(HK3:HK105=EW124)*(HM3:HM105="W"))</f>
        <v>#N/A</v>
      </c>
      <c r="EY124" s="3" t="e">
        <f ca="1">SUMPRODUCT((HH3:HH105=EW124)*(HK3:HK105=EW125)*(HL3:HL105="D"))+SUMPRODUCT((HH3:HH105=EW124)*(HK3:HK105=EW126)*(HL3:HL105="D"))+SUMPRODUCT((HH3:HH105=EW124)*(HK3:HK105=EW123)*(HL3:HL105="D"))+SUMPRODUCT((HH3:HH105=EW125)*(HK3:HK105=EW124)*(HL3:HL105="D"))+SUMPRODUCT((HH3:HH105=EW126)*(HK3:HK105=EW124)*(HL3:HL105="D"))+SUMPRODUCT((HH3:HH105=EW123)*(HK3:HK105=EW124)*(HL3:HL105="D"))</f>
        <v>#N/A</v>
      </c>
      <c r="EZ124" s="3" t="e">
        <f ca="1">SUMPRODUCT((HH3:HH105=EW124)*(HK3:HK105=EW125)*(HL3:HL105="L"))+SUMPRODUCT((HH3:HH105=EW124)*(HK3:HK105=EW126)*(HL3:HL105="L"))+SUMPRODUCT((HH3:HH105=EW124)*(HK3:HK105=EW123)*(HL3:HL105="L"))+SUMPRODUCT((HH3:HH105=EW125)*(HK3:HK105=EW124)*(HM3:HM105="L"))+SUMPRODUCT((HH3:HH105=EW126)*(HK3:HK105=EW124)*(HM3:HM105="L"))+SUMPRODUCT((HH3:HH105=EW123)*(HK3:HK105=EW124)*(HM3:HM105="L"))</f>
        <v>#N/A</v>
      </c>
      <c r="FA124" s="3" t="e">
        <f ca="1">SUMPRODUCT((HH3:HH105=EW124)*(HK3:HK105=EW125)*HI3:HI105)+SUMPRODUCT((HH3:HH105=EW124)*(HK3:HK105=EW126)*HI3:HI105)+SUMPRODUCT((HH3:HH105=EW124)*(HK3:HK105=EW122)*HI3:HI105)+SUMPRODUCT((HH3:HH105=EW124)*(HK3:HK105=EW123)*HI3:HI105)+SUMPRODUCT((HH3:HH105=EW125)*(HK3:HK105=EW124)*HJ3:HJ105)+SUMPRODUCT((HH3:HH105=EW126)*(HK3:HK105=EW124)*HJ3:HJ105)+SUMPRODUCT((HH3:HH105=EW122)*(HK3:HK105=EW124)*HJ3:HJ105)+SUMPRODUCT((HH3:HH105=EW123)*(HK3:HK105=EW124)*HJ3:HJ105)</f>
        <v>#N/A</v>
      </c>
      <c r="FB124" s="3" t="e">
        <f ca="1">SUMPRODUCT((HH3:HH105=EW124)*(HK3:HK105=EW125)*HJ3:HJ105)+SUMPRODUCT((HH3:HH105=EW124)*(HK3:HK105=EW126)*HJ3:HJ105)+SUMPRODUCT((HH3:HH105=EW124)*(HK3:HK105=EW122)*HJ3:HJ105)+SUMPRODUCT((HH3:HH105=EW124)*(HK3:HK105=EW123)*HJ3:HJ105)+SUMPRODUCT((HH3:HH105=EW125)*(HK3:HK105=EW124)*HI3:HI105)+SUMPRODUCT((HH3:HH105=EW126)*(HK3:HK105=EW124)*HI3:HI105)+SUMPRODUCT((HH3:HH105=EW122)*(HK3:HK105=EW124)*HI3:HI105)+SUMPRODUCT((HH3:HH105=EW123)*(HK3:HK105=EW124)*HI3:HI105)</f>
        <v>#N/A</v>
      </c>
      <c r="FC124" s="3" t="e">
        <f ca="1">FA124-FB124+1000</f>
        <v>#N/A</v>
      </c>
      <c r="FD124" s="3" t="e">
        <f t="shared" ca="1" si="366"/>
        <v>#N/A</v>
      </c>
      <c r="FE124" s="3" t="e">
        <f ca="1">IF(EW124&lt;&gt;"",VLOOKUP(EW124,DJ4:DP52,7,FALSE),"")</f>
        <v>#N/A</v>
      </c>
      <c r="FF124" s="3" t="e">
        <f ca="1">IF(EW124&lt;&gt;"",VLOOKUP(EW124,DJ4:DP52,5,FALSE),"")</f>
        <v>#N/A</v>
      </c>
      <c r="FG124" s="3" t="e">
        <f ca="1">IF(EW124&lt;&gt;"",VLOOKUP(EW124,DJ4:DR52,9,FALSE),"")</f>
        <v>#N/A</v>
      </c>
      <c r="FH124" s="3" t="e">
        <f t="shared" ca="1" si="367"/>
        <v>#N/A</v>
      </c>
      <c r="FI124" s="3" t="e">
        <f ca="1">IF(EW124&lt;&gt;"",RANK(FH124,FH122:FH125),"")</f>
        <v>#N/A</v>
      </c>
      <c r="FJ124" s="3" t="e">
        <f ca="1">IF(EW124&lt;&gt;"",SUMPRODUCT((FH122:FH125=FH124)*(FC122:FC125&gt;FC124)),"")</f>
        <v>#N/A</v>
      </c>
      <c r="FK124" s="3" t="e">
        <f ca="1">IF(EW124&lt;&gt;"",SUMPRODUCT((FH122:FH125=FH124)*(FC122:FC125=FC124)*(FA122:FA125&gt;FA124)),"")</f>
        <v>#N/A</v>
      </c>
      <c r="FL124" s="3" t="e">
        <f ca="1">IF(EW124&lt;&gt;"",SUMPRODUCT((FH122:FH125=FH124)*(FC122:FC125=FC124)*(FA122:FA125=FA124)*(FE122:FE125&gt;FE124)),"")</f>
        <v>#N/A</v>
      </c>
      <c r="FM124" s="3" t="e">
        <f ca="1">IF(EW124&lt;&gt;"",SUMPRODUCT((FH122:FH125=FH124)*(FC122:FC125=FC124)*(FA122:FA125=FA124)*(FE122:FE125=FE124)*(FF122:FF125&gt;FF124)),"")</f>
        <v>#N/A</v>
      </c>
      <c r="FN124" s="3" t="e">
        <f ca="1">IF(EW124&lt;&gt;"",SUMPRODUCT((FH122:FH125=FH124)*(FC122:FC125=FC124)*(FA122:FA125=FA124)*(FE122:FE125=FE124)*(FF122:FF125=FF124)*(FG122:FG125&gt;FG124)),"")</f>
        <v>#N/A</v>
      </c>
      <c r="FO124" s="3" t="e">
        <f t="shared" ref="FO124:FO125" ca="1" si="369">IF(EW124&lt;&gt;"",SUM(FI124:FN124)+1,"")</f>
        <v>#N/A</v>
      </c>
    </row>
    <row r="125" spans="10:171" x14ac:dyDescent="0.25">
      <c r="J125" s="3">
        <f>IF(COUNTIF(J43:J46,4)=4,1,SUMPRODUCT((J43:J46=J46)*(I43:I46=I46)*(G43:G46&gt;G46))+1)</f>
        <v>1</v>
      </c>
      <c r="U125" s="3">
        <f>IF(V46&lt;&gt;"",SUMPRODUCT((AC43:AC46=AC46)*(AB43:AB46=AB46)*(Z43:Z46=Z46)*(AA43:AA46=AA46)),"")</f>
        <v>4</v>
      </c>
      <c r="V125" s="3" t="str">
        <f>IF(AND(U125&lt;&gt;"",U125&gt;1),V46,"")</f>
        <v>België</v>
      </c>
      <c r="W125" s="3">
        <f>SUMPRODUCT((DA3:DA105=V125)*(DD3:DD105=V126)*(DE3:DE105="W"))+SUMPRODUCT((DA3:DA105=V125)*(DD3:DD105=V122)*(DE3:DE105="W"))+SUMPRODUCT((DA3:DA105=V125)*(DD3:DD105=V123)*(DE3:DE105="W"))+SUMPRODUCT((DA3:DA105=V125)*(DD3:DD105=V124)*(DE3:DE105="W"))+SUMPRODUCT((DA3:DA105=V126)*(DD3:DD105=V125)*(DF3:DF105="W"))+SUMPRODUCT((DA3:DA105=V122)*(DD3:DD105=V125)*(DF3:DF105="W"))+SUMPRODUCT((DA3:DA105=V123)*(DD3:DD105=V125)*(DF3:DF105="W"))+SUMPRODUCT((DA3:DA105=V124)*(DD3:DD105=V125)*(DF3:DF105="W"))</f>
        <v>0</v>
      </c>
      <c r="X125" s="3">
        <f>SUMPRODUCT((DA3:DA105=V125)*(DD3:DD105=V126)*(DE3:DE105="D"))+SUMPRODUCT((DA3:DA105=V125)*(DD3:DD105=V122)*(DE3:DE105="D"))+SUMPRODUCT((DA3:DA105=V125)*(DD3:DD105=V123)*(DE3:DE105="D"))+SUMPRODUCT((DA3:DA105=V125)*(DD3:DD105=V124)*(DE3:DE105="D"))+SUMPRODUCT((DA3:DA105=V126)*(DD3:DD105=V125)*(DE3:DE105="D"))+SUMPRODUCT((DA3:DA105=V122)*(DD3:DD105=V125)*(DE3:DE105="D"))+SUMPRODUCT((DA3:DA105=V123)*(DD3:DD105=V125)*(DE3:DE105="D"))+SUMPRODUCT((DA3:DA105=V124)*(DD3:DD105=V125)*(DE3:DE105="D"))</f>
        <v>0</v>
      </c>
      <c r="Y125" s="3">
        <f>SUMPRODUCT((DA3:DA105=V125)*(DD3:DD105=V126)*(DE3:DE105="L"))+SUMPRODUCT((DA3:DA105=V125)*(DD3:DD105=V122)*(DE3:DE105="L"))+SUMPRODUCT((DA3:DA105=V125)*(DD3:DD105=V123)*(DE3:DE105="L"))+SUMPRODUCT((DA3:DA105=V125)*(DD3:DD105=V124)*(DE3:DE105="L"))+SUMPRODUCT((DA3:DA105=V126)*(DD3:DD105=V125)*(DF3:DF105="L"))+SUMPRODUCT((DA3:DA105=V122)*(DD3:DD105=V125)*(DF3:DF105="L"))+SUMPRODUCT((DA3:DA105=V123)*(DD3:DD105=V125)*(DF3:DF105="L"))+SUMPRODUCT((DA3:DA105=V124)*(DD3:DD105=V125)*(DF3:DF105="L"))</f>
        <v>0</v>
      </c>
      <c r="Z125" s="3">
        <f>SUMPRODUCT((DA3:DA105=V125)*(DD3:DD105=V126)*DB3:DB105)+SUMPRODUCT((DA3:DA105=V125)*(DD3:DD105=V122)*DB3:DB105)+SUMPRODUCT((DA3:DA105=V125)*(DD3:DD105=V123)*DB3:DB105)+SUMPRODUCT((DA3:DA105=V125)*(DD3:DD105=V124)*DB3:DB105)+SUMPRODUCT((DA3:DA105=V126)*(DD3:DD105=V125)*DC3:DC105)+SUMPRODUCT((DA3:DA105=V122)*(DD3:DD105=V125)*DC3:DC105)+SUMPRODUCT((DA3:DA105=V123)*(DD3:DD105=V125)*DC3:DC105)+SUMPRODUCT((DA3:DA105=V124)*(DD3:DD105=V125)*DC3:DC105)</f>
        <v>0</v>
      </c>
      <c r="AA125" s="3">
        <f>SUMPRODUCT((DA3:DA105=V125)*(DD3:DD105=V126)*DC3:DC105)+SUMPRODUCT((DA3:DA105=V125)*(DD3:DD105=V122)*DC3:DC105)+SUMPRODUCT((DA3:DA105=V125)*(DD3:DD105=V123)*DC3:DC105)+SUMPRODUCT((DA3:DA105=V125)*(DD3:DD105=V124)*DC3:DC105)+SUMPRODUCT((DA3:DA105=V126)*(DD3:DD105=V125)*DB3:DB105)+SUMPRODUCT((DA3:DA105=V122)*(DD3:DD105=V125)*DB3:DB105)+SUMPRODUCT((DA3:DA105=V123)*(DD3:DD105=V125)*DB3:DB105)+SUMPRODUCT((DA3:DA105=V124)*(DD3:DD105=V125)*DB3:DB105)</f>
        <v>0</v>
      </c>
      <c r="AB125" s="3">
        <f>Z125-AA125+1000</f>
        <v>1000</v>
      </c>
      <c r="AC125" s="3">
        <f t="shared" si="358"/>
        <v>0</v>
      </c>
      <c r="AD125" s="3">
        <f>IF(V125&lt;&gt;"",VLOOKUP(V125,C4:I52,7,FALSE),"")</f>
        <v>1000</v>
      </c>
      <c r="AE125" s="3">
        <f>IF(V125&lt;&gt;"",VLOOKUP(V125,C4:I52,5,FALSE),"")</f>
        <v>0</v>
      </c>
      <c r="AF125" s="3">
        <f>IF(V125&lt;&gt;"",VLOOKUP(V125,C4:K52,9,FALSE),"")</f>
        <v>-109</v>
      </c>
      <c r="AG125" s="3">
        <f t="shared" si="359"/>
        <v>0</v>
      </c>
      <c r="AH125" s="3">
        <f>IF(V125&lt;&gt;"",RANK(AG125,AG122:AG125),"")</f>
        <v>1</v>
      </c>
      <c r="AI125" s="3">
        <f>IF(V125&lt;&gt;"",SUMPRODUCT((AG122:AG125=AG125)*(AB122:AB125&gt;AB125)),"")</f>
        <v>0</v>
      </c>
      <c r="AJ125" s="3">
        <f>IF(V125&lt;&gt;"",SUMPRODUCT((AG122:AG125=AG125)*(AB122:AB125=AB125)*(Z122:Z125&gt;Z125)),"")</f>
        <v>0</v>
      </c>
      <c r="AK125" s="3">
        <f>IF(V125&lt;&gt;"",SUMPRODUCT((AG122:AG125=AG125)*(AB122:AB125=AB125)*(Z122:Z125=Z125)*(AD122:AD125&gt;AD125)),"")</f>
        <v>0</v>
      </c>
      <c r="AL125" s="3">
        <f>IF(V125&lt;&gt;"",SUMPRODUCT((AG122:AG125=AG125)*(AB122:AB125=AB125)*(Z122:Z125=Z125)*(AD122:AD125=AD125)*(AE122:AE125&gt;AE125)),"")</f>
        <v>0</v>
      </c>
      <c r="AM125" s="3">
        <f>IF(V125&lt;&gt;"",SUMPRODUCT((AG122:AG125=AG125)*(AB122:AB125=AB125)*(Z122:Z125=Z125)*(AD122:AD125=AD125)*(AE122:AE125=AE125)*(AF122:AF125&gt;AF125)),"")</f>
        <v>0</v>
      </c>
      <c r="AN125" s="3">
        <f t="shared" si="360"/>
        <v>1</v>
      </c>
      <c r="AO125" s="3" t="str">
        <f>IF(AP46&lt;&gt;"",SUMPRODUCT((AW43:AW46=AW46)*(AV43:AV46=AV46)*(AT43:AT46=AT46)*(AU43:AU46=AU46)),"")</f>
        <v/>
      </c>
      <c r="AP125" s="3" t="str">
        <f>IF(AND(AO125&lt;&gt;"",AO125&gt;1),AP46,"")</f>
        <v/>
      </c>
      <c r="AQ125" s="3" t="str">
        <f>IF(AP125&lt;&gt;"",SUMPRODUCT((DA3:DA105=AP125)*(DD3:DD105=AP126)*(DE3:DE105="W"))+SUMPRODUCT((DA3:DA105=AP125)*(DD3:DD105=AP123)*(DE3:DE105="W"))+SUMPRODUCT((DA3:DA105=AP125)*(DD3:DD105=AP124)*(DE3:DE105="W"))+SUMPRODUCT((DA3:DA105=AP126)*(DD3:DD105=AP125)*(DF3:DF105="W"))+SUMPRODUCT((DA3:DA105=AP123)*(DD3:DD105=AP125)*(DF3:DF105="W"))+SUMPRODUCT((DA3:DA105=AP124)*(DD3:DD105=AP125)*(DF3:DF105="W")),"")</f>
        <v/>
      </c>
      <c r="AR125" s="3" t="str">
        <f>IF(AP125&lt;&gt;"",SUMPRODUCT((DA3:DA105=AP125)*(DD3:DD105=AP126)*(DE3:DE105="D"))+SUMPRODUCT((DA3:DA105=AP125)*(DD3:DD105=AP123)*(DE3:DE105="D"))+SUMPRODUCT((DA3:DA105=AP125)*(DD3:DD105=AP124)*(DE3:DE105="D"))+SUMPRODUCT((DA3:DA105=AP126)*(DD3:DD105=AP125)*(DE3:DE105="D"))+SUMPRODUCT((DA3:DA105=AP123)*(DD3:DD105=AP125)*(DE3:DE105="D"))+SUMPRODUCT((DA3:DA105=AP124)*(DD3:DD105=AP125)*(DE3:DE105="D")),"")</f>
        <v/>
      </c>
      <c r="AS125" s="3" t="str">
        <f>IF(AP125&lt;&gt;"",SUMPRODUCT((DA3:DA105=AP125)*(DD3:DD105=AP126)*(DE3:DE105="L"))+SUMPRODUCT((DA3:DA105=AP125)*(DD3:DD105=AP123)*(DE3:DE105="L"))+SUMPRODUCT((DA3:DA105=AP125)*(DD3:DD105=AP124)*(DE3:DE105="L"))+SUMPRODUCT((DA3:DA105=AP126)*(DD3:DD105=AP125)*(DF3:DF105="L"))+SUMPRODUCT((DA3:DA105=AP123)*(DD3:DD105=AP125)*(DF3:DF105="L"))+SUMPRODUCT((DA3:DA105=AP124)*(DD3:DD105=AP125)*(DF3:DF105="L")),"")</f>
        <v/>
      </c>
      <c r="AT125" s="3">
        <f>SUMPRODUCT((DA3:DA105=AP125)*(DD3:DD105=AP126)*DB3:DB105)+SUMPRODUCT((DA3:DA105=AP125)*(DD3:DD105=AP122)*DB3:DB105)+SUMPRODUCT((DA3:DA105=AP125)*(DD3:DD105=AP123)*DB3:DB105)+SUMPRODUCT((DA3:DA105=AP125)*(DD3:DD105=AP124)*DB3:DB105)+SUMPRODUCT((DA3:DA105=AP126)*(DD3:DD105=AP125)*DC3:DC105)+SUMPRODUCT((DA3:DA105=AP122)*(DD3:DD105=AP125)*DC3:DC105)+SUMPRODUCT((DA3:DA105=AP123)*(DD3:DD105=AP125)*DC3:DC105)+SUMPRODUCT((DA3:DA105=AP124)*(DD3:DD105=AP125)*DC3:DC105)</f>
        <v>0</v>
      </c>
      <c r="AU125" s="3">
        <f>SUMPRODUCT((DA3:DA105=AP125)*(DD3:DD105=AP126)*DC3:DC105)+SUMPRODUCT((DA3:DA105=AP125)*(DD3:DD105=AP122)*DC3:DC105)+SUMPRODUCT((DA3:DA105=AP125)*(DD3:DD105=AP123)*DC3:DC105)+SUMPRODUCT((DA3:DA105=AP125)*(DD3:DD105=AP124)*DC3:DC105)+SUMPRODUCT((DA3:DA105=AP126)*(DD3:DD105=AP125)*DB3:DB105)+SUMPRODUCT((DA3:DA105=AP122)*(DD3:DD105=AP125)*DB3:DB105)+SUMPRODUCT((DA3:DA105=AP123)*(DD3:DD105=AP125)*DB3:DB105)+SUMPRODUCT((DA3:DA105=AP124)*(DD3:DD105=AP125)*DB3:DB105)</f>
        <v>0</v>
      </c>
      <c r="AV125" s="3">
        <f>AT125-AU125+1000</f>
        <v>1000</v>
      </c>
      <c r="AW125" s="3" t="str">
        <f t="shared" si="361"/>
        <v/>
      </c>
      <c r="AX125" s="3" t="str">
        <f>IF(AP125&lt;&gt;"",VLOOKUP(AP125,C4:I52,7,FALSE),"")</f>
        <v/>
      </c>
      <c r="AY125" s="3" t="str">
        <f>IF(AP125&lt;&gt;"",VLOOKUP(AP125,C4:I52,5,FALSE),"")</f>
        <v/>
      </c>
      <c r="AZ125" s="3" t="str">
        <f>IF(AP125&lt;&gt;"",VLOOKUP(AP125,C4:K52,9,FALSE),"")</f>
        <v/>
      </c>
      <c r="BA125" s="3" t="str">
        <f t="shared" si="362"/>
        <v/>
      </c>
      <c r="BB125" s="3" t="str">
        <f>IF(AP125&lt;&gt;"",RANK(BA125,BA122:BA125),"")</f>
        <v/>
      </c>
      <c r="BC125" s="3" t="str">
        <f>IF(AP125&lt;&gt;"",SUMPRODUCT((BA122:BA125=BA125)*(AV122:AV125&gt;AV125)),"")</f>
        <v/>
      </c>
      <c r="BD125" s="3" t="str">
        <f>IF(AP125&lt;&gt;"",SUMPRODUCT((BA122:BA125=BA125)*(AV122:AV125=AV125)*(AT122:AT125&gt;AT125)),"")</f>
        <v/>
      </c>
      <c r="BE125" s="3" t="str">
        <f>IF(AP125&lt;&gt;"",SUMPRODUCT((BA122:BA125=BA125)*(AV122:AV125=AV125)*(AT122:AT125=AT125)*(AX122:AX125&gt;AX125)),"")</f>
        <v/>
      </c>
      <c r="BF125" s="3" t="str">
        <f>IF(AP125&lt;&gt;"",SUMPRODUCT((BA122:BA125=BA125)*(AV122:AV125=AV125)*(AT122:AT125=AT125)*(AX122:AX125=AX125)*(AY122:AY125&gt;AY125)),"")</f>
        <v/>
      </c>
      <c r="BG125" s="3" t="str">
        <f>IF(AP125&lt;&gt;"",SUMPRODUCT((BA122:BA125=BA125)*(AV122:AV125=AV125)*(AT122:AT125=AT125)*(AX122:AX125=AX125)*(AY122:AY125=AY125)*(AZ122:AZ125&gt;AZ125)),"")</f>
        <v/>
      </c>
      <c r="BH125" s="3" t="str">
        <f t="shared" si="368"/>
        <v/>
      </c>
      <c r="DQ125" s="3" t="e">
        <f ca="1">IF(COUNTIF(DQ43:DQ46,4)=4,1,SUMPRODUCT((DQ43:DQ46=DQ46)*(DP43:DP46=DP46)*(DN43:DN46&gt;DN46))+1)</f>
        <v>#REF!</v>
      </c>
      <c r="EB125" s="3" t="e">
        <f ca="1">IF(EC46&lt;&gt;"",SUMPRODUCT((EJ43:EJ46=EJ46)*(EI43:EI46=EI46)*(EG43:EG46=EG46)*(EH43:EH46=EH46)),"")</f>
        <v>#N/A</v>
      </c>
      <c r="EC125" s="3" t="e">
        <f ca="1">IF(AND(EB125&lt;&gt;"",EB125&gt;1),EC46,"")</f>
        <v>#N/A</v>
      </c>
      <c r="ED125" s="3" t="e">
        <f ca="1">SUMPRODUCT((HH3:HH105=EC125)*(HK3:HK105=EC126)*(HL3:HL105="W"))+SUMPRODUCT((HH3:HH105=EC125)*(HK3:HK105=EC122)*(HL3:HL105="W"))+SUMPRODUCT((HH3:HH105=EC125)*(HK3:HK105=EC123)*(HL3:HL105="W"))+SUMPRODUCT((HH3:HH105=EC125)*(HK3:HK105=EC124)*(HL3:HL105="W"))+SUMPRODUCT((HH3:HH105=EC126)*(HK3:HK105=EC125)*(HM3:HM105="W"))+SUMPRODUCT((HH3:HH105=EC122)*(HK3:HK105=EC125)*(HM3:HM105="W"))+SUMPRODUCT((HH3:HH105=EC123)*(HK3:HK105=EC125)*(HM3:HM105="W"))+SUMPRODUCT((HH3:HH105=EC124)*(HK3:HK105=EC125)*(HM3:HM105="W"))</f>
        <v>#N/A</v>
      </c>
      <c r="EE125" s="3" t="e">
        <f ca="1">SUMPRODUCT((HH3:HH105=EC125)*(HK3:HK105=EC126)*(HL3:HL105="D"))+SUMPRODUCT((HH3:HH105=EC125)*(HK3:HK105=EC122)*(HL3:HL105="D"))+SUMPRODUCT((HH3:HH105=EC125)*(HK3:HK105=EC123)*(HL3:HL105="D"))+SUMPRODUCT((HH3:HH105=EC125)*(HK3:HK105=EC124)*(HL3:HL105="D"))+SUMPRODUCT((HH3:HH105=EC126)*(HK3:HK105=EC125)*(HL3:HL105="D"))+SUMPRODUCT((HH3:HH105=EC122)*(HK3:HK105=EC125)*(HL3:HL105="D"))+SUMPRODUCT((HH3:HH105=EC123)*(HK3:HK105=EC125)*(HL3:HL105="D"))+SUMPRODUCT((HH3:HH105=EC124)*(HK3:HK105=EC125)*(HL3:HL105="D"))</f>
        <v>#N/A</v>
      </c>
      <c r="EF125" s="3" t="e">
        <f ca="1">SUMPRODUCT((HH3:HH105=EC125)*(HK3:HK105=EC126)*(HL3:HL105="L"))+SUMPRODUCT((HH3:HH105=EC125)*(HK3:HK105=EC122)*(HL3:HL105="L"))+SUMPRODUCT((HH3:HH105=EC125)*(HK3:HK105=EC123)*(HL3:HL105="L"))+SUMPRODUCT((HH3:HH105=EC125)*(HK3:HK105=EC124)*(HL3:HL105="L"))+SUMPRODUCT((HH3:HH105=EC126)*(HK3:HK105=EC125)*(HM3:HM105="L"))+SUMPRODUCT((HH3:HH105=EC122)*(HK3:HK105=EC125)*(HM3:HM105="L"))+SUMPRODUCT((HH3:HH105=EC123)*(HK3:HK105=EC125)*(HM3:HM105="L"))+SUMPRODUCT((HH3:HH105=EC124)*(HK3:HK105=EC125)*(HM3:HM105="L"))</f>
        <v>#N/A</v>
      </c>
      <c r="EG125" s="3" t="e">
        <f ca="1">SUMPRODUCT((HH3:HH105=EC125)*(HK3:HK105=EC126)*HI3:HI105)+SUMPRODUCT((HH3:HH105=EC125)*(HK3:HK105=EC122)*HI3:HI105)+SUMPRODUCT((HH3:HH105=EC125)*(HK3:HK105=EC123)*HI3:HI105)+SUMPRODUCT((HH3:HH105=EC125)*(HK3:HK105=EC124)*HI3:HI105)+SUMPRODUCT((HH3:HH105=EC126)*(HK3:HK105=EC125)*HJ3:HJ105)+SUMPRODUCT((HH3:HH105=EC122)*(HK3:HK105=EC125)*HJ3:HJ105)+SUMPRODUCT((HH3:HH105=EC123)*(HK3:HK105=EC125)*HJ3:HJ105)+SUMPRODUCT((HH3:HH105=EC124)*(HK3:HK105=EC125)*HJ3:HJ105)</f>
        <v>#N/A</v>
      </c>
      <c r="EH125" s="3" t="e">
        <f ca="1">SUMPRODUCT((HH3:HH105=EC125)*(HK3:HK105=EC126)*HJ3:HJ105)+SUMPRODUCT((HH3:HH105=EC125)*(HK3:HK105=EC122)*HJ3:HJ105)+SUMPRODUCT((HH3:HH105=EC125)*(HK3:HK105=EC123)*HJ3:HJ105)+SUMPRODUCT((HH3:HH105=EC125)*(HK3:HK105=EC124)*HJ3:HJ105)+SUMPRODUCT((HH3:HH105=EC126)*(HK3:HK105=EC125)*HI3:HI105)+SUMPRODUCT((HH3:HH105=EC122)*(HK3:HK105=EC125)*HI3:HI105)+SUMPRODUCT((HH3:HH105=EC123)*(HK3:HK105=EC125)*HI3:HI105)+SUMPRODUCT((HH3:HH105=EC124)*(HK3:HK105=EC125)*HI3:HI105)</f>
        <v>#N/A</v>
      </c>
      <c r="EI125" s="3" t="e">
        <f ca="1">EG125-EH125+1000</f>
        <v>#N/A</v>
      </c>
      <c r="EJ125" s="3" t="e">
        <f t="shared" ca="1" si="363"/>
        <v>#N/A</v>
      </c>
      <c r="EK125" s="3" t="e">
        <f ca="1">IF(EC125&lt;&gt;"",VLOOKUP(EC125,DJ4:DP52,7,FALSE),"")</f>
        <v>#N/A</v>
      </c>
      <c r="EL125" s="3" t="e">
        <f ca="1">IF(EC125&lt;&gt;"",VLOOKUP(EC125,DJ4:DP52,5,FALSE),"")</f>
        <v>#N/A</v>
      </c>
      <c r="EM125" s="3" t="e">
        <f ca="1">IF(EC125&lt;&gt;"",VLOOKUP(EC125,DJ4:DR52,9,FALSE),"")</f>
        <v>#N/A</v>
      </c>
      <c r="EN125" s="3" t="e">
        <f t="shared" ca="1" si="364"/>
        <v>#N/A</v>
      </c>
      <c r="EO125" s="3" t="e">
        <f ca="1">IF(EC125&lt;&gt;"",RANK(EN125,EN122:EN125),"")</f>
        <v>#N/A</v>
      </c>
      <c r="EP125" s="3" t="e">
        <f ca="1">IF(EC125&lt;&gt;"",SUMPRODUCT((EN122:EN125=EN125)*(EI122:EI125&gt;EI125)),"")</f>
        <v>#N/A</v>
      </c>
      <c r="EQ125" s="3" t="e">
        <f ca="1">IF(EC125&lt;&gt;"",SUMPRODUCT((EN122:EN125=EN125)*(EI122:EI125=EI125)*(EG122:EG125&gt;EG125)),"")</f>
        <v>#N/A</v>
      </c>
      <c r="ER125" s="3" t="e">
        <f ca="1">IF(EC125&lt;&gt;"",SUMPRODUCT((EN122:EN125=EN125)*(EI122:EI125=EI125)*(EG122:EG125=EG125)*(EK122:EK125&gt;EK125)),"")</f>
        <v>#N/A</v>
      </c>
      <c r="ES125" s="3" t="e">
        <f ca="1">IF(EC125&lt;&gt;"",SUMPRODUCT((EN122:EN125=EN125)*(EI122:EI125=EI125)*(EG122:EG125=EG125)*(EK122:EK125=EK125)*(EL122:EL125&gt;EL125)),"")</f>
        <v>#N/A</v>
      </c>
      <c r="ET125" s="3" t="e">
        <f ca="1">IF(EC125&lt;&gt;"",SUMPRODUCT((EN122:EN125=EN125)*(EI122:EI125=EI125)*(EG122:EG125=EG125)*(EK122:EK125=EK125)*(EL122:EL125=EL125)*(EM122:EM125&gt;EM125)),"")</f>
        <v>#N/A</v>
      </c>
      <c r="EU125" s="3" t="e">
        <f t="shared" ca="1" si="365"/>
        <v>#N/A</v>
      </c>
      <c r="EV125" s="3" t="e">
        <f ca="1">IF(EW46&lt;&gt;"",SUMPRODUCT((FD43:FD46=FD46)*(FC43:FC46=FC46)*(FA43:FA46=FA46)*(FB43:FB46=FB46)),"")</f>
        <v>#N/A</v>
      </c>
      <c r="EW125" s="3" t="e">
        <f ca="1">IF(AND(EV125&lt;&gt;"",EV125&gt;1),EW46,"")</f>
        <v>#N/A</v>
      </c>
      <c r="EX125" s="3" t="e">
        <f ca="1">IF(EW125&lt;&gt;"",SUMPRODUCT((HH3:HH105=EW125)*(HK3:HK105=EW126)*(HL3:HL105="W"))+SUMPRODUCT((HH3:HH105=EW125)*(HK3:HK105=EW123)*(HL3:HL105="W"))+SUMPRODUCT((HH3:HH105=EW125)*(HK3:HK105=EW124)*(HL3:HL105="W"))+SUMPRODUCT((HH3:HH105=EW126)*(HK3:HK105=EW125)*(HM3:HM105="W"))+SUMPRODUCT((HH3:HH105=EW123)*(HK3:HK105=EW125)*(HM3:HM105="W"))+SUMPRODUCT((HH3:HH105=EW124)*(HK3:HK105=EW125)*(HM3:HM105="W")),"")</f>
        <v>#N/A</v>
      </c>
      <c r="EY125" s="3" t="e">
        <f ca="1">IF(EW125&lt;&gt;"",SUMPRODUCT((HH3:HH105=EW125)*(HK3:HK105=EW126)*(HL3:HL105="D"))+SUMPRODUCT((HH3:HH105=EW125)*(HK3:HK105=EW123)*(HL3:HL105="D"))+SUMPRODUCT((HH3:HH105=EW125)*(HK3:HK105=EW124)*(HL3:HL105="D"))+SUMPRODUCT((HH3:HH105=EW126)*(HK3:HK105=EW125)*(HL3:HL105="D"))+SUMPRODUCT((HH3:HH105=EW123)*(HK3:HK105=EW125)*(HL3:HL105="D"))+SUMPRODUCT((HH3:HH105=EW124)*(HK3:HK105=EW125)*(HL3:HL105="D")),"")</f>
        <v>#N/A</v>
      </c>
      <c r="EZ125" s="3" t="e">
        <f ca="1">IF(EW125&lt;&gt;"",SUMPRODUCT((HH3:HH105=EW125)*(HK3:HK105=EW126)*(HL3:HL105="L"))+SUMPRODUCT((HH3:HH105=EW125)*(HK3:HK105=EW123)*(HL3:HL105="L"))+SUMPRODUCT((HH3:HH105=EW125)*(HK3:HK105=EW124)*(HL3:HL105="L"))+SUMPRODUCT((HH3:HH105=EW126)*(HK3:HK105=EW125)*(HM3:HM105="L"))+SUMPRODUCT((HH3:HH105=EW123)*(HK3:HK105=EW125)*(HM3:HM105="L"))+SUMPRODUCT((HH3:HH105=EW124)*(HK3:HK105=EW125)*(HM3:HM105="L")),"")</f>
        <v>#N/A</v>
      </c>
      <c r="FA125" s="3" t="e">
        <f ca="1">SUMPRODUCT((HH3:HH105=EW125)*(HK3:HK105=EW126)*HI3:HI105)+SUMPRODUCT((HH3:HH105=EW125)*(HK3:HK105=EW122)*HI3:HI105)+SUMPRODUCT((HH3:HH105=EW125)*(HK3:HK105=EW123)*HI3:HI105)+SUMPRODUCT((HH3:HH105=EW125)*(HK3:HK105=EW124)*HI3:HI105)+SUMPRODUCT((HH3:HH105=EW126)*(HK3:HK105=EW125)*HJ3:HJ105)+SUMPRODUCT((HH3:HH105=EW122)*(HK3:HK105=EW125)*HJ3:HJ105)+SUMPRODUCT((HH3:HH105=EW123)*(HK3:HK105=EW125)*HJ3:HJ105)+SUMPRODUCT((HH3:HH105=EW124)*(HK3:HK105=EW125)*HJ3:HJ105)</f>
        <v>#N/A</v>
      </c>
      <c r="FB125" s="3" t="e">
        <f ca="1">SUMPRODUCT((HH3:HH105=EW125)*(HK3:HK105=EW126)*HJ3:HJ105)+SUMPRODUCT((HH3:HH105=EW125)*(HK3:HK105=EW122)*HJ3:HJ105)+SUMPRODUCT((HH3:HH105=EW125)*(HK3:HK105=EW123)*HJ3:HJ105)+SUMPRODUCT((HH3:HH105=EW125)*(HK3:HK105=EW124)*HJ3:HJ105)+SUMPRODUCT((HH3:HH105=EW126)*(HK3:HK105=EW125)*HI3:HI105)+SUMPRODUCT((HH3:HH105=EW122)*(HK3:HK105=EW125)*HI3:HI105)+SUMPRODUCT((HH3:HH105=EW123)*(HK3:HK105=EW125)*HI3:HI105)+SUMPRODUCT((HH3:HH105=EW124)*(HK3:HK105=EW125)*HI3:HI105)</f>
        <v>#N/A</v>
      </c>
      <c r="FC125" s="3" t="e">
        <f ca="1">FA125-FB125+1000</f>
        <v>#N/A</v>
      </c>
      <c r="FD125" s="3" t="e">
        <f t="shared" ca="1" si="366"/>
        <v>#N/A</v>
      </c>
      <c r="FE125" s="3" t="e">
        <f ca="1">IF(EW125&lt;&gt;"",VLOOKUP(EW125,DJ4:DP52,7,FALSE),"")</f>
        <v>#N/A</v>
      </c>
      <c r="FF125" s="3" t="e">
        <f ca="1">IF(EW125&lt;&gt;"",VLOOKUP(EW125,DJ4:DP52,5,FALSE),"")</f>
        <v>#N/A</v>
      </c>
      <c r="FG125" s="3" t="e">
        <f ca="1">IF(EW125&lt;&gt;"",VLOOKUP(EW125,DJ4:DR52,9,FALSE),"")</f>
        <v>#N/A</v>
      </c>
      <c r="FH125" s="3" t="e">
        <f t="shared" ca="1" si="367"/>
        <v>#N/A</v>
      </c>
      <c r="FI125" s="3" t="e">
        <f ca="1">IF(EW125&lt;&gt;"",RANK(FH125,FH122:FH125),"")</f>
        <v>#N/A</v>
      </c>
      <c r="FJ125" s="3" t="e">
        <f ca="1">IF(EW125&lt;&gt;"",SUMPRODUCT((FH122:FH125=FH125)*(FC122:FC125&gt;FC125)),"")</f>
        <v>#N/A</v>
      </c>
      <c r="FK125" s="3" t="e">
        <f ca="1">IF(EW125&lt;&gt;"",SUMPRODUCT((FH122:FH125=FH125)*(FC122:FC125=FC125)*(FA122:FA125&gt;FA125)),"")</f>
        <v>#N/A</v>
      </c>
      <c r="FL125" s="3" t="e">
        <f ca="1">IF(EW125&lt;&gt;"",SUMPRODUCT((FH122:FH125=FH125)*(FC122:FC125=FC125)*(FA122:FA125=FA125)*(FE122:FE125&gt;FE125)),"")</f>
        <v>#N/A</v>
      </c>
      <c r="FM125" s="3" t="e">
        <f ca="1">IF(EW125&lt;&gt;"",SUMPRODUCT((FH122:FH125=FH125)*(FC122:FC125=FC125)*(FA122:FA125=FA125)*(FE122:FE125=FE125)*(FF122:FF125&gt;FF125)),"")</f>
        <v>#N/A</v>
      </c>
      <c r="FN125" s="3" t="e">
        <f ca="1">IF(EW125&lt;&gt;"",SUMPRODUCT((FH122:FH125=FH125)*(FC122:FC125=FC125)*(FA122:FA125=FA125)*(FE122:FE125=FE125)*(FF122:FF125=FF125)*(FG122:FG125&gt;FG125)),"")</f>
        <v>#N/A</v>
      </c>
      <c r="FO125" s="3" t="e">
        <f t="shared" ca="1" si="369"/>
        <v>#N/A</v>
      </c>
    </row>
    <row r="127" spans="10:171" x14ac:dyDescent="0.25">
      <c r="U127" s="3">
        <f>IF(V128="",SUM(AH49:AM49),IF(V129="",SUM(AH50:AM50),IF(V130="",SUM(AH51:AM51),IF(V131="",SUM(AH52:AM52),0))))</f>
        <v>0</v>
      </c>
      <c r="AO127" s="3">
        <f>IF(AP129="",SUM(BB50:BG50),IF(AP130="",SUM(BB51:BG51),IF(AP131="",SUM(BB52:BG52),0)))</f>
        <v>0</v>
      </c>
      <c r="EB127" s="3" t="e">
        <f ca="1">IF(EC128="",SUM(EO49:ET49),IF(EC129="",SUM(EO50:ET50),IF(EC130="",SUM(EO51:ET51),IF(EC131="",SUM(EO52:ET52),0))))</f>
        <v>#N/A</v>
      </c>
      <c r="EV127" s="3" t="e">
        <f ca="1">IF(EW129="",SUM(FI50:FN50),IF(EW130="",SUM(FI51:FN51),IF(EW131="",SUM(FI52:FN52),0)))</f>
        <v>#N/A</v>
      </c>
    </row>
    <row r="128" spans="10:171" x14ac:dyDescent="0.25">
      <c r="J128" s="3">
        <f>IF(COUNTIF(J49:J52,4)=4,1,SUMPRODUCT((J49:J52=J49)*(I49:I52=I49)*(G49:G52&gt;G49))+1)</f>
        <v>1</v>
      </c>
      <c r="U128" s="3">
        <f>IF(V49&lt;&gt;"",SUMPRODUCT((AC49:AC52=AC49)*(AB49:AB52=AB49)*(Z49:Z52=Z49)*(AA49:AA52=AA49)),"")</f>
        <v>4</v>
      </c>
      <c r="V128" s="3" t="str">
        <f>IF(AND(U128&lt;&gt;"",U128&gt;1),V49,"")</f>
        <v>Kaapverdië</v>
      </c>
      <c r="W128" s="3">
        <f>SUMPRODUCT((DA3:DA105=V128)*(DD3:DD105=V129)*(DE3:DE105="W"))+SUMPRODUCT((DA3:DA105=V128)*(DD3:DD105=V130)*(DE3:DE105="W"))+SUMPRODUCT((DA3:DA105=V128)*(DD3:DD105=V131)*(DE3:DE105="W"))+SUMPRODUCT((DA3:DA105=V128)*(DD3:DD105=V132)*(DE3:DE105="W"))+SUMPRODUCT((DA3:DA105=V129)*(DD3:DD105=V128)*(DF3:DF105="W"))+SUMPRODUCT((DA3:DA105=V130)*(DD3:DD105=V128)*(DF3:DF105="W"))+SUMPRODUCT((DA3:DA105=V131)*(DD3:DD105=V128)*(DF3:DF105="W"))+SUMPRODUCT((DA3:DA105=V132)*(DD3:DD105=V128)*(DF3:DF105="W"))</f>
        <v>0</v>
      </c>
      <c r="X128" s="3">
        <f>SUMPRODUCT((DA3:DA105=V128)*(DD3:DD105=V129)*(DE3:DE105="D"))+SUMPRODUCT((DA3:DA105=V128)*(DD3:DD105=V130)*(DE3:DE105="D"))+SUMPRODUCT((DA3:DA105=V128)*(DD3:DD105=V131)*(DE3:DE105="D"))+SUMPRODUCT((DA3:DA105=V128)*(DD3:DD105=V132)*(DE3:DE105="D"))+SUMPRODUCT((DA3:DA105=V129)*(DD3:DD105=V128)*(DE3:DE105="D"))+SUMPRODUCT((DA3:DA105=V130)*(DD3:DD105=V128)*(DE3:DE105="D"))+SUMPRODUCT((DA3:DA105=V131)*(DD3:DD105=V128)*(DE3:DE105="D"))+SUMPRODUCT((DA3:DA105=V132)*(DD3:DD105=V128)*(DE3:DE105="D"))</f>
        <v>0</v>
      </c>
      <c r="Y128" s="3">
        <f>SUMPRODUCT((DA3:DA105=V128)*(DD3:DD105=V129)*(DE3:DE105="L"))+SUMPRODUCT((DA3:DA105=V128)*(DD3:DD105=V130)*(DE3:DE105="L"))+SUMPRODUCT((DA3:DA105=V128)*(DD3:DD105=V131)*(DE3:DE105="L"))+SUMPRODUCT((DA3:DA105=V128)*(DD3:DD105=V132)*(DE3:DE105="L"))+SUMPRODUCT((DA3:DA105=V129)*(DD3:DD105=V128)*(DF3:DF105="L"))+SUMPRODUCT((DA3:DA105=V130)*(DD3:DD105=V128)*(DF3:DF105="L"))+SUMPRODUCT((DA3:DA105=V131)*(DD3:DD105=V128)*(DF3:DF105="L"))+SUMPRODUCT((DA3:DA105=V132)*(DD3:DD105=V128)*(DF3:DF105="L"))</f>
        <v>0</v>
      </c>
      <c r="Z128" s="3">
        <f>SUMPRODUCT((DA3:DA105=V128)*(DD3:DD105=V129)*DB3:DB105)+SUMPRODUCT((DA3:DA105=V128)*(DD3:DD105=V130)*DB3:DB105)+SUMPRODUCT((DA3:DA105=V128)*(DD3:DD105=V131)*DB3:DB105)+SUMPRODUCT((DA3:DA105=V128)*(DD3:DD105=V132)*DB3:DB105)+SUMPRODUCT((DA3:DA105=V129)*(DD3:DD105=V128)*DC3:DC105)+SUMPRODUCT((DA3:DA105=V130)*(DD3:DD105=V128)*DC3:DC105)+SUMPRODUCT((DA3:DA105=V131)*(DD3:DD105=V128)*DC3:DC105)+SUMPRODUCT((DA3:DA105=V132)*(DD3:DD105=V128)*DC3:DC105)</f>
        <v>0</v>
      </c>
      <c r="AA128" s="3">
        <f>SUMPRODUCT((DA3:DA105=V128)*(DD3:DD105=V129)*DC3:DC105)+SUMPRODUCT((DA3:DA105=V128)*(DD3:DD105=V130)*DC3:DC105)+SUMPRODUCT((DA3:DA105=V128)*(DD3:DD105=V131)*DC3:DC105)+SUMPRODUCT((DA3:DA105=V128)*(DD3:DD105=V132)*DC3:DC105)+SUMPRODUCT((DA3:DA105=V129)*(DD3:DD105=V128)*DB3:DB105)+SUMPRODUCT((DA3:DA105=V130)*(DD3:DD105=V128)*DB3:DB105)+SUMPRODUCT((DA3:DA105=V131)*(DD3:DD105=V128)*DB3:DB105)+SUMPRODUCT((DA3:DA105=V132)*(DD3:DD105=V128)*DB3:DB105)</f>
        <v>0</v>
      </c>
      <c r="AB128" s="3">
        <f>Z128-AA128+1000</f>
        <v>1000</v>
      </c>
      <c r="AC128" s="3">
        <f>IF(V128&lt;&gt;"",W128*3+X128*1,"")</f>
        <v>0</v>
      </c>
      <c r="AD128" s="3">
        <f>IF(V128&lt;&gt;"",VLOOKUP(V128,C4:I52,7,FALSE),"")</f>
        <v>1000</v>
      </c>
      <c r="AE128" s="3">
        <f>IF(V128&lt;&gt;"",VLOOKUP(V128,C4:I52,5,FALSE),"")</f>
        <v>0</v>
      </c>
      <c r="AF128" s="3">
        <f>IF(V128&lt;&gt;"",VLOOKUP(V128,C4:K52,9,FALSE),"")</f>
        <v>-167</v>
      </c>
      <c r="AG128" s="3">
        <f>AC128</f>
        <v>0</v>
      </c>
      <c r="AH128" s="3">
        <f>IF(V128&lt;&gt;"",RANK(AG128,AG128:AG131),"")</f>
        <v>1</v>
      </c>
      <c r="AI128" s="3">
        <f>IF(V128&lt;&gt;"",SUMPRODUCT((AG128:AG131=AG128)*(AB128:AB131&gt;AB128)),"")</f>
        <v>0</v>
      </c>
      <c r="AJ128" s="3">
        <f>IF(V128&lt;&gt;"",SUMPRODUCT((AG128:AG131=AG128)*(AB128:AB131=AB128)*(Z128:Z131&gt;Z128)),"")</f>
        <v>0</v>
      </c>
      <c r="AK128" s="3">
        <f>IF(V128&lt;&gt;"",SUMPRODUCT((AG128:AG131=AG128)*(AB128:AB131=AB128)*(Z128:Z131=Z128)*(AD128:AD131&gt;AD128)),"")</f>
        <v>0</v>
      </c>
      <c r="AL128" s="3">
        <f>IF(V128&lt;&gt;"",SUMPRODUCT((AG128:AG131=AG128)*(AB128:AB131=AB128)*(Z128:Z131=Z128)*(AD128:AD131=AD128)*(AE128:AE131&gt;AE128)),"")</f>
        <v>0</v>
      </c>
      <c r="AM128" s="3">
        <f>IF(V128&lt;&gt;"",SUMPRODUCT((AG128:AG131=AG128)*(AB128:AB131=AB128)*(Z128:Z131=Z128)*(AD128:AD131=AD128)*(AE128:AE131=AE128)*(AF128:AF131&gt;AF128)),"")</f>
        <v>3</v>
      </c>
      <c r="AN128" s="3">
        <f>IF(V128&lt;&gt;"",SUM(AH128:AM128),"")</f>
        <v>4</v>
      </c>
      <c r="DQ128" s="3" t="e">
        <f ca="1">IF(COUNTIF(DQ49:DQ52,4)=4,1,SUMPRODUCT((DQ49:DQ52=DQ49)*(DP49:DP52=DP49)*(DN49:DN52&gt;DN49))+1)</f>
        <v>#REF!</v>
      </c>
      <c r="EB128" s="3" t="e">
        <f ca="1">IF(EC49&lt;&gt;"",SUMPRODUCT((EJ49:EJ52=EJ49)*(EI49:EI52=EI49)*(EG49:EG52=EG49)*(EH49:EH52=EH49)),"")</f>
        <v>#N/A</v>
      </c>
      <c r="EC128" s="3" t="e">
        <f ca="1">IF(AND(EB128&lt;&gt;"",EB128&gt;1),EC49,"")</f>
        <v>#N/A</v>
      </c>
      <c r="ED128" s="3" t="e">
        <f ca="1">SUMPRODUCT((HH3:HH105=EC128)*(HK3:HK105=EC129)*(HL3:HL105="W"))+SUMPRODUCT((HH3:HH105=EC128)*(HK3:HK105=EC130)*(HL3:HL105="W"))+SUMPRODUCT((HH3:HH105=EC128)*(HK3:HK105=EC131)*(HL3:HL105="W"))+SUMPRODUCT((HH3:HH105=EC128)*(HK3:HK105=EC132)*(HL3:HL105="W"))+SUMPRODUCT((HH3:HH105=EC129)*(HK3:HK105=EC128)*(HM3:HM105="W"))+SUMPRODUCT((HH3:HH105=EC130)*(HK3:HK105=EC128)*(HM3:HM105="W"))+SUMPRODUCT((HH3:HH105=EC131)*(HK3:HK105=EC128)*(HM3:HM105="W"))+SUMPRODUCT((HH3:HH105=EC132)*(HK3:HK105=EC128)*(HM3:HM105="W"))</f>
        <v>#N/A</v>
      </c>
      <c r="EE128" s="3" t="e">
        <f ca="1">SUMPRODUCT((HH3:HH105=EC128)*(HK3:HK105=EC129)*(HL3:HL105="D"))+SUMPRODUCT((HH3:HH105=EC128)*(HK3:HK105=EC130)*(HL3:HL105="D"))+SUMPRODUCT((HH3:HH105=EC128)*(HK3:HK105=EC131)*(HL3:HL105="D"))+SUMPRODUCT((HH3:HH105=EC128)*(HK3:HK105=EC132)*(HL3:HL105="D"))+SUMPRODUCT((HH3:HH105=EC129)*(HK3:HK105=EC128)*(HL3:HL105="D"))+SUMPRODUCT((HH3:HH105=EC130)*(HK3:HK105=EC128)*(HL3:HL105="D"))+SUMPRODUCT((HH3:HH105=EC131)*(HK3:HK105=EC128)*(HL3:HL105="D"))+SUMPRODUCT((HH3:HH105=EC132)*(HK3:HK105=EC128)*(HL3:HL105="D"))</f>
        <v>#N/A</v>
      </c>
      <c r="EF128" s="3" t="e">
        <f ca="1">SUMPRODUCT((HH3:HH105=EC128)*(HK3:HK105=EC129)*(HL3:HL105="L"))+SUMPRODUCT((HH3:HH105=EC128)*(HK3:HK105=EC130)*(HL3:HL105="L"))+SUMPRODUCT((HH3:HH105=EC128)*(HK3:HK105=EC131)*(HL3:HL105="L"))+SUMPRODUCT((HH3:HH105=EC128)*(HK3:HK105=EC132)*(HL3:HL105="L"))+SUMPRODUCT((HH3:HH105=EC129)*(HK3:HK105=EC128)*(HM3:HM105="L"))+SUMPRODUCT((HH3:HH105=EC130)*(HK3:HK105=EC128)*(HM3:HM105="L"))+SUMPRODUCT((HH3:HH105=EC131)*(HK3:HK105=EC128)*(HM3:HM105="L"))+SUMPRODUCT((HH3:HH105=EC132)*(HK3:HK105=EC128)*(HM3:HM105="L"))</f>
        <v>#N/A</v>
      </c>
      <c r="EG128" s="3" t="e">
        <f ca="1">SUMPRODUCT((HH3:HH105=EC128)*(HK3:HK105=EC129)*HI3:HI105)+SUMPRODUCT((HH3:HH105=EC128)*(HK3:HK105=EC130)*HI3:HI105)+SUMPRODUCT((HH3:HH105=EC128)*(HK3:HK105=EC131)*HI3:HI105)+SUMPRODUCT((HH3:HH105=EC128)*(HK3:HK105=EC132)*HI3:HI105)+SUMPRODUCT((HH3:HH105=EC129)*(HK3:HK105=EC128)*HJ3:HJ105)+SUMPRODUCT((HH3:HH105=EC130)*(HK3:HK105=EC128)*HJ3:HJ105)+SUMPRODUCT((HH3:HH105=EC131)*(HK3:HK105=EC128)*HJ3:HJ105)+SUMPRODUCT((HH3:HH105=EC132)*(HK3:HK105=EC128)*HJ3:HJ105)</f>
        <v>#N/A</v>
      </c>
      <c r="EH128" s="3" t="e">
        <f ca="1">SUMPRODUCT((HH3:HH105=EC128)*(HK3:HK105=EC129)*HJ3:HJ105)+SUMPRODUCT((HH3:HH105=EC128)*(HK3:HK105=EC130)*HJ3:HJ105)+SUMPRODUCT((HH3:HH105=EC128)*(HK3:HK105=EC131)*HJ3:HJ105)+SUMPRODUCT((HH3:HH105=EC128)*(HK3:HK105=EC132)*HJ3:HJ105)+SUMPRODUCT((HH3:HH105=EC129)*(HK3:HK105=EC128)*HI3:HI105)+SUMPRODUCT((HH3:HH105=EC130)*(HK3:HK105=EC128)*HI3:HI105)+SUMPRODUCT((HH3:HH105=EC131)*(HK3:HK105=EC128)*HI3:HI105)+SUMPRODUCT((HH3:HH105=EC132)*(HK3:HK105=EC128)*HI3:HI105)</f>
        <v>#N/A</v>
      </c>
      <c r="EI128" s="3" t="e">
        <f ca="1">EG128-EH128+1000</f>
        <v>#N/A</v>
      </c>
      <c r="EJ128" s="3" t="e">
        <f ca="1">IF(EC128&lt;&gt;"",ED128*3+EE128*1,"")</f>
        <v>#N/A</v>
      </c>
      <c r="EK128" s="3" t="e">
        <f ca="1">IF(EC128&lt;&gt;"",VLOOKUP(EC128,DJ4:DP52,7,FALSE),"")</f>
        <v>#N/A</v>
      </c>
      <c r="EL128" s="3" t="e">
        <f ca="1">IF(EC128&lt;&gt;"",VLOOKUP(EC128,DJ4:DP52,5,FALSE),"")</f>
        <v>#N/A</v>
      </c>
      <c r="EM128" s="3" t="e">
        <f ca="1">IF(EC128&lt;&gt;"",VLOOKUP(EC128,DJ4:DR52,9,FALSE),"")</f>
        <v>#N/A</v>
      </c>
      <c r="EN128" s="3" t="e">
        <f ca="1">EJ128</f>
        <v>#N/A</v>
      </c>
      <c r="EO128" s="3" t="e">
        <f ca="1">IF(EC128&lt;&gt;"",RANK(EN128,EN128:EN131),"")</f>
        <v>#N/A</v>
      </c>
      <c r="EP128" s="3" t="e">
        <f ca="1">IF(EC128&lt;&gt;"",SUMPRODUCT((EN128:EN131=EN128)*(EI128:EI131&gt;EI128)),"")</f>
        <v>#N/A</v>
      </c>
      <c r="EQ128" s="3" t="e">
        <f ca="1">IF(EC128&lt;&gt;"",SUMPRODUCT((EN128:EN131=EN128)*(EI128:EI131=EI128)*(EG128:EG131&gt;EG128)),"")</f>
        <v>#N/A</v>
      </c>
      <c r="ER128" s="3" t="e">
        <f ca="1">IF(EC128&lt;&gt;"",SUMPRODUCT((EN128:EN131=EN128)*(EI128:EI131=EI128)*(EG128:EG131=EG128)*(EK128:EK131&gt;EK128)),"")</f>
        <v>#N/A</v>
      </c>
      <c r="ES128" s="3" t="e">
        <f ca="1">IF(EC128&lt;&gt;"",SUMPRODUCT((EN128:EN131=EN128)*(EI128:EI131=EI128)*(EG128:EG131=EG128)*(EK128:EK131=EK128)*(EL128:EL131&gt;EL128)),"")</f>
        <v>#N/A</v>
      </c>
      <c r="ET128" s="3" t="e">
        <f ca="1">IF(EC128&lt;&gt;"",SUMPRODUCT((EN128:EN131=EN128)*(EI128:EI131=EI128)*(EG128:EG131=EG128)*(EK128:EK131=EK128)*(EL128:EL131=EL128)*(EM128:EM131&gt;EM128)),"")</f>
        <v>#N/A</v>
      </c>
      <c r="EU128" s="3" t="e">
        <f ca="1">IF(EC128&lt;&gt;"",SUM(EO128:ET128),"")</f>
        <v>#N/A</v>
      </c>
    </row>
    <row r="129" spans="10:171" x14ac:dyDescent="0.25">
      <c r="J129" s="3">
        <f>IF(COUNTIF(J49:J52,4)=4,1,SUMPRODUCT((J49:J52=J50)*(I49:I52=I50)*(G49:G52&gt;G50))+1)</f>
        <v>1</v>
      </c>
      <c r="U129" s="3">
        <f>IF(V50&lt;&gt;"",SUMPRODUCT((AC49:AC52=AC50)*(AB49:AB52=AB50)*(Z49:Z52=Z50)*(AA49:AA52=AA50)),"")</f>
        <v>4</v>
      </c>
      <c r="V129" s="3" t="str">
        <f>IF(AND(U129&lt;&gt;"",U129&gt;1),V50,"")</f>
        <v>Saoedi-Arabië</v>
      </c>
      <c r="W129" s="3">
        <f>SUMPRODUCT((DA3:DA105=V129)*(DD3:DD105=V130)*(DE3:DE105="W"))+SUMPRODUCT((DA3:DA105=V129)*(DD3:DD105=V131)*(DE3:DE105="W"))+SUMPRODUCT((DA3:DA105=V129)*(DD3:DD105=V132)*(DE3:DE105="W"))+SUMPRODUCT((DA3:DA105=V129)*(DD3:DD105=V128)*(DE3:DE105="W"))+SUMPRODUCT((DA3:DA105=V130)*(DD3:DD105=V129)*(DF3:DF105="W"))+SUMPRODUCT((DA3:DA105=V131)*(DD3:DD105=V129)*(DF3:DF105="W"))+SUMPRODUCT((DA3:DA105=V132)*(DD3:DD105=V129)*(DF3:DF105="W"))+SUMPRODUCT((DA3:DA105=V128)*(DD3:DD105=V129)*(DF3:DF105="W"))</f>
        <v>0</v>
      </c>
      <c r="X129" s="3">
        <f>SUMPRODUCT((DA3:DA105=V129)*(DD3:DD105=V130)*(DE3:DE105="D"))+SUMPRODUCT((DA3:DA105=V129)*(DD3:DD105=V131)*(DE3:DE105="D"))+SUMPRODUCT((DA3:DA105=V129)*(DD3:DD105=V132)*(DE3:DE105="D"))+SUMPRODUCT((DA3:DA105=V129)*(DD3:DD105=V128)*(DE3:DE105="D"))+SUMPRODUCT((DA3:DA105=V130)*(DD3:DD105=V129)*(DE3:DE105="D"))+SUMPRODUCT((DA3:DA105=V131)*(DD3:DD105=V129)*(DE3:DE105="D"))+SUMPRODUCT((DA3:DA105=V132)*(DD3:DD105=V129)*(DE3:DE105="D"))+SUMPRODUCT((DA3:DA105=V128)*(DD3:DD105=V129)*(DE3:DE105="D"))</f>
        <v>0</v>
      </c>
      <c r="Y129" s="3">
        <f>SUMPRODUCT((DA3:DA105=V129)*(DD3:DD105=V130)*(DE3:DE105="L"))+SUMPRODUCT((DA3:DA105=V129)*(DD3:DD105=V131)*(DE3:DE105="L"))+SUMPRODUCT((DA3:DA105=V129)*(DD3:DD105=V132)*(DE3:DE105="L"))+SUMPRODUCT((DA3:DA105=V129)*(DD3:DD105=V128)*(DE3:DE105="L"))+SUMPRODUCT((DA3:DA105=V130)*(DD3:DD105=V129)*(DF3:DF105="L"))+SUMPRODUCT((DA3:DA105=V131)*(DD3:DD105=V129)*(DF3:DF105="L"))+SUMPRODUCT((DA3:DA105=V132)*(DD3:DD105=V129)*(DF3:DF105="L"))+SUMPRODUCT((DA3:DA105=V128)*(DD3:DD105=V129)*(DF3:DF105="L"))</f>
        <v>0</v>
      </c>
      <c r="Z129" s="3">
        <f>SUMPRODUCT((DA3:DA105=V129)*(DD3:DD105=V130)*DB3:DB105)+SUMPRODUCT((DA3:DA105=V129)*(DD3:DD105=V131)*DB3:DB105)+SUMPRODUCT((DA3:DA105=V129)*(DD3:DD105=V132)*DB3:DB105)+SUMPRODUCT((DA3:DA105=V129)*(DD3:DD105=V128)*DB3:DB105)+SUMPRODUCT((DA3:DA105=V130)*(DD3:DD105=V129)*DC3:DC105)+SUMPRODUCT((DA3:DA105=V131)*(DD3:DD105=V129)*DC3:DC105)+SUMPRODUCT((DA3:DA105=V132)*(DD3:DD105=V129)*DC3:DC105)+SUMPRODUCT((DA3:DA105=V128)*(DD3:DD105=V129)*DC3:DC105)</f>
        <v>0</v>
      </c>
      <c r="AA129" s="3">
        <f>SUMPRODUCT((DA3:DA105=V129)*(DD3:DD105=V130)*DC3:DC105)+SUMPRODUCT((DA3:DA105=V129)*(DD3:DD105=V131)*DC3:DC105)+SUMPRODUCT((DA3:DA105=V129)*(DD3:DD105=V132)*DC3:DC105)+SUMPRODUCT((DA3:DA105=V129)*(DD3:DD105=V128)*DC3:DC105)+SUMPRODUCT((DA3:DA105=V130)*(DD3:DD105=V129)*DB3:DB105)+SUMPRODUCT((DA3:DA105=V131)*(DD3:DD105=V129)*DB3:DB105)+SUMPRODUCT((DA3:DA105=V132)*(DD3:DD105=V129)*DB3:DB105)+SUMPRODUCT((DA3:DA105=V128)*(DD3:DD105=V129)*DB3:DB105)</f>
        <v>0</v>
      </c>
      <c r="AB129" s="3">
        <f>Z129-AA129+1000</f>
        <v>1000</v>
      </c>
      <c r="AC129" s="3">
        <f t="shared" ref="AC129:AC131" si="370">IF(V129&lt;&gt;"",W129*3+X129*1,"")</f>
        <v>0</v>
      </c>
      <c r="AD129" s="3">
        <f>IF(V129&lt;&gt;"",VLOOKUP(V129,C4:I52,7,FALSE),"")</f>
        <v>1000</v>
      </c>
      <c r="AE129" s="3">
        <f>IF(V129&lt;&gt;"",VLOOKUP(V129,C4:I52,5,FALSE),"")</f>
        <v>0</v>
      </c>
      <c r="AF129" s="3">
        <f>IF(V129&lt;&gt;"",VLOOKUP(V129,C4:K52,9,FALSE),"")</f>
        <v>-161</v>
      </c>
      <c r="AG129" s="3">
        <f t="shared" ref="AG129:AG131" si="371">AC129</f>
        <v>0</v>
      </c>
      <c r="AH129" s="3">
        <f>IF(V129&lt;&gt;"",RANK(AG129,AG128:AG131),"")</f>
        <v>1</v>
      </c>
      <c r="AI129" s="3">
        <f>IF(V129&lt;&gt;"",SUMPRODUCT((AG128:AG131=AG129)*(AB128:AB131&gt;AB129)),"")</f>
        <v>0</v>
      </c>
      <c r="AJ129" s="3">
        <f>IF(V129&lt;&gt;"",SUMPRODUCT((AG128:AG131=AG129)*(AB128:AB131=AB129)*(Z128:Z131&gt;Z129)),"")</f>
        <v>0</v>
      </c>
      <c r="AK129" s="3">
        <f>IF(V129&lt;&gt;"",SUMPRODUCT((AG128:AG131=AG129)*(AB128:AB131=AB129)*(Z128:Z131=Z129)*(AD128:AD131&gt;AD129)),"")</f>
        <v>0</v>
      </c>
      <c r="AL129" s="3">
        <f>IF(V129&lt;&gt;"",SUMPRODUCT((AG128:AG131=AG129)*(AB128:AB131=AB129)*(Z128:Z131=Z129)*(AD128:AD131=AD129)*(AE128:AE131&gt;AE129)),"")</f>
        <v>0</v>
      </c>
      <c r="AM129" s="3">
        <f>IF(V129&lt;&gt;"",SUMPRODUCT((AG128:AG131=AG129)*(AB128:AB131=AB129)*(Z128:Z131=Z129)*(AD128:AD131=AD129)*(AE128:AE131=AE129)*(AF128:AF131&gt;AF129)),"")</f>
        <v>2</v>
      </c>
      <c r="AN129" s="3">
        <f t="shared" ref="AN129:AN131" si="372">IF(V129&lt;&gt;"",SUM(AH129:AM129),"")</f>
        <v>3</v>
      </c>
      <c r="AO129" s="3" t="str">
        <f>IF(AP50&lt;&gt;"",SUMPRODUCT((AW49:AW52=AW50)*(AV49:AV52=AV50)*(AT49:AT52=AT50)*(AU49:AU52=AU50)),"")</f>
        <v/>
      </c>
      <c r="AP129" s="3" t="str">
        <f>IF(AND(AO129&lt;&gt;"",AO129&gt;1),AP50,"")</f>
        <v/>
      </c>
      <c r="AQ129" s="3">
        <f>SUMPRODUCT((DA3:DA105=AP129)*(DD3:DD105=AP130)*(DE3:DE105="W"))+SUMPRODUCT((DA3:DA105=AP129)*(DD3:DD105=AP131)*(DE3:DE105="W"))+SUMPRODUCT((DA3:DA105=AP129)*(DD3:DD105=AP132)*(DE3:DE105="W"))+SUMPRODUCT((DA3:DA105=AP130)*(DD3:DD105=AP129)*(DF3:DF105="W"))+SUMPRODUCT((DA3:DA105=AP131)*(DD3:DD105=AP129)*(DF3:DF105="W"))+SUMPRODUCT((DA3:DA105=AP132)*(DD3:DD105=AP129)*(DF3:DF105="W"))</f>
        <v>0</v>
      </c>
      <c r="AR129" s="3">
        <f>SUMPRODUCT((DA3:DA105=AP129)*(DD3:DD105=AP130)*(DE3:DE105="D"))+SUMPRODUCT((DA3:DA105=AP129)*(DD3:DD105=AP131)*(DE3:DE105="D"))+SUMPRODUCT((DA3:DA105=AP129)*(DD3:DD105=AP132)*(DE3:DE105="D"))+SUMPRODUCT((DA3:DA105=AP130)*(DD3:DD105=AP129)*(DE3:DE105="D"))+SUMPRODUCT((DA3:DA105=AP131)*(DD3:DD105=AP129)*(DE3:DE105="D"))+SUMPRODUCT((DA3:DA105=AP132)*(DD3:DD105=AP129)*(DE3:DE105="D"))</f>
        <v>0</v>
      </c>
      <c r="AS129" s="3">
        <f>SUMPRODUCT((DA3:DA105=AP129)*(DD3:DD105=AP130)*(DE3:DE105="L"))+SUMPRODUCT((DA3:DA105=AP129)*(DD3:DD105=AP131)*(DE3:DE105="L"))+SUMPRODUCT((DA3:DA105=AP129)*(DD3:DD105=AP132)*(DE3:DE105="L"))+SUMPRODUCT((DA3:DA105=AP130)*(DD3:DD105=AP129)*(DF3:DF105="L"))+SUMPRODUCT((DA3:DA105=AP131)*(DD3:DD105=AP129)*(DF3:DF105="L"))+SUMPRODUCT((DA3:DA105=AP132)*(DD3:DD105=AP129)*(DF3:DF105="L"))</f>
        <v>0</v>
      </c>
      <c r="AT129" s="3">
        <f>SUMPRODUCT((DA3:DA105=AP129)*(DD3:DD105=AP130)*DB3:DB105)+SUMPRODUCT((DA3:DA105=AP129)*(DD3:DD105=AP131)*DB3:DB105)+SUMPRODUCT((DA3:DA105=AP129)*(DD3:DD105=AP132)*DB3:DB105)+SUMPRODUCT((DA3:DA105=AP129)*(DD3:DD105=AP128)*DB3:DB105)+SUMPRODUCT((DA3:DA105=AP130)*(DD3:DD105=AP129)*DC3:DC105)+SUMPRODUCT((DA3:DA105=AP131)*(DD3:DD105=AP129)*DC3:DC105)+SUMPRODUCT((DA3:DA105=AP132)*(DD3:DD105=AP129)*DC3:DC105)+SUMPRODUCT((DA3:DA105=AP128)*(DD3:DD105=AP129)*DC3:DC105)</f>
        <v>0</v>
      </c>
      <c r="AU129" s="3">
        <f>SUMPRODUCT((DA3:DA105=AP129)*(DD3:DD105=AP130)*DC3:DC105)+SUMPRODUCT((DA3:DA105=AP129)*(DD3:DD105=AP131)*DC3:DC105)+SUMPRODUCT((DA3:DA105=AP129)*(DD3:DD105=AP132)*DC3:DC105)+SUMPRODUCT((DA3:DA105=AP129)*(DD3:DD105=AP128)*DC3:DC105)+SUMPRODUCT((DA3:DA105=AP130)*(DD3:DD105=AP129)*DB3:DB105)+SUMPRODUCT((DA3:DA105=AP131)*(DD3:DD105=AP129)*DB3:DB105)+SUMPRODUCT((DA3:DA105=AP132)*(DD3:DD105=AP129)*DB3:DB105)+SUMPRODUCT((DA3:DA105=AP128)*(DD3:DD105=AP129)*DB3:DB105)</f>
        <v>0</v>
      </c>
      <c r="AV129" s="3">
        <f>AT129-AU129+1000</f>
        <v>1000</v>
      </c>
      <c r="AW129" s="3" t="str">
        <f t="shared" ref="AW129:AW131" si="373">IF(AP129&lt;&gt;"",AQ129*3+AR129*1,"")</f>
        <v/>
      </c>
      <c r="AX129" s="3" t="str">
        <f>IF(AP129&lt;&gt;"",VLOOKUP(AP129,C4:I52,7,FALSE),"")</f>
        <v/>
      </c>
      <c r="AY129" s="3" t="str">
        <f>IF(AP129&lt;&gt;"",VLOOKUP(AP129,C4:I52,5,FALSE),"")</f>
        <v/>
      </c>
      <c r="AZ129" s="3" t="str">
        <f>IF(AP129&lt;&gt;"",VLOOKUP(AP129,C4:K52,9,FALSE),"")</f>
        <v/>
      </c>
      <c r="BA129" s="3" t="str">
        <f t="shared" ref="BA129:BA131" si="374">AW129</f>
        <v/>
      </c>
      <c r="BB129" s="3" t="str">
        <f>IF(AP129&lt;&gt;"",RANK(BA129,BA128:BA131),"")</f>
        <v/>
      </c>
      <c r="BC129" s="3" t="str">
        <f>IF(AP129&lt;&gt;"",SUMPRODUCT((BA128:BA131=BA129)*(AV128:AV131&gt;AV129)),"")</f>
        <v/>
      </c>
      <c r="BD129" s="3" t="str">
        <f>IF(AP129&lt;&gt;"",SUMPRODUCT((BA128:BA131=BA129)*(AV128:AV131=AV129)*(AT128:AT131&gt;AT129)),"")</f>
        <v/>
      </c>
      <c r="BE129" s="3" t="str">
        <f>IF(AP129&lt;&gt;"",SUMPRODUCT((BA128:BA131=BA129)*(AV128:AV131=AV129)*(AT128:AT131=AT129)*(AX128:AX131&gt;AX129)),"")</f>
        <v/>
      </c>
      <c r="BF129" s="3" t="str">
        <f>IF(AP129&lt;&gt;"",SUMPRODUCT((BA128:BA131=BA129)*(AV128:AV131=AV129)*(AT128:AT131=AT129)*(AX128:AX131=AX129)*(AY128:AY131&gt;AY129)),"")</f>
        <v/>
      </c>
      <c r="BG129" s="3" t="str">
        <f>IF(AP129&lt;&gt;"",SUMPRODUCT((BA128:BA131=BA129)*(AV128:AV131=AV129)*(AT128:AT131=AT129)*(AX128:AX131=AX129)*(AY128:AY131=AY129)*(AZ128:AZ131&gt;AZ129)),"")</f>
        <v/>
      </c>
      <c r="BH129" s="3" t="str">
        <f>IF(AP129&lt;&gt;"",SUM(BB129:BG129)+1,"")</f>
        <v/>
      </c>
      <c r="DQ129" s="3" t="e">
        <f ca="1">IF(COUNTIF(DQ49:DQ52,4)=4,1,SUMPRODUCT((DQ49:DQ52=DQ50)*(DP49:DP52=DP50)*(DN49:DN52&gt;DN50))+1)</f>
        <v>#REF!</v>
      </c>
      <c r="EB129" s="3" t="e">
        <f ca="1">IF(EC50&lt;&gt;"",SUMPRODUCT((EJ49:EJ52=EJ50)*(EI49:EI52=EI50)*(EG49:EG52=EG50)*(EH49:EH52=EH50)),"")</f>
        <v>#N/A</v>
      </c>
      <c r="EC129" s="3" t="e">
        <f ca="1">IF(AND(EB129&lt;&gt;"",EB129&gt;1),EC50,"")</f>
        <v>#N/A</v>
      </c>
      <c r="ED129" s="3" t="e">
        <f ca="1">SUMPRODUCT((HH3:HH105=EC129)*(HK3:HK105=EC130)*(HL3:HL105="W"))+SUMPRODUCT((HH3:HH105=EC129)*(HK3:HK105=EC131)*(HL3:HL105="W"))+SUMPRODUCT((HH3:HH105=EC129)*(HK3:HK105=EC132)*(HL3:HL105="W"))+SUMPRODUCT((HH3:HH105=EC129)*(HK3:HK105=EC128)*(HL3:HL105="W"))+SUMPRODUCT((HH3:HH105=EC130)*(HK3:HK105=EC129)*(HM3:HM105="W"))+SUMPRODUCT((HH3:HH105=EC131)*(HK3:HK105=EC129)*(HM3:HM105="W"))+SUMPRODUCT((HH3:HH105=EC132)*(HK3:HK105=EC129)*(HM3:HM105="W"))+SUMPRODUCT((HH3:HH105=EC128)*(HK3:HK105=EC129)*(HM3:HM105="W"))</f>
        <v>#N/A</v>
      </c>
      <c r="EE129" s="3" t="e">
        <f ca="1">SUMPRODUCT((HH3:HH105=EC129)*(HK3:HK105=EC130)*(HL3:HL105="D"))+SUMPRODUCT((HH3:HH105=EC129)*(HK3:HK105=EC131)*(HL3:HL105="D"))+SUMPRODUCT((HH3:HH105=EC129)*(HK3:HK105=EC132)*(HL3:HL105="D"))+SUMPRODUCT((HH3:HH105=EC129)*(HK3:HK105=EC128)*(HL3:HL105="D"))+SUMPRODUCT((HH3:HH105=EC130)*(HK3:HK105=EC129)*(HL3:HL105="D"))+SUMPRODUCT((HH3:HH105=EC131)*(HK3:HK105=EC129)*(HL3:HL105="D"))+SUMPRODUCT((HH3:HH105=EC132)*(HK3:HK105=EC129)*(HL3:HL105="D"))+SUMPRODUCT((HH3:HH105=EC128)*(HK3:HK105=EC129)*(HL3:HL105="D"))</f>
        <v>#N/A</v>
      </c>
      <c r="EF129" s="3" t="e">
        <f ca="1">SUMPRODUCT((HH3:HH105=EC129)*(HK3:HK105=EC130)*(HL3:HL105="L"))+SUMPRODUCT((HH3:HH105=EC129)*(HK3:HK105=EC131)*(HL3:HL105="L"))+SUMPRODUCT((HH3:HH105=EC129)*(HK3:HK105=EC132)*(HL3:HL105="L"))+SUMPRODUCT((HH3:HH105=EC129)*(HK3:HK105=EC128)*(HL3:HL105="L"))+SUMPRODUCT((HH3:HH105=EC130)*(HK3:HK105=EC129)*(HM3:HM105="L"))+SUMPRODUCT((HH3:HH105=EC131)*(HK3:HK105=EC129)*(HM3:HM105="L"))+SUMPRODUCT((HH3:HH105=EC132)*(HK3:HK105=EC129)*(HM3:HM105="L"))+SUMPRODUCT((HH3:HH105=EC128)*(HK3:HK105=EC129)*(HM3:HM105="L"))</f>
        <v>#N/A</v>
      </c>
      <c r="EG129" s="3" t="e">
        <f ca="1">SUMPRODUCT((HH3:HH105=EC129)*(HK3:HK105=EC130)*HI3:HI105)+SUMPRODUCT((HH3:HH105=EC129)*(HK3:HK105=EC131)*HI3:HI105)+SUMPRODUCT((HH3:HH105=EC129)*(HK3:HK105=EC132)*HI3:HI105)+SUMPRODUCT((HH3:HH105=EC129)*(HK3:HK105=EC128)*HI3:HI105)+SUMPRODUCT((HH3:HH105=EC130)*(HK3:HK105=EC129)*HJ3:HJ105)+SUMPRODUCT((HH3:HH105=EC131)*(HK3:HK105=EC129)*HJ3:HJ105)+SUMPRODUCT((HH3:HH105=EC132)*(HK3:HK105=EC129)*HJ3:HJ105)+SUMPRODUCT((HH3:HH105=EC128)*(HK3:HK105=EC129)*HJ3:HJ105)</f>
        <v>#N/A</v>
      </c>
      <c r="EH129" s="3" t="e">
        <f ca="1">SUMPRODUCT((HH3:HH105=EC129)*(HK3:HK105=EC130)*HJ3:HJ105)+SUMPRODUCT((HH3:HH105=EC129)*(HK3:HK105=EC131)*HJ3:HJ105)+SUMPRODUCT((HH3:HH105=EC129)*(HK3:HK105=EC132)*HJ3:HJ105)+SUMPRODUCT((HH3:HH105=EC129)*(HK3:HK105=EC128)*HJ3:HJ105)+SUMPRODUCT((HH3:HH105=EC130)*(HK3:HK105=EC129)*HI3:HI105)+SUMPRODUCT((HH3:HH105=EC131)*(HK3:HK105=EC129)*HI3:HI105)+SUMPRODUCT((HH3:HH105=EC132)*(HK3:HK105=EC129)*HI3:HI105)+SUMPRODUCT((HH3:HH105=EC128)*(HK3:HK105=EC129)*HI3:HI105)</f>
        <v>#N/A</v>
      </c>
      <c r="EI129" s="3" t="e">
        <f ca="1">EG129-EH129+1000</f>
        <v>#N/A</v>
      </c>
      <c r="EJ129" s="3" t="e">
        <f t="shared" ref="EJ129:EJ131" ca="1" si="375">IF(EC129&lt;&gt;"",ED129*3+EE129*1,"")</f>
        <v>#N/A</v>
      </c>
      <c r="EK129" s="3" t="e">
        <f ca="1">IF(EC129&lt;&gt;"",VLOOKUP(EC129,DJ4:DP52,7,FALSE),"")</f>
        <v>#N/A</v>
      </c>
      <c r="EL129" s="3" t="e">
        <f ca="1">IF(EC129&lt;&gt;"",VLOOKUP(EC129,DJ4:DP52,5,FALSE),"")</f>
        <v>#N/A</v>
      </c>
      <c r="EM129" s="3" t="e">
        <f ca="1">IF(EC129&lt;&gt;"",VLOOKUP(EC129,DJ4:DR52,9,FALSE),"")</f>
        <v>#N/A</v>
      </c>
      <c r="EN129" s="3" t="e">
        <f t="shared" ref="EN129:EN131" ca="1" si="376">EJ129</f>
        <v>#N/A</v>
      </c>
      <c r="EO129" s="3" t="e">
        <f ca="1">IF(EC129&lt;&gt;"",RANK(EN129,EN128:EN131),"")</f>
        <v>#N/A</v>
      </c>
      <c r="EP129" s="3" t="e">
        <f ca="1">IF(EC129&lt;&gt;"",SUMPRODUCT((EN128:EN131=EN129)*(EI128:EI131&gt;EI129)),"")</f>
        <v>#N/A</v>
      </c>
      <c r="EQ129" s="3" t="e">
        <f ca="1">IF(EC129&lt;&gt;"",SUMPRODUCT((EN128:EN131=EN129)*(EI128:EI131=EI129)*(EG128:EG131&gt;EG129)),"")</f>
        <v>#N/A</v>
      </c>
      <c r="ER129" s="3" t="e">
        <f ca="1">IF(EC129&lt;&gt;"",SUMPRODUCT((EN128:EN131=EN129)*(EI128:EI131=EI129)*(EG128:EG131=EG129)*(EK128:EK131&gt;EK129)),"")</f>
        <v>#N/A</v>
      </c>
      <c r="ES129" s="3" t="e">
        <f ca="1">IF(EC129&lt;&gt;"",SUMPRODUCT((EN128:EN131=EN129)*(EI128:EI131=EI129)*(EG128:EG131=EG129)*(EK128:EK131=EK129)*(EL128:EL131&gt;EL129)),"")</f>
        <v>#N/A</v>
      </c>
      <c r="ET129" s="3" t="e">
        <f ca="1">IF(EC129&lt;&gt;"",SUMPRODUCT((EN128:EN131=EN129)*(EI128:EI131=EI129)*(EG128:EG131=EG129)*(EK128:EK131=EK129)*(EL128:EL131=EL129)*(EM128:EM131&gt;EM129)),"")</f>
        <v>#N/A</v>
      </c>
      <c r="EU129" s="3" t="e">
        <f t="shared" ref="EU129:EU131" ca="1" si="377">IF(EC129&lt;&gt;"",SUM(EO129:ET129),"")</f>
        <v>#N/A</v>
      </c>
      <c r="EV129" s="3" t="e">
        <f ca="1">IF(EW50&lt;&gt;"",SUMPRODUCT((FD49:FD52=FD50)*(FC49:FC52=FC50)*(FA49:FA52=FA50)*(FB49:FB52=FB50)),"")</f>
        <v>#N/A</v>
      </c>
      <c r="EW129" s="3" t="e">
        <f ca="1">IF(AND(EV129&lt;&gt;"",EV129&gt;1),EW50,"")</f>
        <v>#N/A</v>
      </c>
      <c r="EX129" s="3" t="e">
        <f ca="1">SUMPRODUCT((HH3:HH105=EW129)*(HK3:HK105=EW130)*(HL3:HL105="W"))+SUMPRODUCT((HH3:HH105=EW129)*(HK3:HK105=EW131)*(HL3:HL105="W"))+SUMPRODUCT((HH3:HH105=EW129)*(HK3:HK105=EW132)*(HL3:HL105="W"))+SUMPRODUCT((HH3:HH105=EW130)*(HK3:HK105=EW129)*(HM3:HM105="W"))+SUMPRODUCT((HH3:HH105=EW131)*(HK3:HK105=EW129)*(HM3:HM105="W"))+SUMPRODUCT((HH3:HH105=EW132)*(HK3:HK105=EW129)*(HM3:HM105="W"))</f>
        <v>#N/A</v>
      </c>
      <c r="EY129" s="3" t="e">
        <f ca="1">SUMPRODUCT((HH3:HH105=EW129)*(HK3:HK105=EW130)*(HL3:HL105="D"))+SUMPRODUCT((HH3:HH105=EW129)*(HK3:HK105=EW131)*(HL3:HL105="D"))+SUMPRODUCT((HH3:HH105=EW129)*(HK3:HK105=EW132)*(HL3:HL105="D"))+SUMPRODUCT((HH3:HH105=EW130)*(HK3:HK105=EW129)*(HL3:HL105="D"))+SUMPRODUCT((HH3:HH105=EW131)*(HK3:HK105=EW129)*(HL3:HL105="D"))+SUMPRODUCT((HH3:HH105=EW132)*(HK3:HK105=EW129)*(HL3:HL105="D"))</f>
        <v>#N/A</v>
      </c>
      <c r="EZ129" s="3" t="e">
        <f ca="1">SUMPRODUCT((HH3:HH105=EW129)*(HK3:HK105=EW130)*(HL3:HL105="L"))+SUMPRODUCT((HH3:HH105=EW129)*(HK3:HK105=EW131)*(HL3:HL105="L"))+SUMPRODUCT((HH3:HH105=EW129)*(HK3:HK105=EW132)*(HL3:HL105="L"))+SUMPRODUCT((HH3:HH105=EW130)*(HK3:HK105=EW129)*(HM3:HM105="L"))+SUMPRODUCT((HH3:HH105=EW131)*(HK3:HK105=EW129)*(HM3:HM105="L"))+SUMPRODUCT((HH3:HH105=EW132)*(HK3:HK105=EW129)*(HM3:HM105="L"))</f>
        <v>#N/A</v>
      </c>
      <c r="FA129" s="3" t="e">
        <f ca="1">SUMPRODUCT((HH3:HH105=EW129)*(HK3:HK105=EW130)*HI3:HI105)+SUMPRODUCT((HH3:HH105=EW129)*(HK3:HK105=EW131)*HI3:HI105)+SUMPRODUCT((HH3:HH105=EW129)*(HK3:HK105=EW132)*HI3:HI105)+SUMPRODUCT((HH3:HH105=EW129)*(HK3:HK105=EW128)*HI3:HI105)+SUMPRODUCT((HH3:HH105=EW130)*(HK3:HK105=EW129)*HJ3:HJ105)+SUMPRODUCT((HH3:HH105=EW131)*(HK3:HK105=EW129)*HJ3:HJ105)+SUMPRODUCT((HH3:HH105=EW132)*(HK3:HK105=EW129)*HJ3:HJ105)+SUMPRODUCT((HH3:HH105=EW128)*(HK3:HK105=EW129)*HJ3:HJ105)</f>
        <v>#N/A</v>
      </c>
      <c r="FB129" s="3" t="e">
        <f ca="1">SUMPRODUCT((HH3:HH105=EW129)*(HK3:HK105=EW130)*HJ3:HJ105)+SUMPRODUCT((HH3:HH105=EW129)*(HK3:HK105=EW131)*HJ3:HJ105)+SUMPRODUCT((HH3:HH105=EW129)*(HK3:HK105=EW132)*HJ3:HJ105)+SUMPRODUCT((HH3:HH105=EW129)*(HK3:HK105=EW128)*HJ3:HJ105)+SUMPRODUCT((HH3:HH105=EW130)*(HK3:HK105=EW129)*HI3:HI105)+SUMPRODUCT((HH3:HH105=EW131)*(HK3:HK105=EW129)*HI3:HI105)+SUMPRODUCT((HH3:HH105=EW132)*(HK3:HK105=EW129)*HI3:HI105)+SUMPRODUCT((HH3:HH105=EW128)*(HK3:HK105=EW129)*HI3:HI105)</f>
        <v>#N/A</v>
      </c>
      <c r="FC129" s="3" t="e">
        <f ca="1">FA129-FB129+1000</f>
        <v>#N/A</v>
      </c>
      <c r="FD129" s="3" t="e">
        <f t="shared" ref="FD129:FD131" ca="1" si="378">IF(EW129&lt;&gt;"",EX129*3+EY129*1,"")</f>
        <v>#N/A</v>
      </c>
      <c r="FE129" s="3" t="e">
        <f ca="1">IF(EW129&lt;&gt;"",VLOOKUP(EW129,DJ4:DP52,7,FALSE),"")</f>
        <v>#N/A</v>
      </c>
      <c r="FF129" s="3" t="e">
        <f ca="1">IF(EW129&lt;&gt;"",VLOOKUP(EW129,DJ4:DP52,5,FALSE),"")</f>
        <v>#N/A</v>
      </c>
      <c r="FG129" s="3" t="e">
        <f ca="1">IF(EW129&lt;&gt;"",VLOOKUP(EW129,DJ4:DR52,9,FALSE),"")</f>
        <v>#N/A</v>
      </c>
      <c r="FH129" s="3" t="e">
        <f t="shared" ref="FH129:FH131" ca="1" si="379">FD129</f>
        <v>#N/A</v>
      </c>
      <c r="FI129" s="3" t="e">
        <f ca="1">IF(EW129&lt;&gt;"",RANK(FH129,FH128:FH131),"")</f>
        <v>#N/A</v>
      </c>
      <c r="FJ129" s="3" t="e">
        <f ca="1">IF(EW129&lt;&gt;"",SUMPRODUCT((FH128:FH131=FH129)*(FC128:FC131&gt;FC129)),"")</f>
        <v>#N/A</v>
      </c>
      <c r="FK129" s="3" t="e">
        <f ca="1">IF(EW129&lt;&gt;"",SUMPRODUCT((FH128:FH131=FH129)*(FC128:FC131=FC129)*(FA128:FA131&gt;FA129)),"")</f>
        <v>#N/A</v>
      </c>
      <c r="FL129" s="3" t="e">
        <f ca="1">IF(EW129&lt;&gt;"",SUMPRODUCT((FH128:FH131=FH129)*(FC128:FC131=FC129)*(FA128:FA131=FA129)*(FE128:FE131&gt;FE129)),"")</f>
        <v>#N/A</v>
      </c>
      <c r="FM129" s="3" t="e">
        <f ca="1">IF(EW129&lt;&gt;"",SUMPRODUCT((FH128:FH131=FH129)*(FC128:FC131=FC129)*(FA128:FA131=FA129)*(FE128:FE131=FE129)*(FF128:FF131&gt;FF129)),"")</f>
        <v>#N/A</v>
      </c>
      <c r="FN129" s="3" t="e">
        <f ca="1">IF(EW129&lt;&gt;"",SUMPRODUCT((FH128:FH131=FH129)*(FC128:FC131=FC129)*(FA128:FA131=FA129)*(FE128:FE131=FE129)*(FF128:FF131=FF129)*(FG128:FG131&gt;FG129)),"")</f>
        <v>#N/A</v>
      </c>
      <c r="FO129" s="3" t="e">
        <f ca="1">IF(EW129&lt;&gt;"",SUM(FI129:FN129)+1,"")</f>
        <v>#N/A</v>
      </c>
    </row>
    <row r="130" spans="10:171" x14ac:dyDescent="0.25">
      <c r="J130" s="3">
        <f>IF(COUNTIF(J49:J52,4)=4,1,SUMPRODUCT((J49:J52=J51)*(I49:I52=I51)*(G49:G52&gt;G51))+1)</f>
        <v>1</v>
      </c>
      <c r="U130" s="3">
        <f>IF(V51&lt;&gt;"",SUMPRODUCT((AC49:AC52=AC51)*(AB49:AB52=AB51)*(Z49:Z52=Z51)*(AA49:AA52=AA51)),"")</f>
        <v>4</v>
      </c>
      <c r="V130" s="3" t="str">
        <f>IF(AND(U130&lt;&gt;"",U130&gt;1),V51,"")</f>
        <v>Uruguay</v>
      </c>
      <c r="W130" s="3">
        <f>SUMPRODUCT((DA3:DA105=V130)*(DD3:DD105=V131)*(DE3:DE105="W"))+SUMPRODUCT((DA3:DA105=V130)*(DD3:DD105=V132)*(DE3:DE105="W"))+SUMPRODUCT((DA3:DA105=V130)*(DD3:DD105=V128)*(DE3:DE105="W"))+SUMPRODUCT((DA3:DA105=V130)*(DD3:DD105=V129)*(DE3:DE105="W"))+SUMPRODUCT((DA3:DA105=V131)*(DD3:DD105=V130)*(DF3:DF105="W"))+SUMPRODUCT((DA3:DA105=V132)*(DD3:DD105=V130)*(DF3:DF105="W"))+SUMPRODUCT((DA3:DA105=V128)*(DD3:DD105=V130)*(DF3:DF105="W"))+SUMPRODUCT((DA3:DA105=V129)*(DD3:DD105=V130)*(DF3:DF105="W"))</f>
        <v>0</v>
      </c>
      <c r="X130" s="3">
        <f>SUMPRODUCT((DA3:DA105=V130)*(DD3:DD105=V131)*(DE3:DE105="D"))+SUMPRODUCT((DA3:DA105=V130)*(DD3:DD105=V132)*(DE3:DE105="D"))+SUMPRODUCT((DA3:DA105=V130)*(DD3:DD105=V128)*(DE3:DE105="D"))+SUMPRODUCT((DA3:DA105=V130)*(DD3:DD105=V129)*(DE3:DE105="D"))+SUMPRODUCT((DA3:DA105=V131)*(DD3:DD105=V130)*(DE3:DE105="D"))+SUMPRODUCT((DA3:DA105=V132)*(DD3:DD105=V130)*(DE3:DE105="D"))+SUMPRODUCT((DA3:DA105=V128)*(DD3:DD105=V130)*(DE3:DE105="D"))+SUMPRODUCT((DA3:DA105=V129)*(DD3:DD105=V130)*(DE3:DE105="D"))</f>
        <v>0</v>
      </c>
      <c r="Y130" s="3">
        <f>SUMPRODUCT((DA3:DA105=V130)*(DD3:DD105=V131)*(DE3:DE105="L"))+SUMPRODUCT((DA3:DA105=V130)*(DD3:DD105=V132)*(DE3:DE105="L"))+SUMPRODUCT((DA3:DA105=V130)*(DD3:DD105=V128)*(DE3:DE105="L"))+SUMPRODUCT((DA3:DA105=V130)*(DD3:DD105=V129)*(DE3:DE105="L"))+SUMPRODUCT((DA3:DA105=V131)*(DD3:DD105=V130)*(DF3:DF105="L"))+SUMPRODUCT((DA3:DA105=V132)*(DD3:DD105=V130)*(DF3:DF105="L"))+SUMPRODUCT((DA3:DA105=V128)*(DD3:DD105=V130)*(DF3:DF105="L"))+SUMPRODUCT((DA3:DA105=V129)*(DD3:DD105=V130)*(DF3:DF105="L"))</f>
        <v>0</v>
      </c>
      <c r="Z130" s="3">
        <f>SUMPRODUCT((DA3:DA105=V130)*(DD3:DD105=V131)*DB3:DB105)+SUMPRODUCT((DA3:DA105=V130)*(DD3:DD105=V132)*DB3:DB105)+SUMPRODUCT((DA3:DA105=V130)*(DD3:DD105=V128)*DB3:DB105)+SUMPRODUCT((DA3:DA105=V130)*(DD3:DD105=V129)*DB3:DB105)+SUMPRODUCT((DA3:DA105=V131)*(DD3:DD105=V130)*DC3:DC105)+SUMPRODUCT((DA3:DA105=V132)*(DD3:DD105=V130)*DC3:DC105)+SUMPRODUCT((DA3:DA105=V128)*(DD3:DD105=V130)*DC3:DC105)+SUMPRODUCT((DA3:DA105=V129)*(DD3:DD105=V130)*DC3:DC105)</f>
        <v>0</v>
      </c>
      <c r="AA130" s="3">
        <f>SUMPRODUCT((DA3:DA105=V130)*(DD3:DD105=V131)*DC3:DC105)+SUMPRODUCT((DA3:DA105=V130)*(DD3:DD105=V132)*DC3:DC105)+SUMPRODUCT((DA3:DA105=V130)*(DD3:DD105=V128)*DC3:DC105)+SUMPRODUCT((DA3:DA105=V130)*(DD3:DD105=V129)*DC3:DC105)+SUMPRODUCT((DA3:DA105=V131)*(DD3:DD105=V130)*DB3:DB105)+SUMPRODUCT((DA3:DA105=V132)*(DD3:DD105=V130)*DB3:DB105)+SUMPRODUCT((DA3:DA105=V128)*(DD3:DD105=V130)*DB3:DB105)+SUMPRODUCT((DA3:DA105=V129)*(DD3:DD105=V130)*DB3:DB105)</f>
        <v>0</v>
      </c>
      <c r="AB130" s="3">
        <f>Z130-AA130+1000</f>
        <v>1000</v>
      </c>
      <c r="AC130" s="3">
        <f t="shared" si="370"/>
        <v>0</v>
      </c>
      <c r="AD130" s="3">
        <f>IF(V130&lt;&gt;"",VLOOKUP(V130,C4:I52,7,FALSE),"")</f>
        <v>1000</v>
      </c>
      <c r="AE130" s="3">
        <f>IF(V130&lt;&gt;"",VLOOKUP(V130,C4:I52,5,FALSE),"")</f>
        <v>0</v>
      </c>
      <c r="AF130" s="3">
        <f>IF(V130&lt;&gt;"",VLOOKUP(V130,C4:K52,9,FALSE),"")</f>
        <v>-117</v>
      </c>
      <c r="AG130" s="3">
        <f t="shared" si="371"/>
        <v>0</v>
      </c>
      <c r="AH130" s="3">
        <f>IF(V130&lt;&gt;"",RANK(AG130,AG128:AG131),"")</f>
        <v>1</v>
      </c>
      <c r="AI130" s="3">
        <f>IF(V130&lt;&gt;"",SUMPRODUCT((AG128:AG131=AG130)*(AB128:AB131&gt;AB130)),"")</f>
        <v>0</v>
      </c>
      <c r="AJ130" s="3">
        <f>IF(V130&lt;&gt;"",SUMPRODUCT((AG128:AG131=AG130)*(AB128:AB131=AB130)*(Z128:Z131&gt;Z130)),"")</f>
        <v>0</v>
      </c>
      <c r="AK130" s="3">
        <f>IF(V130&lt;&gt;"",SUMPRODUCT((AG128:AG131=AG130)*(AB128:AB131=AB130)*(Z128:Z131=Z130)*(AD128:AD131&gt;AD130)),"")</f>
        <v>0</v>
      </c>
      <c r="AL130" s="3">
        <f>IF(V130&lt;&gt;"",SUMPRODUCT((AG128:AG131=AG130)*(AB128:AB131=AB130)*(Z128:Z131=Z130)*(AD128:AD131=AD130)*(AE128:AE131&gt;AE130)),"")</f>
        <v>0</v>
      </c>
      <c r="AM130" s="3">
        <f>IF(V130&lt;&gt;"",SUMPRODUCT((AG128:AG131=AG130)*(AB128:AB131=AB130)*(Z128:Z131=Z130)*(AD128:AD131=AD130)*(AE128:AE131=AE130)*(AF128:AF131&gt;AF130)),"")</f>
        <v>1</v>
      </c>
      <c r="AN130" s="3">
        <f t="shared" si="372"/>
        <v>2</v>
      </c>
      <c r="AO130" s="3" t="str">
        <f>IF(AP51&lt;&gt;"",SUMPRODUCT((AW49:AW52=AW51)*(AV49:AV52=AV51)*(AT49:AT52=AT51)*(AU49:AU52=AU51)),"")</f>
        <v/>
      </c>
      <c r="AP130" s="3" t="str">
        <f>IF(AND(AO130&lt;&gt;"",AO130&gt;1),AP51,"")</f>
        <v/>
      </c>
      <c r="AQ130" s="3">
        <f>SUMPRODUCT((DA3:DA105=AP130)*(DD3:DD105=AP131)*(DE3:DE105="W"))+SUMPRODUCT((DA3:DA105=AP130)*(DD3:DD105=AP132)*(DE3:DE105="W"))+SUMPRODUCT((DA3:DA105=AP130)*(DD3:DD105=AP129)*(DE3:DE105="W"))+SUMPRODUCT((DA3:DA105=AP131)*(DD3:DD105=AP130)*(DF3:DF105="W"))+SUMPRODUCT((DA3:DA105=AP132)*(DD3:DD105=AP130)*(DF3:DF105="W"))+SUMPRODUCT((DA3:DA105=AP129)*(DD3:DD105=AP130)*(DF3:DF105="W"))</f>
        <v>0</v>
      </c>
      <c r="AR130" s="3">
        <f>SUMPRODUCT((DA3:DA105=AP130)*(DD3:DD105=AP131)*(DE3:DE105="D"))+SUMPRODUCT((DA3:DA105=AP130)*(DD3:DD105=AP132)*(DE3:DE105="D"))+SUMPRODUCT((DA3:DA105=AP130)*(DD3:DD105=AP129)*(DE3:DE105="D"))+SUMPRODUCT((DA3:DA105=AP131)*(DD3:DD105=AP130)*(DE3:DE105="D"))+SUMPRODUCT((DA3:DA105=AP132)*(DD3:DD105=AP130)*(DE3:DE105="D"))+SUMPRODUCT((DA3:DA105=AP129)*(DD3:DD105=AP130)*(DE3:DE105="D"))</f>
        <v>0</v>
      </c>
      <c r="AS130" s="3">
        <f>SUMPRODUCT((DA3:DA105=AP130)*(DD3:DD105=AP131)*(DE3:DE105="L"))+SUMPRODUCT((DA3:DA105=AP130)*(DD3:DD105=AP132)*(DE3:DE105="L"))+SUMPRODUCT((DA3:DA105=AP130)*(DD3:DD105=AP129)*(DE3:DE105="L"))+SUMPRODUCT((DA3:DA105=AP131)*(DD3:DD105=AP130)*(DF3:DF105="L"))+SUMPRODUCT((DA3:DA105=AP132)*(DD3:DD105=AP130)*(DF3:DF105="L"))+SUMPRODUCT((DA3:DA105=AP129)*(DD3:DD105=AP130)*(DF3:DF105="L"))</f>
        <v>0</v>
      </c>
      <c r="AT130" s="3">
        <f>SUMPRODUCT((DA3:DA105=AP130)*(DD3:DD105=AP131)*DB3:DB105)+SUMPRODUCT((DA3:DA105=AP130)*(DD3:DD105=AP132)*DB3:DB105)+SUMPRODUCT((DA3:DA105=AP130)*(DD3:DD105=AP128)*DB3:DB105)+SUMPRODUCT((DA3:DA105=AP130)*(DD3:DD105=AP129)*DB3:DB105)+SUMPRODUCT((DA3:DA105=AP131)*(DD3:DD105=AP130)*DC3:DC105)+SUMPRODUCT((DA3:DA105=AP132)*(DD3:DD105=AP130)*DC3:DC105)+SUMPRODUCT((DA3:DA105=AP128)*(DD3:DD105=AP130)*DC3:DC105)+SUMPRODUCT((DA3:DA105=AP129)*(DD3:DD105=AP130)*DC3:DC105)</f>
        <v>0</v>
      </c>
      <c r="AU130" s="3">
        <f>SUMPRODUCT((DA3:DA105=AP130)*(DD3:DD105=AP131)*DC3:DC105)+SUMPRODUCT((DA3:DA105=AP130)*(DD3:DD105=AP132)*DC3:DC105)+SUMPRODUCT((DA3:DA105=AP130)*(DD3:DD105=AP128)*DC3:DC105)+SUMPRODUCT((DA3:DA105=AP130)*(DD3:DD105=AP129)*DC3:DC105)+SUMPRODUCT((DA3:DA105=AP131)*(DD3:DD105=AP130)*DB3:DB105)+SUMPRODUCT((DA3:DA105=AP132)*(DD3:DD105=AP130)*DB3:DB105)+SUMPRODUCT((DA3:DA105=AP128)*(DD3:DD105=AP130)*DB3:DB105)+SUMPRODUCT((DA3:DA105=AP129)*(DD3:DD105=AP130)*DB3:DB105)</f>
        <v>0</v>
      </c>
      <c r="AV130" s="3">
        <f>AT130-AU130+1000</f>
        <v>1000</v>
      </c>
      <c r="AW130" s="3" t="str">
        <f t="shared" si="373"/>
        <v/>
      </c>
      <c r="AX130" s="3" t="str">
        <f>IF(AP130&lt;&gt;"",VLOOKUP(AP130,C4:I52,7,FALSE),"")</f>
        <v/>
      </c>
      <c r="AY130" s="3" t="str">
        <f>IF(AP130&lt;&gt;"",VLOOKUP(AP130,C4:I52,5,FALSE),"")</f>
        <v/>
      </c>
      <c r="AZ130" s="3" t="str">
        <f>IF(AP130&lt;&gt;"",VLOOKUP(AP130,C4:K52,9,FALSE),"")</f>
        <v/>
      </c>
      <c r="BA130" s="3" t="str">
        <f t="shared" si="374"/>
        <v/>
      </c>
      <c r="BB130" s="3" t="str">
        <f>IF(AP130&lt;&gt;"",RANK(BA130,BA128:BA131),"")</f>
        <v/>
      </c>
      <c r="BC130" s="3" t="str">
        <f>IF(AP130&lt;&gt;"",SUMPRODUCT((BA128:BA131=BA130)*(AV128:AV131&gt;AV130)),"")</f>
        <v/>
      </c>
      <c r="BD130" s="3" t="str">
        <f>IF(AP130&lt;&gt;"",SUMPRODUCT((BA128:BA131=BA130)*(AV128:AV131=AV130)*(AT128:AT131&gt;AT130)),"")</f>
        <v/>
      </c>
      <c r="BE130" s="3" t="str">
        <f>IF(AP130&lt;&gt;"",SUMPRODUCT((BA128:BA131=BA130)*(AV128:AV131=AV130)*(AT128:AT131=AT130)*(AX128:AX131&gt;AX130)),"")</f>
        <v/>
      </c>
      <c r="BF130" s="3" t="str">
        <f>IF(AP130&lt;&gt;"",SUMPRODUCT((BA128:BA131=BA130)*(AV128:AV131=AV130)*(AT128:AT131=AT130)*(AX128:AX131=AX130)*(AY128:AY131&gt;AY130)),"")</f>
        <v/>
      </c>
      <c r="BG130" s="3" t="str">
        <f>IF(AP130&lt;&gt;"",SUMPRODUCT((BA128:BA131=BA130)*(AV128:AV131=AV130)*(AT128:AT131=AT130)*(AX128:AX131=AX130)*(AY128:AY131=AY130)*(AZ128:AZ131&gt;AZ130)),"")</f>
        <v/>
      </c>
      <c r="BH130" s="3" t="str">
        <f t="shared" ref="BH130:BH131" si="380">IF(AP130&lt;&gt;"",SUM(BB130:BG130)+1,"")</f>
        <v/>
      </c>
      <c r="DQ130" s="3" t="e">
        <f ca="1">IF(COUNTIF(DQ49:DQ52,4)=4,1,SUMPRODUCT((DQ49:DQ52=DQ51)*(DP49:DP52=DP51)*(DN49:DN52&gt;DN51))+1)</f>
        <v>#REF!</v>
      </c>
      <c r="EB130" s="3" t="e">
        <f ca="1">IF(EC51&lt;&gt;"",SUMPRODUCT((EJ49:EJ52=EJ51)*(EI49:EI52=EI51)*(EG49:EG52=EG51)*(EH49:EH52=EH51)),"")</f>
        <v>#N/A</v>
      </c>
      <c r="EC130" s="3" t="e">
        <f ca="1">IF(AND(EB130&lt;&gt;"",EB130&gt;1),EC51,"")</f>
        <v>#N/A</v>
      </c>
      <c r="ED130" s="3" t="e">
        <f ca="1">SUMPRODUCT((HH3:HH105=EC130)*(HK3:HK105=EC131)*(HL3:HL105="W"))+SUMPRODUCT((HH3:HH105=EC130)*(HK3:HK105=EC132)*(HL3:HL105="W"))+SUMPRODUCT((HH3:HH105=EC130)*(HK3:HK105=EC128)*(HL3:HL105="W"))+SUMPRODUCT((HH3:HH105=EC130)*(HK3:HK105=EC129)*(HL3:HL105="W"))+SUMPRODUCT((HH3:HH105=EC131)*(HK3:HK105=EC130)*(HM3:HM105="W"))+SUMPRODUCT((HH3:HH105=EC132)*(HK3:HK105=EC130)*(HM3:HM105="W"))+SUMPRODUCT((HH3:HH105=EC128)*(HK3:HK105=EC130)*(HM3:HM105="W"))+SUMPRODUCT((HH3:HH105=EC129)*(HK3:HK105=EC130)*(HM3:HM105="W"))</f>
        <v>#N/A</v>
      </c>
      <c r="EE130" s="3" t="e">
        <f ca="1">SUMPRODUCT((HH3:HH105=EC130)*(HK3:HK105=EC131)*(HL3:HL105="D"))+SUMPRODUCT((HH3:HH105=EC130)*(HK3:HK105=EC132)*(HL3:HL105="D"))+SUMPRODUCT((HH3:HH105=EC130)*(HK3:HK105=EC128)*(HL3:HL105="D"))+SUMPRODUCT((HH3:HH105=EC130)*(HK3:HK105=EC129)*(HL3:HL105="D"))+SUMPRODUCT((HH3:HH105=EC131)*(HK3:HK105=EC130)*(HL3:HL105="D"))+SUMPRODUCT((HH3:HH105=EC132)*(HK3:HK105=EC130)*(HL3:HL105="D"))+SUMPRODUCT((HH3:HH105=EC128)*(HK3:HK105=EC130)*(HL3:HL105="D"))+SUMPRODUCT((HH3:HH105=EC129)*(HK3:HK105=EC130)*(HL3:HL105="D"))</f>
        <v>#N/A</v>
      </c>
      <c r="EF130" s="3" t="e">
        <f ca="1">SUMPRODUCT((HH3:HH105=EC130)*(HK3:HK105=EC131)*(HL3:HL105="L"))+SUMPRODUCT((HH3:HH105=EC130)*(HK3:HK105=EC132)*(HL3:HL105="L"))+SUMPRODUCT((HH3:HH105=EC130)*(HK3:HK105=EC128)*(HL3:HL105="L"))+SUMPRODUCT((HH3:HH105=EC130)*(HK3:HK105=EC129)*(HL3:HL105="L"))+SUMPRODUCT((HH3:HH105=EC131)*(HK3:HK105=EC130)*(HM3:HM105="L"))+SUMPRODUCT((HH3:HH105=EC132)*(HK3:HK105=EC130)*(HM3:HM105="L"))+SUMPRODUCT((HH3:HH105=EC128)*(HK3:HK105=EC130)*(HM3:HM105="L"))+SUMPRODUCT((HH3:HH105=EC129)*(HK3:HK105=EC130)*(HM3:HM105="L"))</f>
        <v>#N/A</v>
      </c>
      <c r="EG130" s="3" t="e">
        <f ca="1">SUMPRODUCT((HH3:HH105=EC130)*(HK3:HK105=EC131)*HI3:HI105)+SUMPRODUCT((HH3:HH105=EC130)*(HK3:HK105=EC132)*HI3:HI105)+SUMPRODUCT((HH3:HH105=EC130)*(HK3:HK105=EC128)*HI3:HI105)+SUMPRODUCT((HH3:HH105=EC130)*(HK3:HK105=EC129)*HI3:HI105)+SUMPRODUCT((HH3:HH105=EC131)*(HK3:HK105=EC130)*HJ3:HJ105)+SUMPRODUCT((HH3:HH105=EC132)*(HK3:HK105=EC130)*HJ3:HJ105)+SUMPRODUCT((HH3:HH105=EC128)*(HK3:HK105=EC130)*HJ3:HJ105)+SUMPRODUCT((HH3:HH105=EC129)*(HK3:HK105=EC130)*HJ3:HJ105)</f>
        <v>#N/A</v>
      </c>
      <c r="EH130" s="3" t="e">
        <f ca="1">SUMPRODUCT((HH3:HH105=EC130)*(HK3:HK105=EC131)*HJ3:HJ105)+SUMPRODUCT((HH3:HH105=EC130)*(HK3:HK105=EC132)*HJ3:HJ105)+SUMPRODUCT((HH3:HH105=EC130)*(HK3:HK105=EC128)*HJ3:HJ105)+SUMPRODUCT((HH3:HH105=EC130)*(HK3:HK105=EC129)*HJ3:HJ105)+SUMPRODUCT((HH3:HH105=EC131)*(HK3:HK105=EC130)*HI3:HI105)+SUMPRODUCT((HH3:HH105=EC132)*(HK3:HK105=EC130)*HI3:HI105)+SUMPRODUCT((HH3:HH105=EC128)*(HK3:HK105=EC130)*HI3:HI105)+SUMPRODUCT((HH3:HH105=EC129)*(HK3:HK105=EC130)*HI3:HI105)</f>
        <v>#N/A</v>
      </c>
      <c r="EI130" s="3" t="e">
        <f ca="1">EG130-EH130+1000</f>
        <v>#N/A</v>
      </c>
      <c r="EJ130" s="3" t="e">
        <f t="shared" ca="1" si="375"/>
        <v>#N/A</v>
      </c>
      <c r="EK130" s="3" t="e">
        <f ca="1">IF(EC130&lt;&gt;"",VLOOKUP(EC130,DJ4:DP52,7,FALSE),"")</f>
        <v>#N/A</v>
      </c>
      <c r="EL130" s="3" t="e">
        <f ca="1">IF(EC130&lt;&gt;"",VLOOKUP(EC130,DJ4:DP52,5,FALSE),"")</f>
        <v>#N/A</v>
      </c>
      <c r="EM130" s="3" t="e">
        <f ca="1">IF(EC130&lt;&gt;"",VLOOKUP(EC130,DJ4:DR52,9,FALSE),"")</f>
        <v>#N/A</v>
      </c>
      <c r="EN130" s="3" t="e">
        <f t="shared" ca="1" si="376"/>
        <v>#N/A</v>
      </c>
      <c r="EO130" s="3" t="e">
        <f ca="1">IF(EC130&lt;&gt;"",RANK(EN130,EN128:EN131),"")</f>
        <v>#N/A</v>
      </c>
      <c r="EP130" s="3" t="e">
        <f ca="1">IF(EC130&lt;&gt;"",SUMPRODUCT((EN128:EN131=EN130)*(EI128:EI131&gt;EI130)),"")</f>
        <v>#N/A</v>
      </c>
      <c r="EQ130" s="3" t="e">
        <f ca="1">IF(EC130&lt;&gt;"",SUMPRODUCT((EN128:EN131=EN130)*(EI128:EI131=EI130)*(EG128:EG131&gt;EG130)),"")</f>
        <v>#N/A</v>
      </c>
      <c r="ER130" s="3" t="e">
        <f ca="1">IF(EC130&lt;&gt;"",SUMPRODUCT((EN128:EN131=EN130)*(EI128:EI131=EI130)*(EG128:EG131=EG130)*(EK128:EK131&gt;EK130)),"")</f>
        <v>#N/A</v>
      </c>
      <c r="ES130" s="3" t="e">
        <f ca="1">IF(EC130&lt;&gt;"",SUMPRODUCT((EN128:EN131=EN130)*(EI128:EI131=EI130)*(EG128:EG131=EG130)*(EK128:EK131=EK130)*(EL128:EL131&gt;EL130)),"")</f>
        <v>#N/A</v>
      </c>
      <c r="ET130" s="3" t="e">
        <f ca="1">IF(EC130&lt;&gt;"",SUMPRODUCT((EN128:EN131=EN130)*(EI128:EI131=EI130)*(EG128:EG131=EG130)*(EK128:EK131=EK130)*(EL128:EL131=EL130)*(EM128:EM131&gt;EM130)),"")</f>
        <v>#N/A</v>
      </c>
      <c r="EU130" s="3" t="e">
        <f t="shared" ca="1" si="377"/>
        <v>#N/A</v>
      </c>
      <c r="EV130" s="3" t="e">
        <f ca="1">IF(EW51&lt;&gt;"",SUMPRODUCT((FD49:FD52=FD51)*(FC49:FC52=FC51)*(FA49:FA52=FA51)*(FB49:FB52=FB51)),"")</f>
        <v>#N/A</v>
      </c>
      <c r="EW130" s="3" t="e">
        <f ca="1">IF(AND(EV130&lt;&gt;"",EV130&gt;1),EW51,"")</f>
        <v>#N/A</v>
      </c>
      <c r="EX130" s="3" t="e">
        <f ca="1">SUMPRODUCT((HH3:HH105=EW130)*(HK3:HK105=EW131)*(HL3:HL105="W"))+SUMPRODUCT((HH3:HH105=EW130)*(HK3:HK105=EW132)*(HL3:HL105="W"))+SUMPRODUCT((HH3:HH105=EW130)*(HK3:HK105=EW129)*(HL3:HL105="W"))+SUMPRODUCT((HH3:HH105=EW131)*(HK3:HK105=EW130)*(HM3:HM105="W"))+SUMPRODUCT((HH3:HH105=EW132)*(HK3:HK105=EW130)*(HM3:HM105="W"))+SUMPRODUCT((HH3:HH105=EW129)*(HK3:HK105=EW130)*(HM3:HM105="W"))</f>
        <v>#N/A</v>
      </c>
      <c r="EY130" s="3" t="e">
        <f ca="1">SUMPRODUCT((HH3:HH105=EW130)*(HK3:HK105=EW131)*(HL3:HL105="D"))+SUMPRODUCT((HH3:HH105=EW130)*(HK3:HK105=EW132)*(HL3:HL105="D"))+SUMPRODUCT((HH3:HH105=EW130)*(HK3:HK105=EW129)*(HL3:HL105="D"))+SUMPRODUCT((HH3:HH105=EW131)*(HK3:HK105=EW130)*(HL3:HL105="D"))+SUMPRODUCT((HH3:HH105=EW132)*(HK3:HK105=EW130)*(HL3:HL105="D"))+SUMPRODUCT((HH3:HH105=EW129)*(HK3:HK105=EW130)*(HL3:HL105="D"))</f>
        <v>#N/A</v>
      </c>
      <c r="EZ130" s="3" t="e">
        <f ca="1">SUMPRODUCT((HH3:HH105=EW130)*(HK3:HK105=EW131)*(HL3:HL105="L"))+SUMPRODUCT((HH3:HH105=EW130)*(HK3:HK105=EW132)*(HL3:HL105="L"))+SUMPRODUCT((HH3:HH105=EW130)*(HK3:HK105=EW129)*(HL3:HL105="L"))+SUMPRODUCT((HH3:HH105=EW131)*(HK3:HK105=EW130)*(HM3:HM105="L"))+SUMPRODUCT((HH3:HH105=EW132)*(HK3:HK105=EW130)*(HM3:HM105="L"))+SUMPRODUCT((HH3:HH105=EW129)*(HK3:HK105=EW130)*(HM3:HM105="L"))</f>
        <v>#N/A</v>
      </c>
      <c r="FA130" s="3" t="e">
        <f ca="1">SUMPRODUCT((HH3:HH105=EW130)*(HK3:HK105=EW131)*HI3:HI105)+SUMPRODUCT((HH3:HH105=EW130)*(HK3:HK105=EW132)*HI3:HI105)+SUMPRODUCT((HH3:HH105=EW130)*(HK3:HK105=EW128)*HI3:HI105)+SUMPRODUCT((HH3:HH105=EW130)*(HK3:HK105=EW129)*HI3:HI105)+SUMPRODUCT((HH3:HH105=EW131)*(HK3:HK105=EW130)*HJ3:HJ105)+SUMPRODUCT((HH3:HH105=EW132)*(HK3:HK105=EW130)*HJ3:HJ105)+SUMPRODUCT((HH3:HH105=EW128)*(HK3:HK105=EW130)*HJ3:HJ105)+SUMPRODUCT((HH3:HH105=EW129)*(HK3:HK105=EW130)*HJ3:HJ105)</f>
        <v>#N/A</v>
      </c>
      <c r="FB130" s="3" t="e">
        <f ca="1">SUMPRODUCT((HH3:HH105=EW130)*(HK3:HK105=EW131)*HJ3:HJ105)+SUMPRODUCT((HH3:HH105=EW130)*(HK3:HK105=EW132)*HJ3:HJ105)+SUMPRODUCT((HH3:HH105=EW130)*(HK3:HK105=EW128)*HJ3:HJ105)+SUMPRODUCT((HH3:HH105=EW130)*(HK3:HK105=EW129)*HJ3:HJ105)+SUMPRODUCT((HH3:HH105=EW131)*(HK3:HK105=EW130)*HI3:HI105)+SUMPRODUCT((HH3:HH105=EW132)*(HK3:HK105=EW130)*HI3:HI105)+SUMPRODUCT((HH3:HH105=EW128)*(HK3:HK105=EW130)*HI3:HI105)+SUMPRODUCT((HH3:HH105=EW129)*(HK3:HK105=EW130)*HI3:HI105)</f>
        <v>#N/A</v>
      </c>
      <c r="FC130" s="3" t="e">
        <f ca="1">FA130-FB130+1000</f>
        <v>#N/A</v>
      </c>
      <c r="FD130" s="3" t="e">
        <f t="shared" ca="1" si="378"/>
        <v>#N/A</v>
      </c>
      <c r="FE130" s="3" t="e">
        <f ca="1">IF(EW130&lt;&gt;"",VLOOKUP(EW130,DJ4:DP52,7,FALSE),"")</f>
        <v>#N/A</v>
      </c>
      <c r="FF130" s="3" t="e">
        <f ca="1">IF(EW130&lt;&gt;"",VLOOKUP(EW130,DJ4:DP52,5,FALSE),"")</f>
        <v>#N/A</v>
      </c>
      <c r="FG130" s="3" t="e">
        <f ca="1">IF(EW130&lt;&gt;"",VLOOKUP(EW130,DJ4:DR52,9,FALSE),"")</f>
        <v>#N/A</v>
      </c>
      <c r="FH130" s="3" t="e">
        <f t="shared" ca="1" si="379"/>
        <v>#N/A</v>
      </c>
      <c r="FI130" s="3" t="e">
        <f ca="1">IF(EW130&lt;&gt;"",RANK(FH130,FH128:FH131),"")</f>
        <v>#N/A</v>
      </c>
      <c r="FJ130" s="3" t="e">
        <f ca="1">IF(EW130&lt;&gt;"",SUMPRODUCT((FH128:FH131=FH130)*(FC128:FC131&gt;FC130)),"")</f>
        <v>#N/A</v>
      </c>
      <c r="FK130" s="3" t="e">
        <f ca="1">IF(EW130&lt;&gt;"",SUMPRODUCT((FH128:FH131=FH130)*(FC128:FC131=FC130)*(FA128:FA131&gt;FA130)),"")</f>
        <v>#N/A</v>
      </c>
      <c r="FL130" s="3" t="e">
        <f ca="1">IF(EW130&lt;&gt;"",SUMPRODUCT((FH128:FH131=FH130)*(FC128:FC131=FC130)*(FA128:FA131=FA130)*(FE128:FE131&gt;FE130)),"")</f>
        <v>#N/A</v>
      </c>
      <c r="FM130" s="3" t="e">
        <f ca="1">IF(EW130&lt;&gt;"",SUMPRODUCT((FH128:FH131=FH130)*(FC128:FC131=FC130)*(FA128:FA131=FA130)*(FE128:FE131=FE130)*(FF128:FF131&gt;FF130)),"")</f>
        <v>#N/A</v>
      </c>
      <c r="FN130" s="3" t="e">
        <f ca="1">IF(EW130&lt;&gt;"",SUMPRODUCT((FH128:FH131=FH130)*(FC128:FC131=FC130)*(FA128:FA131=FA130)*(FE128:FE131=FE130)*(FF128:FF131=FF130)*(FG128:FG131&gt;FG130)),"")</f>
        <v>#N/A</v>
      </c>
      <c r="FO130" s="3" t="e">
        <f t="shared" ref="FO130:FO131" ca="1" si="381">IF(EW130&lt;&gt;"",SUM(FI130:FN130)+1,"")</f>
        <v>#N/A</v>
      </c>
    </row>
    <row r="131" spans="10:171" x14ac:dyDescent="0.25">
      <c r="J131" s="3">
        <f>IF(COUNTIF(J49:J52,4)=4,1,SUMPRODUCT((J49:J52=J52)*(I49:I52=I52)*(G49:G52&gt;G52))+1)</f>
        <v>1</v>
      </c>
      <c r="U131" s="3">
        <f>IF(V52&lt;&gt;"",SUMPRODUCT((AC49:AC52=AC52)*(AB49:AB52=AB52)*(Z49:Z52=Z52)*(AA49:AA52=AA52)),"")</f>
        <v>4</v>
      </c>
      <c r="V131" s="3" t="str">
        <f>IF(AND(U131&lt;&gt;"",U131&gt;1),V52,"")</f>
        <v>Spanje</v>
      </c>
      <c r="W131" s="3">
        <f>SUMPRODUCT((DA3:DA105=V131)*(DD3:DD105=V132)*(DE3:DE105="W"))+SUMPRODUCT((DA3:DA105=V131)*(DD3:DD105=V128)*(DE3:DE105="W"))+SUMPRODUCT((DA3:DA105=V131)*(DD3:DD105=V129)*(DE3:DE105="W"))+SUMPRODUCT((DA3:DA105=V131)*(DD3:DD105=V130)*(DE3:DE105="W"))+SUMPRODUCT((DA3:DA105=V132)*(DD3:DD105=V131)*(DF3:DF105="W"))+SUMPRODUCT((DA3:DA105=V128)*(DD3:DD105=V131)*(DF3:DF105="W"))+SUMPRODUCT((DA3:DA105=V129)*(DD3:DD105=V131)*(DF3:DF105="W"))+SUMPRODUCT((DA3:DA105=V130)*(DD3:DD105=V131)*(DF3:DF105="W"))</f>
        <v>0</v>
      </c>
      <c r="X131" s="3">
        <f>SUMPRODUCT((DA3:DA105=V131)*(DD3:DD105=V132)*(DE3:DE105="D"))+SUMPRODUCT((DA3:DA105=V131)*(DD3:DD105=V128)*(DE3:DE105="D"))+SUMPRODUCT((DA3:DA105=V131)*(DD3:DD105=V129)*(DE3:DE105="D"))+SUMPRODUCT((DA3:DA105=V131)*(DD3:DD105=V130)*(DE3:DE105="D"))+SUMPRODUCT((DA3:DA105=V132)*(DD3:DD105=V131)*(DE3:DE105="D"))+SUMPRODUCT((DA3:DA105=V128)*(DD3:DD105=V131)*(DE3:DE105="D"))+SUMPRODUCT((DA3:DA105=V129)*(DD3:DD105=V131)*(DE3:DE105="D"))+SUMPRODUCT((DA3:DA105=V130)*(DD3:DD105=V131)*(DE3:DE105="D"))</f>
        <v>0</v>
      </c>
      <c r="Y131" s="3">
        <f>SUMPRODUCT((DA3:DA105=V131)*(DD3:DD105=V132)*(DE3:DE105="L"))+SUMPRODUCT((DA3:DA105=V131)*(DD3:DD105=V128)*(DE3:DE105="L"))+SUMPRODUCT((DA3:DA105=V131)*(DD3:DD105=V129)*(DE3:DE105="L"))+SUMPRODUCT((DA3:DA105=V131)*(DD3:DD105=V130)*(DE3:DE105="L"))+SUMPRODUCT((DA3:DA105=V132)*(DD3:DD105=V131)*(DF3:DF105="L"))+SUMPRODUCT((DA3:DA105=V128)*(DD3:DD105=V131)*(DF3:DF105="L"))+SUMPRODUCT((DA3:DA105=V129)*(DD3:DD105=V131)*(DF3:DF105="L"))+SUMPRODUCT((DA3:DA105=V130)*(DD3:DD105=V131)*(DF3:DF105="L"))</f>
        <v>0</v>
      </c>
      <c r="Z131" s="3">
        <f>SUMPRODUCT((DA3:DA105=V131)*(DD3:DD105=V132)*DB3:DB105)+SUMPRODUCT((DA3:DA105=V131)*(DD3:DD105=V128)*DB3:DB105)+SUMPRODUCT((DA3:DA105=V131)*(DD3:DD105=V129)*DB3:DB105)+SUMPRODUCT((DA3:DA105=V131)*(DD3:DD105=V130)*DB3:DB105)+SUMPRODUCT((DA3:DA105=V132)*(DD3:DD105=V131)*DC3:DC105)+SUMPRODUCT((DA3:DA105=V128)*(DD3:DD105=V131)*DC3:DC105)+SUMPRODUCT((DA3:DA105=V129)*(DD3:DD105=V131)*DC3:DC105)+SUMPRODUCT((DA3:DA105=V130)*(DD3:DD105=V131)*DC3:DC105)</f>
        <v>0</v>
      </c>
      <c r="AA131" s="3">
        <f>SUMPRODUCT((DA3:DA105=V131)*(DD3:DD105=V132)*DC3:DC105)+SUMPRODUCT((DA3:DA105=V131)*(DD3:DD105=V128)*DC3:DC105)+SUMPRODUCT((DA3:DA105=V131)*(DD3:DD105=V129)*DC3:DC105)+SUMPRODUCT((DA3:DA105=V131)*(DD3:DD105=V130)*DC3:DC105)+SUMPRODUCT((DA3:DA105=V132)*(DD3:DD105=V131)*DB3:DB105)+SUMPRODUCT((DA3:DA105=V128)*(DD3:DD105=V131)*DB3:DB105)+SUMPRODUCT((DA3:DA105=V129)*(DD3:DD105=V131)*DB3:DB105)+SUMPRODUCT((DA3:DA105=V130)*(DD3:DD105=V131)*DB3:DB105)</f>
        <v>0</v>
      </c>
      <c r="AB131" s="3">
        <f>Z131-AA131+1000</f>
        <v>1000</v>
      </c>
      <c r="AC131" s="3">
        <f t="shared" si="370"/>
        <v>0</v>
      </c>
      <c r="AD131" s="3">
        <f>IF(V131&lt;&gt;"",VLOOKUP(V131,C4:I52,7,FALSE),"")</f>
        <v>1000</v>
      </c>
      <c r="AE131" s="3">
        <f>IF(V131&lt;&gt;"",VLOOKUP(V131,C4:I52,5,FALSE),"")</f>
        <v>0</v>
      </c>
      <c r="AF131" s="3">
        <f>IF(V131&lt;&gt;"",VLOOKUP(V131,C4:K52,9,FALSE),"")</f>
        <v>-101</v>
      </c>
      <c r="AG131" s="3">
        <f t="shared" si="371"/>
        <v>0</v>
      </c>
      <c r="AH131" s="3">
        <f>IF(V131&lt;&gt;"",RANK(AG131,AG128:AG131),"")</f>
        <v>1</v>
      </c>
      <c r="AI131" s="3">
        <f>IF(V131&lt;&gt;"",SUMPRODUCT((AG128:AG131=AG131)*(AB128:AB131&gt;AB131)),"")</f>
        <v>0</v>
      </c>
      <c r="AJ131" s="3">
        <f>IF(V131&lt;&gt;"",SUMPRODUCT((AG128:AG131=AG131)*(AB128:AB131=AB131)*(Z128:Z131&gt;Z131)),"")</f>
        <v>0</v>
      </c>
      <c r="AK131" s="3">
        <f>IF(V131&lt;&gt;"",SUMPRODUCT((AG128:AG131=AG131)*(AB128:AB131=AB131)*(Z128:Z131=Z131)*(AD128:AD131&gt;AD131)),"")</f>
        <v>0</v>
      </c>
      <c r="AL131" s="3">
        <f>IF(V131&lt;&gt;"",SUMPRODUCT((AG128:AG131=AG131)*(AB128:AB131=AB131)*(Z128:Z131=Z131)*(AD128:AD131=AD131)*(AE128:AE131&gt;AE131)),"")</f>
        <v>0</v>
      </c>
      <c r="AM131" s="3">
        <f>IF(V131&lt;&gt;"",SUMPRODUCT((AG128:AG131=AG131)*(AB128:AB131=AB131)*(Z128:Z131=Z131)*(AD128:AD131=AD131)*(AE128:AE131=AE131)*(AF128:AF131&gt;AF131)),"")</f>
        <v>0</v>
      </c>
      <c r="AN131" s="3">
        <f t="shared" si="372"/>
        <v>1</v>
      </c>
      <c r="AO131" s="3" t="str">
        <f>IF(AP52&lt;&gt;"",SUMPRODUCT((AW49:AW52=AW52)*(AV49:AV52=AV52)*(AT49:AT52=AT52)*(AU49:AU52=AU52)),"")</f>
        <v/>
      </c>
      <c r="AP131" s="3" t="str">
        <f>IF(AND(AO131&lt;&gt;"",AO131&gt;1),AP52,"")</f>
        <v/>
      </c>
      <c r="AQ131" s="3" t="str">
        <f>IF(AP131&lt;&gt;"",SUMPRODUCT((DA3:DA105=AP131)*(DD3:DD105=AP132)*(DE3:DE105="W"))+SUMPRODUCT((DA3:DA105=AP131)*(DD3:DD105=AP129)*(DE3:DE105="W"))+SUMPRODUCT((DA3:DA105=AP131)*(DD3:DD105=AP130)*(DE3:DE105="W"))+SUMPRODUCT((DA3:DA105=AP132)*(DD3:DD105=AP131)*(DF3:DF105="W"))+SUMPRODUCT((DA3:DA105=AP129)*(DD3:DD105=AP131)*(DF3:DF105="W"))+SUMPRODUCT((DA3:DA105=AP130)*(DD3:DD105=AP131)*(DF3:DF105="W")),"")</f>
        <v/>
      </c>
      <c r="AR131" s="3" t="str">
        <f>IF(AP131&lt;&gt;"",SUMPRODUCT((DA3:DA105=AP131)*(DD3:DD105=AP132)*(DE3:DE105="D"))+SUMPRODUCT((DA3:DA105=AP131)*(DD3:DD105=AP129)*(DE3:DE105="D"))+SUMPRODUCT((DA3:DA105=AP131)*(DD3:DD105=AP130)*(DE3:DE105="D"))+SUMPRODUCT((DA3:DA105=AP132)*(DD3:DD105=AP131)*(DE3:DE105="D"))+SUMPRODUCT((DA3:DA105=AP129)*(DD3:DD105=AP131)*(DE3:DE105="D"))+SUMPRODUCT((DA3:DA105=AP130)*(DD3:DD105=AP131)*(DE3:DE105="D")),"")</f>
        <v/>
      </c>
      <c r="AS131" s="3" t="str">
        <f>IF(AP131&lt;&gt;"",SUMPRODUCT((DA3:DA105=AP131)*(DD3:DD105=AP132)*(DE3:DE105="L"))+SUMPRODUCT((DA3:DA105=AP131)*(DD3:DD105=AP129)*(DE3:DE105="L"))+SUMPRODUCT((DA3:DA105=AP131)*(DD3:DD105=AP130)*(DE3:DE105="L"))+SUMPRODUCT((DA3:DA105=AP132)*(DD3:DD105=AP131)*(DF3:DF105="L"))+SUMPRODUCT((DA3:DA105=AP129)*(DD3:DD105=AP131)*(DF3:DF105="L"))+SUMPRODUCT((DA3:DA105=AP130)*(DD3:DD105=AP131)*(DF3:DF105="L")),"")</f>
        <v/>
      </c>
      <c r="AT131" s="3">
        <f>SUMPRODUCT((DA3:DA105=AP131)*(DD3:DD105=AP132)*DB3:DB105)+SUMPRODUCT((DA3:DA105=AP131)*(DD3:DD105=AP128)*DB3:DB105)+SUMPRODUCT((DA3:DA105=AP131)*(DD3:DD105=AP129)*DB3:DB105)+SUMPRODUCT((DA3:DA105=AP131)*(DD3:DD105=AP130)*DB3:DB105)+SUMPRODUCT((DA3:DA105=AP132)*(DD3:DD105=AP131)*DC3:DC105)+SUMPRODUCT((DA3:DA105=AP128)*(DD3:DD105=AP131)*DC3:DC105)+SUMPRODUCT((DA3:DA105=AP129)*(DD3:DD105=AP131)*DC3:DC105)+SUMPRODUCT((DA3:DA105=AP130)*(DD3:DD105=AP131)*DC3:DC105)</f>
        <v>0</v>
      </c>
      <c r="AU131" s="3">
        <f>SUMPRODUCT((DA3:DA105=AP131)*(DD3:DD105=AP132)*DC3:DC105)+SUMPRODUCT((DA3:DA105=AP131)*(DD3:DD105=AP128)*DC3:DC105)+SUMPRODUCT((DA3:DA105=AP131)*(DD3:DD105=AP129)*DC3:DC105)+SUMPRODUCT((DA3:DA105=AP131)*(DD3:DD105=AP130)*DC3:DC105)+SUMPRODUCT((DA3:DA105=AP132)*(DD3:DD105=AP131)*DB3:DB105)+SUMPRODUCT((DA3:DA105=AP128)*(DD3:DD105=AP131)*DB3:DB105)+SUMPRODUCT((DA3:DA105=AP129)*(DD3:DD105=AP131)*DB3:DB105)+SUMPRODUCT((DA3:DA105=AP130)*(DD3:DD105=AP131)*DB3:DB105)</f>
        <v>0</v>
      </c>
      <c r="AV131" s="3">
        <f>AT131-AU131+1000</f>
        <v>1000</v>
      </c>
      <c r="AW131" s="3" t="str">
        <f t="shared" si="373"/>
        <v/>
      </c>
      <c r="AX131" s="3" t="str">
        <f>IF(AP131&lt;&gt;"",VLOOKUP(AP131,C4:I52,7,FALSE),"")</f>
        <v/>
      </c>
      <c r="AY131" s="3" t="str">
        <f>IF(AP131&lt;&gt;"",VLOOKUP(AP131,C4:I52,5,FALSE),"")</f>
        <v/>
      </c>
      <c r="AZ131" s="3" t="str">
        <f>IF(AP131&lt;&gt;"",VLOOKUP(AP131,C4:K52,9,FALSE),"")</f>
        <v/>
      </c>
      <c r="BA131" s="3" t="str">
        <f t="shared" si="374"/>
        <v/>
      </c>
      <c r="BB131" s="3" t="str">
        <f>IF(AP131&lt;&gt;"",RANK(BA131,BA128:BA131),"")</f>
        <v/>
      </c>
      <c r="BC131" s="3" t="str">
        <f>IF(AP131&lt;&gt;"",SUMPRODUCT((BA128:BA131=BA131)*(AV128:AV131&gt;AV131)),"")</f>
        <v/>
      </c>
      <c r="BD131" s="3" t="str">
        <f>IF(AP131&lt;&gt;"",SUMPRODUCT((BA128:BA131=BA131)*(AV128:AV131=AV131)*(AT128:AT131&gt;AT131)),"")</f>
        <v/>
      </c>
      <c r="BE131" s="3" t="str">
        <f>IF(AP131&lt;&gt;"",SUMPRODUCT((BA128:BA131=BA131)*(AV128:AV131=AV131)*(AT128:AT131=AT131)*(AX128:AX131&gt;AX131)),"")</f>
        <v/>
      </c>
      <c r="BF131" s="3" t="str">
        <f>IF(AP131&lt;&gt;"",SUMPRODUCT((BA128:BA131=BA131)*(AV128:AV131=AV131)*(AT128:AT131=AT131)*(AX128:AX131=AX131)*(AY128:AY131&gt;AY131)),"")</f>
        <v/>
      </c>
      <c r="BG131" s="3" t="str">
        <f>IF(AP131&lt;&gt;"",SUMPRODUCT((BA128:BA131=BA131)*(AV128:AV131=AV131)*(AT128:AT131=AT131)*(AX128:AX131=AX131)*(AY128:AY131=AY131)*(AZ128:AZ131&gt;AZ131)),"")</f>
        <v/>
      </c>
      <c r="BH131" s="3" t="str">
        <f t="shared" si="380"/>
        <v/>
      </c>
      <c r="DQ131" s="3" t="e">
        <f ca="1">IF(COUNTIF(DQ49:DQ52,4)=4,1,SUMPRODUCT((DQ49:DQ52=DQ52)*(DP49:DP52=DP52)*(DN49:DN52&gt;DN52))+1)</f>
        <v>#REF!</v>
      </c>
      <c r="EB131" s="3" t="e">
        <f ca="1">IF(EC52&lt;&gt;"",SUMPRODUCT((EJ49:EJ52=EJ52)*(EI49:EI52=EI52)*(EG49:EG52=EG52)*(EH49:EH52=EH52)),"")</f>
        <v>#N/A</v>
      </c>
      <c r="EC131" s="3" t="e">
        <f ca="1">IF(AND(EB131&lt;&gt;"",EB131&gt;1),EC52,"")</f>
        <v>#N/A</v>
      </c>
      <c r="ED131" s="3" t="e">
        <f ca="1">SUMPRODUCT((HH3:HH105=EC131)*(HK3:HK105=EC132)*(HL3:HL105="W"))+SUMPRODUCT((HH3:HH105=EC131)*(HK3:HK105=EC128)*(HL3:HL105="W"))+SUMPRODUCT((HH3:HH105=EC131)*(HK3:HK105=EC129)*(HL3:HL105="W"))+SUMPRODUCT((HH3:HH105=EC131)*(HK3:HK105=EC130)*(HL3:HL105="W"))+SUMPRODUCT((HH3:HH105=EC132)*(HK3:HK105=EC131)*(HM3:HM105="W"))+SUMPRODUCT((HH3:HH105=EC128)*(HK3:HK105=EC131)*(HM3:HM105="W"))+SUMPRODUCT((HH3:HH105=EC129)*(HK3:HK105=EC131)*(HM3:HM105="W"))+SUMPRODUCT((HH3:HH105=EC130)*(HK3:HK105=EC131)*(HM3:HM105="W"))</f>
        <v>#N/A</v>
      </c>
      <c r="EE131" s="3" t="e">
        <f ca="1">SUMPRODUCT((HH3:HH105=EC131)*(HK3:HK105=EC132)*(HL3:HL105="D"))+SUMPRODUCT((HH3:HH105=EC131)*(HK3:HK105=EC128)*(HL3:HL105="D"))+SUMPRODUCT((HH3:HH105=EC131)*(HK3:HK105=EC129)*(HL3:HL105="D"))+SUMPRODUCT((HH3:HH105=EC131)*(HK3:HK105=EC130)*(HL3:HL105="D"))+SUMPRODUCT((HH3:HH105=EC132)*(HK3:HK105=EC131)*(HL3:HL105="D"))+SUMPRODUCT((HH3:HH105=EC128)*(HK3:HK105=EC131)*(HL3:HL105="D"))+SUMPRODUCT((HH3:HH105=EC129)*(HK3:HK105=EC131)*(HL3:HL105="D"))+SUMPRODUCT((HH3:HH105=EC130)*(HK3:HK105=EC131)*(HL3:HL105="D"))</f>
        <v>#N/A</v>
      </c>
      <c r="EF131" s="3" t="e">
        <f ca="1">SUMPRODUCT((HH3:HH105=EC131)*(HK3:HK105=EC132)*(HL3:HL105="L"))+SUMPRODUCT((HH3:HH105=EC131)*(HK3:HK105=EC128)*(HL3:HL105="L"))+SUMPRODUCT((HH3:HH105=EC131)*(HK3:HK105=EC129)*(HL3:HL105="L"))+SUMPRODUCT((HH3:HH105=EC131)*(HK3:HK105=EC130)*(HL3:HL105="L"))+SUMPRODUCT((HH3:HH105=EC132)*(HK3:HK105=EC131)*(HM3:HM105="L"))+SUMPRODUCT((HH3:HH105=EC128)*(HK3:HK105=EC131)*(HM3:HM105="L"))+SUMPRODUCT((HH3:HH105=EC129)*(HK3:HK105=EC131)*(HM3:HM105="L"))+SUMPRODUCT((HH3:HH105=EC130)*(HK3:HK105=EC131)*(HM3:HM105="L"))</f>
        <v>#N/A</v>
      </c>
      <c r="EG131" s="3" t="e">
        <f ca="1">SUMPRODUCT((HH3:HH105=EC131)*(HK3:HK105=EC132)*HI3:HI105)+SUMPRODUCT((HH3:HH105=EC131)*(HK3:HK105=EC128)*HI3:HI105)+SUMPRODUCT((HH3:HH105=EC131)*(HK3:HK105=EC129)*HI3:HI105)+SUMPRODUCT((HH3:HH105=EC131)*(HK3:HK105=EC130)*HI3:HI105)+SUMPRODUCT((HH3:HH105=EC132)*(HK3:HK105=EC131)*HJ3:HJ105)+SUMPRODUCT((HH3:HH105=EC128)*(HK3:HK105=EC131)*HJ3:HJ105)+SUMPRODUCT((HH3:HH105=EC129)*(HK3:HK105=EC131)*HJ3:HJ105)+SUMPRODUCT((HH3:HH105=EC130)*(HK3:HK105=EC131)*HJ3:HJ105)</f>
        <v>#N/A</v>
      </c>
      <c r="EH131" s="3" t="e">
        <f ca="1">SUMPRODUCT((HH3:HH105=EC131)*(HK3:HK105=EC132)*HJ3:HJ105)+SUMPRODUCT((HH3:HH105=EC131)*(HK3:HK105=EC128)*HJ3:HJ105)+SUMPRODUCT((HH3:HH105=EC131)*(HK3:HK105=EC129)*HJ3:HJ105)+SUMPRODUCT((HH3:HH105=EC131)*(HK3:HK105=EC130)*HJ3:HJ105)+SUMPRODUCT((HH3:HH105=EC132)*(HK3:HK105=EC131)*HI3:HI105)+SUMPRODUCT((HH3:HH105=EC128)*(HK3:HK105=EC131)*HI3:HI105)+SUMPRODUCT((HH3:HH105=EC129)*(HK3:HK105=EC131)*HI3:HI105)+SUMPRODUCT((HH3:HH105=EC130)*(HK3:HK105=EC131)*HI3:HI105)</f>
        <v>#N/A</v>
      </c>
      <c r="EI131" s="3" t="e">
        <f ca="1">EG131-EH131+1000</f>
        <v>#N/A</v>
      </c>
      <c r="EJ131" s="3" t="e">
        <f t="shared" ca="1" si="375"/>
        <v>#N/A</v>
      </c>
      <c r="EK131" s="3" t="e">
        <f ca="1">IF(EC131&lt;&gt;"",VLOOKUP(EC131,DJ4:DP52,7,FALSE),"")</f>
        <v>#N/A</v>
      </c>
      <c r="EL131" s="3" t="e">
        <f ca="1">IF(EC131&lt;&gt;"",VLOOKUP(EC131,DJ4:DP52,5,FALSE),"")</f>
        <v>#N/A</v>
      </c>
      <c r="EM131" s="3" t="e">
        <f ca="1">IF(EC131&lt;&gt;"",VLOOKUP(EC131,DJ4:DR52,9,FALSE),"")</f>
        <v>#N/A</v>
      </c>
      <c r="EN131" s="3" t="e">
        <f t="shared" ca="1" si="376"/>
        <v>#N/A</v>
      </c>
      <c r="EO131" s="3" t="e">
        <f ca="1">IF(EC131&lt;&gt;"",RANK(EN131,EN128:EN131),"")</f>
        <v>#N/A</v>
      </c>
      <c r="EP131" s="3" t="e">
        <f ca="1">IF(EC131&lt;&gt;"",SUMPRODUCT((EN128:EN131=EN131)*(EI128:EI131&gt;EI131)),"")</f>
        <v>#N/A</v>
      </c>
      <c r="EQ131" s="3" t="e">
        <f ca="1">IF(EC131&lt;&gt;"",SUMPRODUCT((EN128:EN131=EN131)*(EI128:EI131=EI131)*(EG128:EG131&gt;EG131)),"")</f>
        <v>#N/A</v>
      </c>
      <c r="ER131" s="3" t="e">
        <f ca="1">IF(EC131&lt;&gt;"",SUMPRODUCT((EN128:EN131=EN131)*(EI128:EI131=EI131)*(EG128:EG131=EG131)*(EK128:EK131&gt;EK131)),"")</f>
        <v>#N/A</v>
      </c>
      <c r="ES131" s="3" t="e">
        <f ca="1">IF(EC131&lt;&gt;"",SUMPRODUCT((EN128:EN131=EN131)*(EI128:EI131=EI131)*(EG128:EG131=EG131)*(EK128:EK131=EK131)*(EL128:EL131&gt;EL131)),"")</f>
        <v>#N/A</v>
      </c>
      <c r="ET131" s="3" t="e">
        <f ca="1">IF(EC131&lt;&gt;"",SUMPRODUCT((EN128:EN131=EN131)*(EI128:EI131=EI131)*(EG128:EG131=EG131)*(EK128:EK131=EK131)*(EL128:EL131=EL131)*(EM128:EM131&gt;EM131)),"")</f>
        <v>#N/A</v>
      </c>
      <c r="EU131" s="3" t="e">
        <f t="shared" ca="1" si="377"/>
        <v>#N/A</v>
      </c>
      <c r="EV131" s="3" t="e">
        <f ca="1">IF(EW52&lt;&gt;"",SUMPRODUCT((FD49:FD52=FD52)*(FC49:FC52=FC52)*(FA49:FA52=FA52)*(FB49:FB52=FB52)),"")</f>
        <v>#N/A</v>
      </c>
      <c r="EW131" s="3" t="e">
        <f ca="1">IF(AND(EV131&lt;&gt;"",EV131&gt;1),EW52,"")</f>
        <v>#N/A</v>
      </c>
      <c r="EX131" s="3" t="e">
        <f ca="1">IF(EW131&lt;&gt;"",SUMPRODUCT((HH3:HH105=EW131)*(HK3:HK105=EW132)*(HL3:HL105="W"))+SUMPRODUCT((HH3:HH105=EW131)*(HK3:HK105=EW129)*(HL3:HL105="W"))+SUMPRODUCT((HH3:HH105=EW131)*(HK3:HK105=EW130)*(HL3:HL105="W"))+SUMPRODUCT((HH3:HH105=EW132)*(HK3:HK105=EW131)*(HM3:HM105="W"))+SUMPRODUCT((HH3:HH105=EW129)*(HK3:HK105=EW131)*(HM3:HM105="W"))+SUMPRODUCT((HH3:HH105=EW130)*(HK3:HK105=EW131)*(HM3:HM105="W")),"")</f>
        <v>#N/A</v>
      </c>
      <c r="EY131" s="3" t="e">
        <f ca="1">IF(EW131&lt;&gt;"",SUMPRODUCT((HH3:HH105=EW131)*(HK3:HK105=EW132)*(HL3:HL105="D"))+SUMPRODUCT((HH3:HH105=EW131)*(HK3:HK105=EW129)*(HL3:HL105="D"))+SUMPRODUCT((HH3:HH105=EW131)*(HK3:HK105=EW130)*(HL3:HL105="D"))+SUMPRODUCT((HH3:HH105=EW132)*(HK3:HK105=EW131)*(HL3:HL105="D"))+SUMPRODUCT((HH3:HH105=EW129)*(HK3:HK105=EW131)*(HL3:HL105="D"))+SUMPRODUCT((HH3:HH105=EW130)*(HK3:HK105=EW131)*(HL3:HL105="D")),"")</f>
        <v>#N/A</v>
      </c>
      <c r="EZ131" s="3" t="e">
        <f ca="1">IF(EW131&lt;&gt;"",SUMPRODUCT((HH3:HH105=EW131)*(HK3:HK105=EW132)*(HL3:HL105="L"))+SUMPRODUCT((HH3:HH105=EW131)*(HK3:HK105=EW129)*(HL3:HL105="L"))+SUMPRODUCT((HH3:HH105=EW131)*(HK3:HK105=EW130)*(HL3:HL105="L"))+SUMPRODUCT((HH3:HH105=EW132)*(HK3:HK105=EW131)*(HM3:HM105="L"))+SUMPRODUCT((HH3:HH105=EW129)*(HK3:HK105=EW131)*(HM3:HM105="L"))+SUMPRODUCT((HH3:HH105=EW130)*(HK3:HK105=EW131)*(HM3:HM105="L")),"")</f>
        <v>#N/A</v>
      </c>
      <c r="FA131" s="3" t="e">
        <f ca="1">SUMPRODUCT((HH3:HH105=EW131)*(HK3:HK105=EW132)*HI3:HI105)+SUMPRODUCT((HH3:HH105=EW131)*(HK3:HK105=EW128)*HI3:HI105)+SUMPRODUCT((HH3:HH105=EW131)*(HK3:HK105=EW129)*HI3:HI105)+SUMPRODUCT((HH3:HH105=EW131)*(HK3:HK105=EW130)*HI3:HI105)+SUMPRODUCT((HH3:HH105=EW132)*(HK3:HK105=EW131)*HJ3:HJ105)+SUMPRODUCT((HH3:HH105=EW128)*(HK3:HK105=EW131)*HJ3:HJ105)+SUMPRODUCT((HH3:HH105=EW129)*(HK3:HK105=EW131)*HJ3:HJ105)+SUMPRODUCT((HH3:HH105=EW130)*(HK3:HK105=EW131)*HJ3:HJ105)</f>
        <v>#N/A</v>
      </c>
      <c r="FB131" s="3" t="e">
        <f ca="1">SUMPRODUCT((HH3:HH105=EW131)*(HK3:HK105=EW132)*HJ3:HJ105)+SUMPRODUCT((HH3:HH105=EW131)*(HK3:HK105=EW128)*HJ3:HJ105)+SUMPRODUCT((HH3:HH105=EW131)*(HK3:HK105=EW129)*HJ3:HJ105)+SUMPRODUCT((HH3:HH105=EW131)*(HK3:HK105=EW130)*HJ3:HJ105)+SUMPRODUCT((HH3:HH105=EW132)*(HK3:HK105=EW131)*HI3:HI105)+SUMPRODUCT((HH3:HH105=EW128)*(HK3:HK105=EW131)*HI3:HI105)+SUMPRODUCT((HH3:HH105=EW129)*(HK3:HK105=EW131)*HI3:HI105)+SUMPRODUCT((HH3:HH105=EW130)*(HK3:HK105=EW131)*HI3:HI105)</f>
        <v>#N/A</v>
      </c>
      <c r="FC131" s="3" t="e">
        <f ca="1">FA131-FB131+1000</f>
        <v>#N/A</v>
      </c>
      <c r="FD131" s="3" t="e">
        <f t="shared" ca="1" si="378"/>
        <v>#N/A</v>
      </c>
      <c r="FE131" s="3" t="e">
        <f ca="1">IF(EW131&lt;&gt;"",VLOOKUP(EW131,DJ4:DP52,7,FALSE),"")</f>
        <v>#N/A</v>
      </c>
      <c r="FF131" s="3" t="e">
        <f ca="1">IF(EW131&lt;&gt;"",VLOOKUP(EW131,DJ4:DP52,5,FALSE),"")</f>
        <v>#N/A</v>
      </c>
      <c r="FG131" s="3" t="e">
        <f ca="1">IF(EW131&lt;&gt;"",VLOOKUP(EW131,DJ4:DR52,9,FALSE),"")</f>
        <v>#N/A</v>
      </c>
      <c r="FH131" s="3" t="e">
        <f t="shared" ca="1" si="379"/>
        <v>#N/A</v>
      </c>
      <c r="FI131" s="3" t="e">
        <f ca="1">IF(EW131&lt;&gt;"",RANK(FH131,FH128:FH131),"")</f>
        <v>#N/A</v>
      </c>
      <c r="FJ131" s="3" t="e">
        <f ca="1">IF(EW131&lt;&gt;"",SUMPRODUCT((FH128:FH131=FH131)*(FC128:FC131&gt;FC131)),"")</f>
        <v>#N/A</v>
      </c>
      <c r="FK131" s="3" t="e">
        <f ca="1">IF(EW131&lt;&gt;"",SUMPRODUCT((FH128:FH131=FH131)*(FC128:FC131=FC131)*(FA128:FA131&gt;FA131)),"")</f>
        <v>#N/A</v>
      </c>
      <c r="FL131" s="3" t="e">
        <f ca="1">IF(EW131&lt;&gt;"",SUMPRODUCT((FH128:FH131=FH131)*(FC128:FC131=FC131)*(FA128:FA131=FA131)*(FE128:FE131&gt;FE131)),"")</f>
        <v>#N/A</v>
      </c>
      <c r="FM131" s="3" t="e">
        <f ca="1">IF(EW131&lt;&gt;"",SUMPRODUCT((FH128:FH131=FH131)*(FC128:FC131=FC131)*(FA128:FA131=FA131)*(FE128:FE131=FE131)*(FF128:FF131&gt;FF131)),"")</f>
        <v>#N/A</v>
      </c>
      <c r="FN131" s="3" t="e">
        <f ca="1">IF(EW131&lt;&gt;"",SUMPRODUCT((FH128:FH131=FH131)*(FC128:FC131=FC131)*(FA128:FA131=FA131)*(FE128:FE131=FE131)*(FF128:FF131=FF131)*(FG128:FG131&gt;FG131)),"")</f>
        <v>#N/A</v>
      </c>
      <c r="FO131" s="3" t="e">
        <f t="shared" ca="1" si="381"/>
        <v>#N/A</v>
      </c>
    </row>
    <row r="133" spans="10:171" x14ac:dyDescent="0.25">
      <c r="U133" s="3">
        <f>IF(V134="",SUM(AH55:AM55),IF(V135="",SUM(AH56:AM56),IF(V136="",SUM(AH57:AM57),IF(V137="",SUM(AH58:AM58),0))))</f>
        <v>0</v>
      </c>
      <c r="AO133" s="3">
        <f>IF(AP135="",SUM(BB56:BG56),IF(AP136="",SUM(BB57:BG57),IF(AP137="",SUM(BB58:BG58),0)))</f>
        <v>0</v>
      </c>
      <c r="EB133" s="3" t="e">
        <f ca="1">IF(EC134="",SUM(EO55:ET55),IF(EC135="",SUM(EO56:ET56),IF(EC136="",SUM(EO57:ET57),IF(EC137="",SUM(EO58:ET58),0))))</f>
        <v>#N/A</v>
      </c>
      <c r="EV133" s="3" t="e">
        <f ca="1">IF(EW135="",SUM(FI56:FN56),IF(EW136="",SUM(FI57:FN57),IF(EW137="",SUM(FI58:FN58),0)))</f>
        <v>#N/A</v>
      </c>
    </row>
    <row r="134" spans="10:171" x14ac:dyDescent="0.25">
      <c r="J134" s="3">
        <f>IF(COUNTIF(J55:J58,4)=4,1,SUMPRODUCT((J55:J58=J55)*(I55:I58=I55)*(G55:G58&gt;G55))+1)</f>
        <v>1</v>
      </c>
      <c r="U134" s="3">
        <f>IF(V55&lt;&gt;"",SUMPRODUCT((AC55:AC58=AC55)*(AB55:AB58=AB55)*(Z55:Z58=Z55)*(AA55:AA58=AA55)),"")</f>
        <v>4</v>
      </c>
      <c r="V134" s="3" t="str">
        <f>IF(AND(U134&lt;&gt;"",U134&gt;1),V55,"")</f>
        <v>Irak</v>
      </c>
      <c r="W134" s="3">
        <f>SUMPRODUCT((DA3:DA105=V134)*(DD3:DD105=V135)*(DE3:DE105="W"))+SUMPRODUCT((DA3:DA105=V134)*(DD3:DD105=V136)*(DE3:DE105="W"))+SUMPRODUCT((DA3:DA105=V134)*(DD3:DD105=V137)*(DE3:DE105="W"))+SUMPRODUCT((DA3:DA105=V134)*(DD3:DD105=V138)*(DE3:DE105="W"))+SUMPRODUCT((DA3:DA105=V135)*(DD3:DD105=V134)*(DF3:DF105="W"))+SUMPRODUCT((DA3:DA105=V136)*(DD3:DD105=V134)*(DF3:DF105="W"))+SUMPRODUCT((DA3:DA105=V137)*(DD3:DD105=V134)*(DF3:DF105="W"))+SUMPRODUCT((DA3:DA105=V138)*(DD3:DD105=V134)*(DF3:DF105="W"))</f>
        <v>0</v>
      </c>
      <c r="X134" s="3">
        <f>SUMPRODUCT((DA3:DA105=V134)*(DD3:DD105=V135)*(DE3:DE105="D"))+SUMPRODUCT((DA3:DA105=V134)*(DD3:DD105=V136)*(DE3:DE105="D"))+SUMPRODUCT((DA3:DA105=V134)*(DD3:DD105=V137)*(DE3:DE105="D"))+SUMPRODUCT((DA3:DA105=V134)*(DD3:DD105=V138)*(DE3:DE105="D"))+SUMPRODUCT((DA3:DA105=V135)*(DD3:DD105=V134)*(DE3:DE105="D"))+SUMPRODUCT((DA3:DA105=V136)*(DD3:DD105=V134)*(DE3:DE105="D"))+SUMPRODUCT((DA3:DA105=V137)*(DD3:DD105=V134)*(DE3:DE105="D"))+SUMPRODUCT((DA3:DA105=V138)*(DD3:DD105=V134)*(DE3:DE105="D"))</f>
        <v>0</v>
      </c>
      <c r="Y134" s="3">
        <f>SUMPRODUCT((DA3:DA105=V134)*(DD3:DD105=V135)*(DE3:DE105="L"))+SUMPRODUCT((DA3:DA105=V134)*(DD3:DD105=V136)*(DE3:DE105="L"))+SUMPRODUCT((DA3:DA105=V134)*(DD3:DD105=V137)*(DE3:DE105="L"))+SUMPRODUCT((DA3:DA105=V134)*(DD3:DD105=V138)*(DE3:DE105="L"))+SUMPRODUCT((DA3:DA105=V135)*(DD3:DD105=V134)*(DF3:DF105="L"))+SUMPRODUCT((DA3:DA105=V136)*(DD3:DD105=V134)*(DF3:DF105="L"))+SUMPRODUCT((DA3:DA105=V137)*(DD3:DD105=V134)*(DF3:DF105="L"))+SUMPRODUCT((DA3:DA105=V138)*(DD3:DD105=V134)*(DF3:DF105="L"))</f>
        <v>0</v>
      </c>
      <c r="Z134" s="3">
        <f>SUMPRODUCT((DA3:DA105=V134)*(DD3:DD105=V135)*DB3:DB105)+SUMPRODUCT((DA3:DA105=V134)*(DD3:DD105=V136)*DB3:DB105)+SUMPRODUCT((DA3:DA105=V134)*(DD3:DD105=V137)*DB3:DB105)+SUMPRODUCT((DA3:DA105=V134)*(DD3:DD105=V138)*DB3:DB105)+SUMPRODUCT((DA3:DA105=V135)*(DD3:DD105=V134)*DC3:DC105)+SUMPRODUCT((DA3:DA105=V136)*(DD3:DD105=V134)*DC3:DC105)+SUMPRODUCT((DA3:DA105=V137)*(DD3:DD105=V134)*DC3:DC105)+SUMPRODUCT((DA3:DA105=V138)*(DD3:DD105=V134)*DC3:DC105)</f>
        <v>0</v>
      </c>
      <c r="AA134" s="3">
        <f>SUMPRODUCT((DA3:DA105=V134)*(DD3:DD105=V135)*DC3:DC105)+SUMPRODUCT((DA3:DA105=V134)*(DD3:DD105=V136)*DC3:DC105)+SUMPRODUCT((DA3:DA105=V134)*(DD3:DD105=V137)*DC3:DC105)+SUMPRODUCT((DA3:DA105=V134)*(DD3:DD105=V138)*DC3:DC105)+SUMPRODUCT((DA3:DA105=V135)*(DD3:DD105=V134)*DB3:DB105)+SUMPRODUCT((DA3:DA105=V136)*(DD3:DD105=V134)*DB3:DB105)+SUMPRODUCT((DA3:DA105=V137)*(DD3:DD105=V134)*DB3:DB105)+SUMPRODUCT((DA3:DA105=V138)*(DD3:DD105=V134)*DB3:DB105)</f>
        <v>0</v>
      </c>
      <c r="AB134" s="3">
        <f>Z134-AA134+1000</f>
        <v>1000</v>
      </c>
      <c r="AC134" s="3">
        <f>IF(V134&lt;&gt;"",W134*3+X134*1,"")</f>
        <v>0</v>
      </c>
      <c r="AD134" s="3">
        <f>IF(V134&lt;&gt;"",VLOOKUP(V134,C4:I58,7,FALSE),"")</f>
        <v>1000</v>
      </c>
      <c r="AE134" s="3">
        <f>IF(V134&lt;&gt;"",VLOOKUP(V134,C4:I58,5,FALSE),"")</f>
        <v>0</v>
      </c>
      <c r="AF134" s="3">
        <f>IF(V134&lt;&gt;"",VLOOKUP(V134,C4:K58,9,FALSE),"")</f>
        <v>-158</v>
      </c>
      <c r="AG134" s="3">
        <f>AC134</f>
        <v>0</v>
      </c>
      <c r="AH134" s="3">
        <f>IF(V134&lt;&gt;"",RANK(AG134,AG134:AG137),"")</f>
        <v>1</v>
      </c>
      <c r="AI134" s="3">
        <f>IF(V134&lt;&gt;"",SUMPRODUCT((AG134:AG137=AG134)*(AB134:AB137&gt;AB134)),"")</f>
        <v>0</v>
      </c>
      <c r="AJ134" s="3">
        <f>IF(V134&lt;&gt;"",SUMPRODUCT((AG134:AG137=AG134)*(AB134:AB137=AB134)*(Z134:Z137&gt;Z134)),"")</f>
        <v>0</v>
      </c>
      <c r="AK134" s="3">
        <f>IF(V134&lt;&gt;"",SUMPRODUCT((AG134:AG137=AG134)*(AB134:AB137=AB134)*(Z134:Z137=Z134)*(AD134:AD137&gt;AD134)),"")</f>
        <v>0</v>
      </c>
      <c r="AL134" s="3">
        <f>IF(V134&lt;&gt;"",SUMPRODUCT((AG134:AG137=AG134)*(AB134:AB137=AB134)*(Z134:Z137=Z134)*(AD134:AD137=AD134)*(AE134:AE137&gt;AE134)),"")</f>
        <v>0</v>
      </c>
      <c r="AM134" s="3">
        <f>IF(V134&lt;&gt;"",SUMPRODUCT((AG134:AG137=AG134)*(AB134:AB137=AB134)*(Z134:Z137=Z134)*(AD134:AD137=AD134)*(AE134:AE137=AE134)*(AF134:AF137&gt;AF134)),"")</f>
        <v>3</v>
      </c>
      <c r="AN134" s="3">
        <f>IF(V134&lt;&gt;"",SUM(AH134:AM134),"")</f>
        <v>4</v>
      </c>
      <c r="DQ134" s="3" t="e">
        <f ca="1">IF(COUNTIF(DQ55:DQ58,4)=4,1,SUMPRODUCT((DQ55:DQ58=DQ55)*(DP55:DP58=DP55)*(DN55:DN58&gt;DN55))+1)</f>
        <v>#REF!</v>
      </c>
      <c r="EB134" s="3" t="e">
        <f ca="1">IF(EC55&lt;&gt;"",SUMPRODUCT((EJ55:EJ58=EJ55)*(EI55:EI58=EI55)*(EG55:EG58=EG55)*(EH55:EH58=EH55)),"")</f>
        <v>#N/A</v>
      </c>
      <c r="EC134" s="3" t="e">
        <f ca="1">IF(AND(EB134&lt;&gt;"",EB134&gt;1),EC55,"")</f>
        <v>#N/A</v>
      </c>
      <c r="ED134" s="3" t="e">
        <f ca="1">SUMPRODUCT((HH3:HH105=EC134)*(HK3:HK105=EC135)*(HL3:HL105="W"))+SUMPRODUCT((HH3:HH105=EC134)*(HK3:HK105=EC136)*(HL3:HL105="W"))+SUMPRODUCT((HH3:HH105=EC134)*(HK3:HK105=EC137)*(HL3:HL105="W"))+SUMPRODUCT((HH3:HH105=EC134)*(HK3:HK105=EC138)*(HL3:HL105="W"))+SUMPRODUCT((HH3:HH105=EC135)*(HK3:HK105=EC134)*(HM3:HM105="W"))+SUMPRODUCT((HH3:HH105=EC136)*(HK3:HK105=EC134)*(HM3:HM105="W"))+SUMPRODUCT((HH3:HH105=EC137)*(HK3:HK105=EC134)*(HM3:HM105="W"))+SUMPRODUCT((HH3:HH105=EC138)*(HK3:HK105=EC134)*(HM3:HM105="W"))</f>
        <v>#N/A</v>
      </c>
      <c r="EE134" s="3" t="e">
        <f ca="1">SUMPRODUCT((HH3:HH105=EC134)*(HK3:HK105=EC135)*(HL3:HL105="D"))+SUMPRODUCT((HH3:HH105=EC134)*(HK3:HK105=EC136)*(HL3:HL105="D"))+SUMPRODUCT((HH3:HH105=EC134)*(HK3:HK105=EC137)*(HL3:HL105="D"))+SUMPRODUCT((HH3:HH105=EC134)*(HK3:HK105=EC138)*(HL3:HL105="D"))+SUMPRODUCT((HH3:HH105=EC135)*(HK3:HK105=EC134)*(HL3:HL105="D"))+SUMPRODUCT((HH3:HH105=EC136)*(HK3:HK105=EC134)*(HL3:HL105="D"))+SUMPRODUCT((HH3:HH105=EC137)*(HK3:HK105=EC134)*(HL3:HL105="D"))+SUMPRODUCT((HH3:HH105=EC138)*(HK3:HK105=EC134)*(HL3:HL105="D"))</f>
        <v>#N/A</v>
      </c>
      <c r="EF134" s="3" t="e">
        <f ca="1">SUMPRODUCT((HH3:HH105=EC134)*(HK3:HK105=EC135)*(HL3:HL105="L"))+SUMPRODUCT((HH3:HH105=EC134)*(HK3:HK105=EC136)*(HL3:HL105="L"))+SUMPRODUCT((HH3:HH105=EC134)*(HK3:HK105=EC137)*(HL3:HL105="L"))+SUMPRODUCT((HH3:HH105=EC134)*(HK3:HK105=EC138)*(HL3:HL105="L"))+SUMPRODUCT((HH3:HH105=EC135)*(HK3:HK105=EC134)*(HM3:HM105="L"))+SUMPRODUCT((HH3:HH105=EC136)*(HK3:HK105=EC134)*(HM3:HM105="L"))+SUMPRODUCT((HH3:HH105=EC137)*(HK3:HK105=EC134)*(HM3:HM105="L"))+SUMPRODUCT((HH3:HH105=EC138)*(HK3:HK105=EC134)*(HM3:HM105="L"))</f>
        <v>#N/A</v>
      </c>
      <c r="EG134" s="3" t="e">
        <f ca="1">SUMPRODUCT((HH3:HH105=EC134)*(HK3:HK105=EC135)*HI3:HI105)+SUMPRODUCT((HH3:HH105=EC134)*(HK3:HK105=EC136)*HI3:HI105)+SUMPRODUCT((HH3:HH105=EC134)*(HK3:HK105=EC137)*HI3:HI105)+SUMPRODUCT((HH3:HH105=EC134)*(HK3:HK105=EC138)*HI3:HI105)+SUMPRODUCT((HH3:HH105=EC135)*(HK3:HK105=EC134)*HJ3:HJ105)+SUMPRODUCT((HH3:HH105=EC136)*(HK3:HK105=EC134)*HJ3:HJ105)+SUMPRODUCT((HH3:HH105=EC137)*(HK3:HK105=EC134)*HJ3:HJ105)+SUMPRODUCT((HH3:HH105=EC138)*(HK3:HK105=EC134)*HJ3:HJ105)</f>
        <v>#N/A</v>
      </c>
      <c r="EH134" s="3" t="e">
        <f ca="1">SUMPRODUCT((HH3:HH105=EC134)*(HK3:HK105=EC135)*HJ3:HJ105)+SUMPRODUCT((HH3:HH105=EC134)*(HK3:HK105=EC136)*HJ3:HJ105)+SUMPRODUCT((HH3:HH105=EC134)*(HK3:HK105=EC137)*HJ3:HJ105)+SUMPRODUCT((HH3:HH105=EC134)*(HK3:HK105=EC138)*HJ3:HJ105)+SUMPRODUCT((HH3:HH105=EC135)*(HK3:HK105=EC134)*HI3:HI105)+SUMPRODUCT((HH3:HH105=EC136)*(HK3:HK105=EC134)*HI3:HI105)+SUMPRODUCT((HH3:HH105=EC137)*(HK3:HK105=EC134)*HI3:HI105)+SUMPRODUCT((HH3:HH105=EC138)*(HK3:HK105=EC134)*HI3:HI105)</f>
        <v>#N/A</v>
      </c>
      <c r="EI134" s="3" t="e">
        <f ca="1">EG134-EH134+1000</f>
        <v>#N/A</v>
      </c>
      <c r="EJ134" s="3" t="e">
        <f ca="1">IF(EC134&lt;&gt;"",ED134*3+EE134*1,"")</f>
        <v>#N/A</v>
      </c>
      <c r="EK134" s="3" t="e">
        <f ca="1">IF(EC134&lt;&gt;"",VLOOKUP(EC134,DJ4:DP58,7,FALSE),"")</f>
        <v>#N/A</v>
      </c>
      <c r="EL134" s="3" t="e">
        <f ca="1">IF(EC134&lt;&gt;"",VLOOKUP(EC134,DJ4:DP58,5,FALSE),"")</f>
        <v>#N/A</v>
      </c>
      <c r="EM134" s="3" t="e">
        <f ca="1">IF(EC134&lt;&gt;"",VLOOKUP(EC134,DJ4:DR58,9,FALSE),"")</f>
        <v>#N/A</v>
      </c>
      <c r="EN134" s="3" t="e">
        <f ca="1">EJ134</f>
        <v>#N/A</v>
      </c>
      <c r="EO134" s="3" t="e">
        <f ca="1">IF(EC134&lt;&gt;"",RANK(EN134,EN134:EN137),"")</f>
        <v>#N/A</v>
      </c>
      <c r="EP134" s="3" t="e">
        <f ca="1">IF(EC134&lt;&gt;"",SUMPRODUCT((EN134:EN137=EN134)*(EI134:EI137&gt;EI134)),"")</f>
        <v>#N/A</v>
      </c>
      <c r="EQ134" s="3" t="e">
        <f ca="1">IF(EC134&lt;&gt;"",SUMPRODUCT((EN134:EN137=EN134)*(EI134:EI137=EI134)*(EG134:EG137&gt;EG134)),"")</f>
        <v>#N/A</v>
      </c>
      <c r="ER134" s="3" t="e">
        <f ca="1">IF(EC134&lt;&gt;"",SUMPRODUCT((EN134:EN137=EN134)*(EI134:EI137=EI134)*(EG134:EG137=EG134)*(EK134:EK137&gt;EK134)),"")</f>
        <v>#N/A</v>
      </c>
      <c r="ES134" s="3" t="e">
        <f ca="1">IF(EC134&lt;&gt;"",SUMPRODUCT((EN134:EN137=EN134)*(EI134:EI137=EI134)*(EG134:EG137=EG134)*(EK134:EK137=EK134)*(EL134:EL137&gt;EL134)),"")</f>
        <v>#N/A</v>
      </c>
      <c r="ET134" s="3" t="e">
        <f ca="1">IF(EC134&lt;&gt;"",SUMPRODUCT((EN134:EN137=EN134)*(EI134:EI137=EI134)*(EG134:EG137=EG134)*(EK134:EK137=EK134)*(EL134:EL137=EL134)*(EM134:EM137&gt;EM134)),"")</f>
        <v>#N/A</v>
      </c>
      <c r="EU134" s="3" t="e">
        <f ca="1">IF(EC134&lt;&gt;"",SUM(EO134:ET134),"")</f>
        <v>#N/A</v>
      </c>
    </row>
    <row r="135" spans="10:171" x14ac:dyDescent="0.25">
      <c r="J135" s="3">
        <f>IF(COUNTIF(J55:J58,4)=4,1,SUMPRODUCT((J55:J58=J56)*(I55:I58=I56)*(G55:G58&gt;G56))+1)</f>
        <v>1</v>
      </c>
      <c r="U135" s="3">
        <f>IF(V56&lt;&gt;"",SUMPRODUCT((AC55:AC58=AC56)*(AB55:AB58=AB56)*(Z55:Z58=Z56)*(AA55:AA58=AA56)),"")</f>
        <v>4</v>
      </c>
      <c r="V135" s="3" t="str">
        <f>IF(AND(U135&lt;&gt;"",U135&gt;1),V56,"")</f>
        <v>Noorwegen</v>
      </c>
      <c r="W135" s="3">
        <f>SUMPRODUCT((DA3:DA105=V135)*(DD3:DD105=V136)*(DE3:DE105="W"))+SUMPRODUCT((DA3:DA105=V135)*(DD3:DD105=V137)*(DE3:DE105="W"))+SUMPRODUCT((DA3:DA105=V135)*(DD3:DD105=V138)*(DE3:DE105="W"))+SUMPRODUCT((DA3:DA105=V135)*(DD3:DD105=V134)*(DE3:DE105="W"))+SUMPRODUCT((DA3:DA105=V136)*(DD3:DD105=V135)*(DF3:DF105="W"))+SUMPRODUCT((DA3:DA105=V137)*(DD3:DD105=V135)*(DF3:DF105="W"))+SUMPRODUCT((DA3:DA105=V138)*(DD3:DD105=V135)*(DF3:DF105="W"))+SUMPRODUCT((DA3:DA105=V134)*(DD3:DD105=V135)*(DF3:DF105="W"))</f>
        <v>0</v>
      </c>
      <c r="X135" s="3">
        <f>SUMPRODUCT((DA3:DA105=V135)*(DD3:DD105=V136)*(DE3:DE105="D"))+SUMPRODUCT((DA3:DA105=V135)*(DD3:DD105=V137)*(DE3:DE105="D"))+SUMPRODUCT((DA3:DA105=V135)*(DD3:DD105=V138)*(DE3:DE105="D"))+SUMPRODUCT((DA3:DA105=V135)*(DD3:DD105=V134)*(DE3:DE105="D"))+SUMPRODUCT((DA3:DA105=V136)*(DD3:DD105=V135)*(DE3:DE105="D"))+SUMPRODUCT((DA3:DA105=V137)*(DD3:DD105=V135)*(DE3:DE105="D"))+SUMPRODUCT((DA3:DA105=V138)*(DD3:DD105=V135)*(DE3:DE105="D"))+SUMPRODUCT((DA3:DA105=V134)*(DD3:DD105=V135)*(DE3:DE105="D"))</f>
        <v>0</v>
      </c>
      <c r="Y135" s="3">
        <f>SUMPRODUCT((DA3:DA105=V135)*(DD3:DD105=V136)*(DE3:DE105="L"))+SUMPRODUCT((DA3:DA105=V135)*(DD3:DD105=V137)*(DE3:DE105="L"))+SUMPRODUCT((DA3:DA105=V135)*(DD3:DD105=V138)*(DE3:DE105="L"))+SUMPRODUCT((DA3:DA105=V135)*(DD3:DD105=V134)*(DE3:DE105="L"))+SUMPRODUCT((DA3:DA105=V136)*(DD3:DD105=V135)*(DF3:DF105="L"))+SUMPRODUCT((DA3:DA105=V137)*(DD3:DD105=V135)*(DF3:DF105="L"))+SUMPRODUCT((DA3:DA105=V138)*(DD3:DD105=V135)*(DF3:DF105="L"))+SUMPRODUCT((DA3:DA105=V134)*(DD3:DD105=V135)*(DF3:DF105="L"))</f>
        <v>0</v>
      </c>
      <c r="Z135" s="3">
        <f>SUMPRODUCT((DA3:DA105=V135)*(DD3:DD105=V136)*DB3:DB105)+SUMPRODUCT((DA3:DA105=V135)*(DD3:DD105=V137)*DB3:DB105)+SUMPRODUCT((DA3:DA105=V135)*(DD3:DD105=V138)*DB3:DB105)+SUMPRODUCT((DA3:DA105=V135)*(DD3:DD105=V134)*DB3:DB105)+SUMPRODUCT((DA3:DA105=V136)*(DD3:DD105=V135)*DC3:DC105)+SUMPRODUCT((DA3:DA105=V137)*(DD3:DD105=V135)*DC3:DC105)+SUMPRODUCT((DA3:DA105=V138)*(DD3:DD105=V135)*DC3:DC105)+SUMPRODUCT((DA3:DA105=V134)*(DD3:DD105=V135)*DC3:DC105)</f>
        <v>0</v>
      </c>
      <c r="AA135" s="3">
        <f>SUMPRODUCT((DA3:DA105=V135)*(DD3:DD105=V136)*DC3:DC105)+SUMPRODUCT((DA3:DA105=V135)*(DD3:DD105=V137)*DC3:DC105)+SUMPRODUCT((DA3:DA105=V135)*(DD3:DD105=V138)*DC3:DC105)+SUMPRODUCT((DA3:DA105=V135)*(DD3:DD105=V134)*DC3:DC105)+SUMPRODUCT((DA3:DA105=V136)*(DD3:DD105=V135)*DB3:DB105)+SUMPRODUCT((DA3:DA105=V137)*(DD3:DD105=V135)*DB3:DB105)+SUMPRODUCT((DA3:DA105=V138)*(DD3:DD105=V135)*DB3:DB105)+SUMPRODUCT((DA3:DA105=V134)*(DD3:DD105=V135)*DB3:DB105)</f>
        <v>0</v>
      </c>
      <c r="AB135" s="3">
        <f>Z135-AA135+1000</f>
        <v>1000</v>
      </c>
      <c r="AC135" s="3">
        <f t="shared" ref="AC135:AC137" si="382">IF(V135&lt;&gt;"",W135*3+X135*1,"")</f>
        <v>0</v>
      </c>
      <c r="AD135" s="3">
        <f>IF(V135&lt;&gt;"",VLOOKUP(V135,C4:I58,7,FALSE),"")</f>
        <v>1000</v>
      </c>
      <c r="AE135" s="3">
        <f>IF(V135&lt;&gt;"",VLOOKUP(V135,C4:I58,5,FALSE),"")</f>
        <v>0</v>
      </c>
      <c r="AF135" s="3">
        <f>IF(V135&lt;&gt;"",VLOOKUP(V135,C4:K58,9,FALSE),"")</f>
        <v>-132</v>
      </c>
      <c r="AG135" s="3">
        <f t="shared" ref="AG135:AG137" si="383">AC135</f>
        <v>0</v>
      </c>
      <c r="AH135" s="3">
        <f>IF(V135&lt;&gt;"",RANK(AG135,AG134:AG137),"")</f>
        <v>1</v>
      </c>
      <c r="AI135" s="3">
        <f>IF(V135&lt;&gt;"",SUMPRODUCT((AG134:AG137=AG135)*(AB134:AB137&gt;AB135)),"")</f>
        <v>0</v>
      </c>
      <c r="AJ135" s="3">
        <f>IF(V135&lt;&gt;"",SUMPRODUCT((AG134:AG137=AG135)*(AB134:AB137=AB135)*(Z134:Z137&gt;Z135)),"")</f>
        <v>0</v>
      </c>
      <c r="AK135" s="3">
        <f>IF(V135&lt;&gt;"",SUMPRODUCT((AG134:AG137=AG135)*(AB134:AB137=AB135)*(Z134:Z137=Z135)*(AD134:AD137&gt;AD135)),"")</f>
        <v>0</v>
      </c>
      <c r="AL135" s="3">
        <f>IF(V135&lt;&gt;"",SUMPRODUCT((AG134:AG137=AG135)*(AB134:AB137=AB135)*(Z134:Z137=Z135)*(AD134:AD137=AD135)*(AE134:AE137&gt;AE135)),"")</f>
        <v>0</v>
      </c>
      <c r="AM135" s="3">
        <f>IF(V135&lt;&gt;"",SUMPRODUCT((AG134:AG137=AG135)*(AB134:AB137=AB135)*(Z134:Z137=Z135)*(AD134:AD137=AD135)*(AE134:AE137=AE135)*(AF134:AF137&gt;AF135)),"")</f>
        <v>2</v>
      </c>
      <c r="AN135" s="3">
        <f t="shared" ref="AN135:AN137" si="384">IF(V135&lt;&gt;"",SUM(AH135:AM135),"")</f>
        <v>3</v>
      </c>
      <c r="AO135" s="3" t="str">
        <f>IF(AP56&lt;&gt;"",SUMPRODUCT((AW55:AW58=AW56)*(AV55:AV58=AV56)*(AT55:AT58=AT56)*(AU55:AU58=AU56)),"")</f>
        <v/>
      </c>
      <c r="AP135" s="3" t="str">
        <f>IF(AND(AO135&lt;&gt;"",AO135&gt;1),AP56,"")</f>
        <v/>
      </c>
      <c r="AQ135" s="3">
        <f>SUMPRODUCT((DA3:DA105=AP135)*(DD3:DD105=AP136)*(DE3:DE105="W"))+SUMPRODUCT((DA3:DA105=AP135)*(DD3:DD105=AP137)*(DE3:DE105="W"))+SUMPRODUCT((DA3:DA105=AP135)*(DD3:DD105=AP138)*(DE3:DE105="W"))+SUMPRODUCT((DA3:DA105=AP136)*(DD3:DD105=AP135)*(DF3:DF105="W"))+SUMPRODUCT((DA3:DA105=AP137)*(DD3:DD105=AP135)*(DF3:DF105="W"))+SUMPRODUCT((DA3:DA105=AP138)*(DD3:DD105=AP135)*(DF3:DF105="W"))</f>
        <v>0</v>
      </c>
      <c r="AR135" s="3">
        <f>SUMPRODUCT((DA3:DA105=AP135)*(DD3:DD105=AP136)*(DE3:DE105="D"))+SUMPRODUCT((DA3:DA105=AP135)*(DD3:DD105=AP137)*(DE3:DE105="D"))+SUMPRODUCT((DA3:DA105=AP135)*(DD3:DD105=AP138)*(DE3:DE105="D"))+SUMPRODUCT((DA3:DA105=AP136)*(DD3:DD105=AP135)*(DE3:DE105="D"))+SUMPRODUCT((DA3:DA105=AP137)*(DD3:DD105=AP135)*(DE3:DE105="D"))+SUMPRODUCT((DA3:DA105=AP138)*(DD3:DD105=AP135)*(DE3:DE105="D"))</f>
        <v>0</v>
      </c>
      <c r="AS135" s="3">
        <f>SUMPRODUCT((DA3:DA105=AP135)*(DD3:DD105=AP136)*(DE3:DE105="L"))+SUMPRODUCT((DA3:DA105=AP135)*(DD3:DD105=AP137)*(DE3:DE105="L"))+SUMPRODUCT((DA3:DA105=AP135)*(DD3:DD105=AP138)*(DE3:DE105="L"))+SUMPRODUCT((DA3:DA105=AP136)*(DD3:DD105=AP135)*(DF3:DF105="L"))+SUMPRODUCT((DA3:DA105=AP137)*(DD3:DD105=AP135)*(DF3:DF105="L"))+SUMPRODUCT((DA3:DA105=AP138)*(DD3:DD105=AP135)*(DF3:DF105="L"))</f>
        <v>0</v>
      </c>
      <c r="AT135" s="3">
        <f>SUMPRODUCT((DA3:DA105=AP135)*(DD3:DD105=AP136)*DB3:DB105)+SUMPRODUCT((DA3:DA105=AP135)*(DD3:DD105=AP137)*DB3:DB105)+SUMPRODUCT((DA3:DA105=AP135)*(DD3:DD105=AP138)*DB3:DB105)+SUMPRODUCT((DA3:DA105=AP135)*(DD3:DD105=AP134)*DB3:DB105)+SUMPRODUCT((DA3:DA105=AP136)*(DD3:DD105=AP135)*DC3:DC105)+SUMPRODUCT((DA3:DA105=AP137)*(DD3:DD105=AP135)*DC3:DC105)+SUMPRODUCT((DA3:DA105=AP138)*(DD3:DD105=AP135)*DC3:DC105)+SUMPRODUCT((DA3:DA105=AP134)*(DD3:DD105=AP135)*DC3:DC105)</f>
        <v>0</v>
      </c>
      <c r="AU135" s="3">
        <f>SUMPRODUCT((DA3:DA105=AP135)*(DD3:DD105=AP136)*DC3:DC105)+SUMPRODUCT((DA3:DA105=AP135)*(DD3:DD105=AP137)*DC3:DC105)+SUMPRODUCT((DA3:DA105=AP135)*(DD3:DD105=AP138)*DC3:DC105)+SUMPRODUCT((DA3:DA105=AP135)*(DD3:DD105=AP134)*DC3:DC105)+SUMPRODUCT((DA3:DA105=AP136)*(DD3:DD105=AP135)*DB3:DB105)+SUMPRODUCT((DA3:DA105=AP137)*(DD3:DD105=AP135)*DB3:DB105)+SUMPRODUCT((DA3:DA105=AP138)*(DD3:DD105=AP135)*DB3:DB105)+SUMPRODUCT((DA3:DA105=AP134)*(DD3:DD105=AP135)*DB3:DB105)</f>
        <v>0</v>
      </c>
      <c r="AV135" s="3">
        <f>AT135-AU135+1000</f>
        <v>1000</v>
      </c>
      <c r="AW135" s="3" t="str">
        <f t="shared" ref="AW135:AW137" si="385">IF(AP135&lt;&gt;"",AQ135*3+AR135*1,"")</f>
        <v/>
      </c>
      <c r="AX135" s="3" t="str">
        <f>IF(AP135&lt;&gt;"",VLOOKUP(AP135,C4:I58,7,FALSE),"")</f>
        <v/>
      </c>
      <c r="AY135" s="3" t="str">
        <f>IF(AP135&lt;&gt;"",VLOOKUP(AP135,C4:I58,5,FALSE),"")</f>
        <v/>
      </c>
      <c r="AZ135" s="3" t="str">
        <f>IF(AP135&lt;&gt;"",VLOOKUP(AP135,C4:K58,9,FALSE),"")</f>
        <v/>
      </c>
      <c r="BA135" s="3" t="str">
        <f t="shared" ref="BA135:BA137" si="386">AW135</f>
        <v/>
      </c>
      <c r="BB135" s="3" t="str">
        <f>IF(AP135&lt;&gt;"",RANK(BA135,BA134:BA137),"")</f>
        <v/>
      </c>
      <c r="BC135" s="3" t="str">
        <f>IF(AP135&lt;&gt;"",SUMPRODUCT((BA134:BA137=BA135)*(AV134:AV137&gt;AV135)),"")</f>
        <v/>
      </c>
      <c r="BD135" s="3" t="str">
        <f>IF(AP135&lt;&gt;"",SUMPRODUCT((BA134:BA137=BA135)*(AV134:AV137=AV135)*(AT134:AT137&gt;AT135)),"")</f>
        <v/>
      </c>
      <c r="BE135" s="3" t="str">
        <f>IF(AP135&lt;&gt;"",SUMPRODUCT((BA134:BA137=BA135)*(AV134:AV137=AV135)*(AT134:AT137=AT135)*(AX134:AX137&gt;AX135)),"")</f>
        <v/>
      </c>
      <c r="BF135" s="3" t="str">
        <f>IF(AP135&lt;&gt;"",SUMPRODUCT((BA134:BA137=BA135)*(AV134:AV137=AV135)*(AT134:AT137=AT135)*(AX134:AX137=AX135)*(AY134:AY137&gt;AY135)),"")</f>
        <v/>
      </c>
      <c r="BG135" s="3" t="str">
        <f>IF(AP135&lt;&gt;"",SUMPRODUCT((BA134:BA137=BA135)*(AV134:AV137=AV135)*(AT134:AT137=AT135)*(AX134:AX137=AX135)*(AY134:AY137=AY135)*(AZ134:AZ137&gt;AZ135)),"")</f>
        <v/>
      </c>
      <c r="BH135" s="3" t="str">
        <f>IF(AP135&lt;&gt;"",SUM(BB135:BG135)+1,"")</f>
        <v/>
      </c>
      <c r="DQ135" s="3" t="e">
        <f ca="1">IF(COUNTIF(DQ55:DQ58,4)=4,1,SUMPRODUCT((DQ55:DQ58=DQ56)*(DP55:DP58=DP56)*(DN55:DN58&gt;DN56))+1)</f>
        <v>#REF!</v>
      </c>
      <c r="EB135" s="3" t="e">
        <f ca="1">IF(EC56&lt;&gt;"",SUMPRODUCT((EJ55:EJ58=EJ56)*(EI55:EI58=EI56)*(EG55:EG58=EG56)*(EH55:EH58=EH56)),"")</f>
        <v>#N/A</v>
      </c>
      <c r="EC135" s="3" t="e">
        <f ca="1">IF(AND(EB135&lt;&gt;"",EB135&gt;1),EC56,"")</f>
        <v>#N/A</v>
      </c>
      <c r="ED135" s="3" t="e">
        <f ca="1">SUMPRODUCT((HH3:HH105=EC135)*(HK3:HK105=EC136)*(HL3:HL105="W"))+SUMPRODUCT((HH3:HH105=EC135)*(HK3:HK105=EC137)*(HL3:HL105="W"))+SUMPRODUCT((HH3:HH105=EC135)*(HK3:HK105=EC138)*(HL3:HL105="W"))+SUMPRODUCT((HH3:HH105=EC135)*(HK3:HK105=EC134)*(HL3:HL105="W"))+SUMPRODUCT((HH3:HH105=EC136)*(HK3:HK105=EC135)*(HM3:HM105="W"))+SUMPRODUCT((HH3:HH105=EC137)*(HK3:HK105=EC135)*(HM3:HM105="W"))+SUMPRODUCT((HH3:HH105=EC138)*(HK3:HK105=EC135)*(HM3:HM105="W"))+SUMPRODUCT((HH3:HH105=EC134)*(HK3:HK105=EC135)*(HM3:HM105="W"))</f>
        <v>#N/A</v>
      </c>
      <c r="EE135" s="3" t="e">
        <f ca="1">SUMPRODUCT((HH3:HH105=EC135)*(HK3:HK105=EC136)*(HL3:HL105="D"))+SUMPRODUCT((HH3:HH105=EC135)*(HK3:HK105=EC137)*(HL3:HL105="D"))+SUMPRODUCT((HH3:HH105=EC135)*(HK3:HK105=EC138)*(HL3:HL105="D"))+SUMPRODUCT((HH3:HH105=EC135)*(HK3:HK105=EC134)*(HL3:HL105="D"))+SUMPRODUCT((HH3:HH105=EC136)*(HK3:HK105=EC135)*(HL3:HL105="D"))+SUMPRODUCT((HH3:HH105=EC137)*(HK3:HK105=EC135)*(HL3:HL105="D"))+SUMPRODUCT((HH3:HH105=EC138)*(HK3:HK105=EC135)*(HL3:HL105="D"))+SUMPRODUCT((HH3:HH105=EC134)*(HK3:HK105=EC135)*(HL3:HL105="D"))</f>
        <v>#N/A</v>
      </c>
      <c r="EF135" s="3" t="e">
        <f ca="1">SUMPRODUCT((HH3:HH105=EC135)*(HK3:HK105=EC136)*(HL3:HL105="L"))+SUMPRODUCT((HH3:HH105=EC135)*(HK3:HK105=EC137)*(HL3:HL105="L"))+SUMPRODUCT((HH3:HH105=EC135)*(HK3:HK105=EC138)*(HL3:HL105="L"))+SUMPRODUCT((HH3:HH105=EC135)*(HK3:HK105=EC134)*(HL3:HL105="L"))+SUMPRODUCT((HH3:HH105=EC136)*(HK3:HK105=EC135)*(HM3:HM105="L"))+SUMPRODUCT((HH3:HH105=EC137)*(HK3:HK105=EC135)*(HM3:HM105="L"))+SUMPRODUCT((HH3:HH105=EC138)*(HK3:HK105=EC135)*(HM3:HM105="L"))+SUMPRODUCT((HH3:HH105=EC134)*(HK3:HK105=EC135)*(HM3:HM105="L"))</f>
        <v>#N/A</v>
      </c>
      <c r="EG135" s="3" t="e">
        <f ca="1">SUMPRODUCT((HH3:HH105=EC135)*(HK3:HK105=EC136)*HI3:HI105)+SUMPRODUCT((HH3:HH105=EC135)*(HK3:HK105=EC137)*HI3:HI105)+SUMPRODUCT((HH3:HH105=EC135)*(HK3:HK105=EC138)*HI3:HI105)+SUMPRODUCT((HH3:HH105=EC135)*(HK3:HK105=EC134)*HI3:HI105)+SUMPRODUCT((HH3:HH105=EC136)*(HK3:HK105=EC135)*HJ3:HJ105)+SUMPRODUCT((HH3:HH105=EC137)*(HK3:HK105=EC135)*HJ3:HJ105)+SUMPRODUCT((HH3:HH105=EC138)*(HK3:HK105=EC135)*HJ3:HJ105)+SUMPRODUCT((HH3:HH105=EC134)*(HK3:HK105=EC135)*HJ3:HJ105)</f>
        <v>#N/A</v>
      </c>
      <c r="EH135" s="3" t="e">
        <f ca="1">SUMPRODUCT((HH3:HH105=EC135)*(HK3:HK105=EC136)*HJ3:HJ105)+SUMPRODUCT((HH3:HH105=EC135)*(HK3:HK105=EC137)*HJ3:HJ105)+SUMPRODUCT((HH3:HH105=EC135)*(HK3:HK105=EC138)*HJ3:HJ105)+SUMPRODUCT((HH3:HH105=EC135)*(HK3:HK105=EC134)*HJ3:HJ105)+SUMPRODUCT((HH3:HH105=EC136)*(HK3:HK105=EC135)*HI3:HI105)+SUMPRODUCT((HH3:HH105=EC137)*(HK3:HK105=EC135)*HI3:HI105)+SUMPRODUCT((HH3:HH105=EC138)*(HK3:HK105=EC135)*HI3:HI105)+SUMPRODUCT((HH3:HH105=EC134)*(HK3:HK105=EC135)*HI3:HI105)</f>
        <v>#N/A</v>
      </c>
      <c r="EI135" s="3" t="e">
        <f ca="1">EG135-EH135+1000</f>
        <v>#N/A</v>
      </c>
      <c r="EJ135" s="3" t="e">
        <f t="shared" ref="EJ135:EJ137" ca="1" si="387">IF(EC135&lt;&gt;"",ED135*3+EE135*1,"")</f>
        <v>#N/A</v>
      </c>
      <c r="EK135" s="3" t="e">
        <f ca="1">IF(EC135&lt;&gt;"",VLOOKUP(EC135,DJ4:DP58,7,FALSE),"")</f>
        <v>#N/A</v>
      </c>
      <c r="EL135" s="3" t="e">
        <f ca="1">IF(EC135&lt;&gt;"",VLOOKUP(EC135,DJ4:DP58,5,FALSE),"")</f>
        <v>#N/A</v>
      </c>
      <c r="EM135" s="3" t="e">
        <f ca="1">IF(EC135&lt;&gt;"",VLOOKUP(EC135,DJ4:DR58,9,FALSE),"")</f>
        <v>#N/A</v>
      </c>
      <c r="EN135" s="3" t="e">
        <f t="shared" ref="EN135:EN137" ca="1" si="388">EJ135</f>
        <v>#N/A</v>
      </c>
      <c r="EO135" s="3" t="e">
        <f ca="1">IF(EC135&lt;&gt;"",RANK(EN135,EN134:EN137),"")</f>
        <v>#N/A</v>
      </c>
      <c r="EP135" s="3" t="e">
        <f ca="1">IF(EC135&lt;&gt;"",SUMPRODUCT((EN134:EN137=EN135)*(EI134:EI137&gt;EI135)),"")</f>
        <v>#N/A</v>
      </c>
      <c r="EQ135" s="3" t="e">
        <f ca="1">IF(EC135&lt;&gt;"",SUMPRODUCT((EN134:EN137=EN135)*(EI134:EI137=EI135)*(EG134:EG137&gt;EG135)),"")</f>
        <v>#N/A</v>
      </c>
      <c r="ER135" s="3" t="e">
        <f ca="1">IF(EC135&lt;&gt;"",SUMPRODUCT((EN134:EN137=EN135)*(EI134:EI137=EI135)*(EG134:EG137=EG135)*(EK134:EK137&gt;EK135)),"")</f>
        <v>#N/A</v>
      </c>
      <c r="ES135" s="3" t="e">
        <f ca="1">IF(EC135&lt;&gt;"",SUMPRODUCT((EN134:EN137=EN135)*(EI134:EI137=EI135)*(EG134:EG137=EG135)*(EK134:EK137=EK135)*(EL134:EL137&gt;EL135)),"")</f>
        <v>#N/A</v>
      </c>
      <c r="ET135" s="3" t="e">
        <f ca="1">IF(EC135&lt;&gt;"",SUMPRODUCT((EN134:EN137=EN135)*(EI134:EI137=EI135)*(EG134:EG137=EG135)*(EK134:EK137=EK135)*(EL134:EL137=EL135)*(EM134:EM137&gt;EM135)),"")</f>
        <v>#N/A</v>
      </c>
      <c r="EU135" s="3" t="e">
        <f t="shared" ref="EU135:EU137" ca="1" si="389">IF(EC135&lt;&gt;"",SUM(EO135:ET135),"")</f>
        <v>#N/A</v>
      </c>
      <c r="EV135" s="3" t="e">
        <f ca="1">IF(EW56&lt;&gt;"",SUMPRODUCT((FD55:FD58=FD56)*(FC55:FC58=FC56)*(FA55:FA58=FA56)*(FB55:FB58=FB56)),"")</f>
        <v>#N/A</v>
      </c>
      <c r="EW135" s="3" t="e">
        <f ca="1">IF(AND(EV135&lt;&gt;"",EV135&gt;1),EW56,"")</f>
        <v>#N/A</v>
      </c>
      <c r="EX135" s="3" t="e">
        <f ca="1">SUMPRODUCT((HH3:HH105=EW135)*(HK3:HK105=EW136)*(HL3:HL105="W"))+SUMPRODUCT((HH3:HH105=EW135)*(HK3:HK105=EW137)*(HL3:HL105="W"))+SUMPRODUCT((HH3:HH105=EW135)*(HK3:HK105=EW138)*(HL3:HL105="W"))+SUMPRODUCT((HH3:HH105=EW136)*(HK3:HK105=EW135)*(HM3:HM105="W"))+SUMPRODUCT((HH3:HH105=EW137)*(HK3:HK105=EW135)*(HM3:HM105="W"))+SUMPRODUCT((HH3:HH105=EW138)*(HK3:HK105=EW135)*(HM3:HM105="W"))</f>
        <v>#N/A</v>
      </c>
      <c r="EY135" s="3" t="e">
        <f ca="1">SUMPRODUCT((HH3:HH105=EW135)*(HK3:HK105=EW136)*(HL3:HL105="D"))+SUMPRODUCT((HH3:HH105=EW135)*(HK3:HK105=EW137)*(HL3:HL105="D"))+SUMPRODUCT((HH3:HH105=EW135)*(HK3:HK105=EW138)*(HL3:HL105="D"))+SUMPRODUCT((HH3:HH105=EW136)*(HK3:HK105=EW135)*(HL3:HL105="D"))+SUMPRODUCT((HH3:HH105=EW137)*(HK3:HK105=EW135)*(HL3:HL105="D"))+SUMPRODUCT((HH3:HH105=EW138)*(HK3:HK105=EW135)*(HL3:HL105="D"))</f>
        <v>#N/A</v>
      </c>
      <c r="EZ135" s="3" t="e">
        <f ca="1">SUMPRODUCT((HH3:HH105=EW135)*(HK3:HK105=EW136)*(HL3:HL105="L"))+SUMPRODUCT((HH3:HH105=EW135)*(HK3:HK105=EW137)*(HL3:HL105="L"))+SUMPRODUCT((HH3:HH105=EW135)*(HK3:HK105=EW138)*(HL3:HL105="L"))+SUMPRODUCT((HH3:HH105=EW136)*(HK3:HK105=EW135)*(HM3:HM105="L"))+SUMPRODUCT((HH3:HH105=EW137)*(HK3:HK105=EW135)*(HM3:HM105="L"))+SUMPRODUCT((HH3:HH105=EW138)*(HK3:HK105=EW135)*(HM3:HM105="L"))</f>
        <v>#N/A</v>
      </c>
      <c r="FA135" s="3" t="e">
        <f ca="1">SUMPRODUCT((HH3:HH105=EW135)*(HK3:HK105=EW136)*HI3:HI105)+SUMPRODUCT((HH3:HH105=EW135)*(HK3:HK105=EW137)*HI3:HI105)+SUMPRODUCT((HH3:HH105=EW135)*(HK3:HK105=EW138)*HI3:HI105)+SUMPRODUCT((HH3:HH105=EW135)*(HK3:HK105=EW134)*HI3:HI105)+SUMPRODUCT((HH3:HH105=EW136)*(HK3:HK105=EW135)*HJ3:HJ105)+SUMPRODUCT((HH3:HH105=EW137)*(HK3:HK105=EW135)*HJ3:HJ105)+SUMPRODUCT((HH3:HH105=EW138)*(HK3:HK105=EW135)*HJ3:HJ105)+SUMPRODUCT((HH3:HH105=EW134)*(HK3:HK105=EW135)*HJ3:HJ105)</f>
        <v>#N/A</v>
      </c>
      <c r="FB135" s="3" t="e">
        <f ca="1">SUMPRODUCT((HH3:HH105=EW135)*(HK3:HK105=EW136)*HJ3:HJ105)+SUMPRODUCT((HH3:HH105=EW135)*(HK3:HK105=EW137)*HJ3:HJ105)+SUMPRODUCT((HH3:HH105=EW135)*(HK3:HK105=EW138)*HJ3:HJ105)+SUMPRODUCT((HH3:HH105=EW135)*(HK3:HK105=EW134)*HJ3:HJ105)+SUMPRODUCT((HH3:HH105=EW136)*(HK3:HK105=EW135)*HI3:HI105)+SUMPRODUCT((HH3:HH105=EW137)*(HK3:HK105=EW135)*HI3:HI105)+SUMPRODUCT((HH3:HH105=EW138)*(HK3:HK105=EW135)*HI3:HI105)+SUMPRODUCT((HH3:HH105=EW134)*(HK3:HK105=EW135)*HI3:HI105)</f>
        <v>#N/A</v>
      </c>
      <c r="FC135" s="3" t="e">
        <f ca="1">FA135-FB135+1000</f>
        <v>#N/A</v>
      </c>
      <c r="FD135" s="3" t="e">
        <f t="shared" ref="FD135:FD137" ca="1" si="390">IF(EW135&lt;&gt;"",EX135*3+EY135*1,"")</f>
        <v>#N/A</v>
      </c>
      <c r="FE135" s="3" t="e">
        <f ca="1">IF(EW135&lt;&gt;"",VLOOKUP(EW135,DJ4:DP58,7,FALSE),"")</f>
        <v>#N/A</v>
      </c>
      <c r="FF135" s="3" t="e">
        <f ca="1">IF(EW135&lt;&gt;"",VLOOKUP(EW135,DJ4:DP58,5,FALSE),"")</f>
        <v>#N/A</v>
      </c>
      <c r="FG135" s="3" t="e">
        <f ca="1">IF(EW135&lt;&gt;"",VLOOKUP(EW135,DJ4:DR58,9,FALSE),"")</f>
        <v>#N/A</v>
      </c>
      <c r="FH135" s="3" t="e">
        <f t="shared" ref="FH135:FH137" ca="1" si="391">FD135</f>
        <v>#N/A</v>
      </c>
      <c r="FI135" s="3" t="e">
        <f ca="1">IF(EW135&lt;&gt;"",RANK(FH135,FH134:FH137),"")</f>
        <v>#N/A</v>
      </c>
      <c r="FJ135" s="3" t="e">
        <f ca="1">IF(EW135&lt;&gt;"",SUMPRODUCT((FH134:FH137=FH135)*(FC134:FC137&gt;FC135)),"")</f>
        <v>#N/A</v>
      </c>
      <c r="FK135" s="3" t="e">
        <f ca="1">IF(EW135&lt;&gt;"",SUMPRODUCT((FH134:FH137=FH135)*(FC134:FC137=FC135)*(FA134:FA137&gt;FA135)),"")</f>
        <v>#N/A</v>
      </c>
      <c r="FL135" s="3" t="e">
        <f ca="1">IF(EW135&lt;&gt;"",SUMPRODUCT((FH134:FH137=FH135)*(FC134:FC137=FC135)*(FA134:FA137=FA135)*(FE134:FE137&gt;FE135)),"")</f>
        <v>#N/A</v>
      </c>
      <c r="FM135" s="3" t="e">
        <f ca="1">IF(EW135&lt;&gt;"",SUMPRODUCT((FH134:FH137=FH135)*(FC134:FC137=FC135)*(FA134:FA137=FA135)*(FE134:FE137=FE135)*(FF134:FF137&gt;FF135)),"")</f>
        <v>#N/A</v>
      </c>
      <c r="FN135" s="3" t="e">
        <f ca="1">IF(EW135&lt;&gt;"",SUMPRODUCT((FH134:FH137=FH135)*(FC134:FC137=FC135)*(FA134:FA137=FA135)*(FE134:FE137=FE135)*(FF134:FF137=FF135)*(FG134:FG137&gt;FG135)),"")</f>
        <v>#N/A</v>
      </c>
      <c r="FO135" s="3" t="e">
        <f ca="1">IF(EW135&lt;&gt;"",SUM(FI135:FN135)+1,"")</f>
        <v>#N/A</v>
      </c>
    </row>
    <row r="136" spans="10:171" x14ac:dyDescent="0.25">
      <c r="J136" s="3">
        <f>IF(COUNTIF(J55:J58,4)=4,1,SUMPRODUCT((J55:J58=J57)*(I55:I58=I57)*(G55:G58&gt;G57))+1)</f>
        <v>1</v>
      </c>
      <c r="U136" s="3">
        <f>IF(V57&lt;&gt;"",SUMPRODUCT((AC55:AC58=AC57)*(AB55:AB58=AB57)*(Z55:Z58=Z57)*(AA55:AA58=AA57)),"")</f>
        <v>4</v>
      </c>
      <c r="V136" s="3" t="str">
        <f>IF(AND(U136&lt;&gt;"",U136&gt;1),V57,"")</f>
        <v>Senegal</v>
      </c>
      <c r="W136" s="3">
        <f>SUMPRODUCT((DA3:DA105=V136)*(DD3:DD105=V137)*(DE3:DE105="W"))+SUMPRODUCT((DA3:DA105=V136)*(DD3:DD105=V138)*(DE3:DE105="W"))+SUMPRODUCT((DA3:DA105=V136)*(DD3:DD105=V134)*(DE3:DE105="W"))+SUMPRODUCT((DA3:DA105=V136)*(DD3:DD105=V135)*(DE3:DE105="W"))+SUMPRODUCT((DA3:DA105=V137)*(DD3:DD105=V136)*(DF3:DF105="W"))+SUMPRODUCT((DA3:DA105=V138)*(DD3:DD105=V136)*(DF3:DF105="W"))+SUMPRODUCT((DA3:DA105=V134)*(DD3:DD105=V136)*(DF3:DF105="W"))+SUMPRODUCT((DA3:DA105=V135)*(DD3:DD105=V136)*(DF3:DF105="W"))</f>
        <v>0</v>
      </c>
      <c r="X136" s="3">
        <f>SUMPRODUCT((DA3:DA105=V136)*(DD3:DD105=V137)*(DE3:DE105="D"))+SUMPRODUCT((DA3:DA105=V136)*(DD3:DD105=V138)*(DE3:DE105="D"))+SUMPRODUCT((DA3:DA105=V136)*(DD3:DD105=V134)*(DE3:DE105="D"))+SUMPRODUCT((DA3:DA105=V136)*(DD3:DD105=V135)*(DE3:DE105="D"))+SUMPRODUCT((DA3:DA105=V137)*(DD3:DD105=V136)*(DE3:DE105="D"))+SUMPRODUCT((DA3:DA105=V138)*(DD3:DD105=V136)*(DE3:DE105="D"))+SUMPRODUCT((DA3:DA105=V134)*(DD3:DD105=V136)*(DE3:DE105="D"))+SUMPRODUCT((DA3:DA105=V135)*(DD3:DD105=V136)*(DE3:DE105="D"))</f>
        <v>0</v>
      </c>
      <c r="Y136" s="3">
        <f>SUMPRODUCT((DA3:DA105=V136)*(DD3:DD105=V137)*(DE3:DE105="L"))+SUMPRODUCT((DA3:DA105=V136)*(DD3:DD105=V138)*(DE3:DE105="L"))+SUMPRODUCT((DA3:DA105=V136)*(DD3:DD105=V134)*(DE3:DE105="L"))+SUMPRODUCT((DA3:DA105=V136)*(DD3:DD105=V135)*(DE3:DE105="L"))+SUMPRODUCT((DA3:DA105=V137)*(DD3:DD105=V136)*(DF3:DF105="L"))+SUMPRODUCT((DA3:DA105=V138)*(DD3:DD105=V136)*(DF3:DF105="L"))+SUMPRODUCT((DA3:DA105=V134)*(DD3:DD105=V136)*(DF3:DF105="L"))+SUMPRODUCT((DA3:DA105=V135)*(DD3:DD105=V136)*(DF3:DF105="L"))</f>
        <v>0</v>
      </c>
      <c r="Z136" s="3">
        <f>SUMPRODUCT((DA3:DA105=V136)*(DD3:DD105=V137)*DB3:DB105)+SUMPRODUCT((DA3:DA105=V136)*(DD3:DD105=V138)*DB3:DB105)+SUMPRODUCT((DA3:DA105=V136)*(DD3:DD105=V134)*DB3:DB105)+SUMPRODUCT((DA3:DA105=V136)*(DD3:DD105=V135)*DB3:DB105)+SUMPRODUCT((DA3:DA105=V137)*(DD3:DD105=V136)*DC3:DC105)+SUMPRODUCT((DA3:DA105=V138)*(DD3:DD105=V136)*DC3:DC105)+SUMPRODUCT((DA3:DA105=V134)*(DD3:DD105=V136)*DC3:DC105)+SUMPRODUCT((DA3:DA105=V135)*(DD3:DD105=V136)*DC3:DC105)</f>
        <v>0</v>
      </c>
      <c r="AA136" s="3">
        <f>SUMPRODUCT((DA3:DA105=V136)*(DD3:DD105=V137)*DC3:DC105)+SUMPRODUCT((DA3:DA105=V136)*(DD3:DD105=V138)*DC3:DC105)+SUMPRODUCT((DA3:DA105=V136)*(DD3:DD105=V134)*DC3:DC105)+SUMPRODUCT((DA3:DA105=V136)*(DD3:DD105=V135)*DC3:DC105)+SUMPRODUCT((DA3:DA105=V137)*(DD3:DD105=V136)*DB3:DB105)+SUMPRODUCT((DA3:DA105=V138)*(DD3:DD105=V136)*DB3:DB105)+SUMPRODUCT((DA3:DA105=V134)*(DD3:DD105=V136)*DB3:DB105)+SUMPRODUCT((DA3:DA105=V135)*(DD3:DD105=V136)*DB3:DB105)</f>
        <v>0</v>
      </c>
      <c r="AB136" s="3">
        <f>Z136-AA136+1000</f>
        <v>1000</v>
      </c>
      <c r="AC136" s="3">
        <f t="shared" si="382"/>
        <v>0</v>
      </c>
      <c r="AD136" s="3">
        <f>IF(V136&lt;&gt;"",VLOOKUP(V136,C4:I58,7,FALSE),"")</f>
        <v>1000</v>
      </c>
      <c r="AE136" s="3">
        <f>IF(V136&lt;&gt;"",VLOOKUP(V136,C4:I58,5,FALSE),"")</f>
        <v>0</v>
      </c>
      <c r="AF136" s="3">
        <f>IF(V136&lt;&gt;"",VLOOKUP(V136,C4:K58,9,FALSE),"")</f>
        <v>-112</v>
      </c>
      <c r="AG136" s="3">
        <f t="shared" si="383"/>
        <v>0</v>
      </c>
      <c r="AH136" s="3">
        <f>IF(V136&lt;&gt;"",RANK(AG136,AG134:AG137),"")</f>
        <v>1</v>
      </c>
      <c r="AI136" s="3">
        <f>IF(V136&lt;&gt;"",SUMPRODUCT((AG134:AG137=AG136)*(AB134:AB137&gt;AB136)),"")</f>
        <v>0</v>
      </c>
      <c r="AJ136" s="3">
        <f>IF(V136&lt;&gt;"",SUMPRODUCT((AG134:AG137=AG136)*(AB134:AB137=AB136)*(Z134:Z137&gt;Z136)),"")</f>
        <v>0</v>
      </c>
      <c r="AK136" s="3">
        <f>IF(V136&lt;&gt;"",SUMPRODUCT((AG134:AG137=AG136)*(AB134:AB137=AB136)*(Z134:Z137=Z136)*(AD134:AD137&gt;AD136)),"")</f>
        <v>0</v>
      </c>
      <c r="AL136" s="3">
        <f>IF(V136&lt;&gt;"",SUMPRODUCT((AG134:AG137=AG136)*(AB134:AB137=AB136)*(Z134:Z137=Z136)*(AD134:AD137=AD136)*(AE134:AE137&gt;AE136)),"")</f>
        <v>0</v>
      </c>
      <c r="AM136" s="3">
        <f>IF(V136&lt;&gt;"",SUMPRODUCT((AG134:AG137=AG136)*(AB134:AB137=AB136)*(Z134:Z137=Z136)*(AD134:AD137=AD136)*(AE134:AE137=AE136)*(AF134:AF137&gt;AF136)),"")</f>
        <v>1</v>
      </c>
      <c r="AN136" s="3">
        <f t="shared" si="384"/>
        <v>2</v>
      </c>
      <c r="AO136" s="3" t="str">
        <f>IF(AP57&lt;&gt;"",SUMPRODUCT((AW55:AW58=AW57)*(AV55:AV58=AV57)*(AT55:AT58=AT57)*(AU55:AU58=AU57)),"")</f>
        <v/>
      </c>
      <c r="AP136" s="3" t="str">
        <f>IF(AND(AO136&lt;&gt;"",AO136&gt;1),AP57,"")</f>
        <v/>
      </c>
      <c r="AQ136" s="3">
        <f>SUMPRODUCT((DA3:DA105=AP136)*(DD3:DD105=AP137)*(DE3:DE105="W"))+SUMPRODUCT((DA3:DA105=AP136)*(DD3:DD105=AP138)*(DE3:DE105="W"))+SUMPRODUCT((DA3:DA105=AP136)*(DD3:DD105=AP135)*(DE3:DE105="W"))+SUMPRODUCT((DA3:DA105=AP137)*(DD3:DD105=AP136)*(DF3:DF105="W"))+SUMPRODUCT((DA3:DA105=AP138)*(DD3:DD105=AP136)*(DF3:DF105="W"))+SUMPRODUCT((DA3:DA105=AP135)*(DD3:DD105=AP136)*(DF3:DF105="W"))</f>
        <v>0</v>
      </c>
      <c r="AR136" s="3">
        <f>SUMPRODUCT((DA3:DA105=AP136)*(DD3:DD105=AP137)*(DE3:DE105="D"))+SUMPRODUCT((DA3:DA105=AP136)*(DD3:DD105=AP138)*(DE3:DE105="D"))+SUMPRODUCT((DA3:DA105=AP136)*(DD3:DD105=AP135)*(DE3:DE105="D"))+SUMPRODUCT((DA3:DA105=AP137)*(DD3:DD105=AP136)*(DE3:DE105="D"))+SUMPRODUCT((DA3:DA105=AP138)*(DD3:DD105=AP136)*(DE3:DE105="D"))+SUMPRODUCT((DA3:DA105=AP135)*(DD3:DD105=AP136)*(DE3:DE105="D"))</f>
        <v>0</v>
      </c>
      <c r="AS136" s="3">
        <f>SUMPRODUCT((DA3:DA105=AP136)*(DD3:DD105=AP137)*(DE3:DE105="L"))+SUMPRODUCT((DA3:DA105=AP136)*(DD3:DD105=AP138)*(DE3:DE105="L"))+SUMPRODUCT((DA3:DA105=AP136)*(DD3:DD105=AP135)*(DE3:DE105="L"))+SUMPRODUCT((DA3:DA105=AP137)*(DD3:DD105=AP136)*(DF3:DF105="L"))+SUMPRODUCT((DA3:DA105=AP138)*(DD3:DD105=AP136)*(DF3:DF105="L"))+SUMPRODUCT((DA3:DA105=AP135)*(DD3:DD105=AP136)*(DF3:DF105="L"))</f>
        <v>0</v>
      </c>
      <c r="AT136" s="3">
        <f>SUMPRODUCT((DA3:DA105=AP136)*(DD3:DD105=AP137)*DB3:DB105)+SUMPRODUCT((DA3:DA105=AP136)*(DD3:DD105=AP138)*DB3:DB105)+SUMPRODUCT((DA3:DA105=AP136)*(DD3:DD105=AP134)*DB3:DB105)+SUMPRODUCT((DA3:DA105=AP136)*(DD3:DD105=AP135)*DB3:DB105)+SUMPRODUCT((DA3:DA105=AP137)*(DD3:DD105=AP136)*DC3:DC105)+SUMPRODUCT((DA3:DA105=AP138)*(DD3:DD105=AP136)*DC3:DC105)+SUMPRODUCT((DA3:DA105=AP134)*(DD3:DD105=AP136)*DC3:DC105)+SUMPRODUCT((DA3:DA105=AP135)*(DD3:DD105=AP136)*DC3:DC105)</f>
        <v>0</v>
      </c>
      <c r="AU136" s="3">
        <f>SUMPRODUCT((DA3:DA105=AP136)*(DD3:DD105=AP137)*DC3:DC105)+SUMPRODUCT((DA3:DA105=AP136)*(DD3:DD105=AP138)*DC3:DC105)+SUMPRODUCT((DA3:DA105=AP136)*(DD3:DD105=AP134)*DC3:DC105)+SUMPRODUCT((DA3:DA105=AP136)*(DD3:DD105=AP135)*DC3:DC105)+SUMPRODUCT((DA3:DA105=AP137)*(DD3:DD105=AP136)*DB3:DB105)+SUMPRODUCT((DA3:DA105=AP138)*(DD3:DD105=AP136)*DB3:DB105)+SUMPRODUCT((DA3:DA105=AP134)*(DD3:DD105=AP136)*DB3:DB105)+SUMPRODUCT((DA3:DA105=AP135)*(DD3:DD105=AP136)*DB3:DB105)</f>
        <v>0</v>
      </c>
      <c r="AV136" s="3">
        <f>AT136-AU136+1000</f>
        <v>1000</v>
      </c>
      <c r="AW136" s="3" t="str">
        <f t="shared" si="385"/>
        <v/>
      </c>
      <c r="AX136" s="3" t="str">
        <f>IF(AP136&lt;&gt;"",VLOOKUP(AP136,C4:I58,7,FALSE),"")</f>
        <v/>
      </c>
      <c r="AY136" s="3" t="str">
        <f>IF(AP136&lt;&gt;"",VLOOKUP(AP136,C4:I58,5,FALSE),"")</f>
        <v/>
      </c>
      <c r="AZ136" s="3" t="str">
        <f>IF(AP136&lt;&gt;"",VLOOKUP(AP136,C4:K58,9,FALSE),"")</f>
        <v/>
      </c>
      <c r="BA136" s="3" t="str">
        <f t="shared" si="386"/>
        <v/>
      </c>
      <c r="BB136" s="3" t="str">
        <f>IF(AP136&lt;&gt;"",RANK(BA136,BA134:BA137),"")</f>
        <v/>
      </c>
      <c r="BC136" s="3" t="str">
        <f>IF(AP136&lt;&gt;"",SUMPRODUCT((BA134:BA137=BA136)*(AV134:AV137&gt;AV136)),"")</f>
        <v/>
      </c>
      <c r="BD136" s="3" t="str">
        <f>IF(AP136&lt;&gt;"",SUMPRODUCT((BA134:BA137=BA136)*(AV134:AV137=AV136)*(AT134:AT137&gt;AT136)),"")</f>
        <v/>
      </c>
      <c r="BE136" s="3" t="str">
        <f>IF(AP136&lt;&gt;"",SUMPRODUCT((BA134:BA137=BA136)*(AV134:AV137=AV136)*(AT134:AT137=AT136)*(AX134:AX137&gt;AX136)),"")</f>
        <v/>
      </c>
      <c r="BF136" s="3" t="str">
        <f>IF(AP136&lt;&gt;"",SUMPRODUCT((BA134:BA137=BA136)*(AV134:AV137=AV136)*(AT134:AT137=AT136)*(AX134:AX137=AX136)*(AY134:AY137&gt;AY136)),"")</f>
        <v/>
      </c>
      <c r="BG136" s="3" t="str">
        <f>IF(AP136&lt;&gt;"",SUMPRODUCT((BA134:BA137=BA136)*(AV134:AV137=AV136)*(AT134:AT137=AT136)*(AX134:AX137=AX136)*(AY134:AY137=AY136)*(AZ134:AZ137&gt;AZ136)),"")</f>
        <v/>
      </c>
      <c r="BH136" s="3" t="str">
        <f t="shared" ref="BH136:BH137" si="392">IF(AP136&lt;&gt;"",SUM(BB136:BG136)+1,"")</f>
        <v/>
      </c>
      <c r="DQ136" s="3" t="e">
        <f ca="1">IF(COUNTIF(DQ55:DQ58,4)=4,1,SUMPRODUCT((DQ55:DQ58=DQ57)*(DP55:DP58=DP57)*(DN55:DN58&gt;DN57))+1)</f>
        <v>#REF!</v>
      </c>
      <c r="EB136" s="3" t="e">
        <f ca="1">IF(EC57&lt;&gt;"",SUMPRODUCT((EJ55:EJ58=EJ57)*(EI55:EI58=EI57)*(EG55:EG58=EG57)*(EH55:EH58=EH57)),"")</f>
        <v>#N/A</v>
      </c>
      <c r="EC136" s="3" t="e">
        <f ca="1">IF(AND(EB136&lt;&gt;"",EB136&gt;1),EC57,"")</f>
        <v>#N/A</v>
      </c>
      <c r="ED136" s="3" t="e">
        <f ca="1">SUMPRODUCT((HH3:HH105=EC136)*(HK3:HK105=EC137)*(HL3:HL105="W"))+SUMPRODUCT((HH3:HH105=EC136)*(HK3:HK105=EC138)*(HL3:HL105="W"))+SUMPRODUCT((HH3:HH105=EC136)*(HK3:HK105=EC134)*(HL3:HL105="W"))+SUMPRODUCT((HH3:HH105=EC136)*(HK3:HK105=EC135)*(HL3:HL105="W"))+SUMPRODUCT((HH3:HH105=EC137)*(HK3:HK105=EC136)*(HM3:HM105="W"))+SUMPRODUCT((HH3:HH105=EC138)*(HK3:HK105=EC136)*(HM3:HM105="W"))+SUMPRODUCT((HH3:HH105=EC134)*(HK3:HK105=EC136)*(HM3:HM105="W"))+SUMPRODUCT((HH3:HH105=EC135)*(HK3:HK105=EC136)*(HM3:HM105="W"))</f>
        <v>#N/A</v>
      </c>
      <c r="EE136" s="3" t="e">
        <f ca="1">SUMPRODUCT((HH3:HH105=EC136)*(HK3:HK105=EC137)*(HL3:HL105="D"))+SUMPRODUCT((HH3:HH105=EC136)*(HK3:HK105=EC138)*(HL3:HL105="D"))+SUMPRODUCT((HH3:HH105=EC136)*(HK3:HK105=EC134)*(HL3:HL105="D"))+SUMPRODUCT((HH3:HH105=EC136)*(HK3:HK105=EC135)*(HL3:HL105="D"))+SUMPRODUCT((HH3:HH105=EC137)*(HK3:HK105=EC136)*(HL3:HL105="D"))+SUMPRODUCT((HH3:HH105=EC138)*(HK3:HK105=EC136)*(HL3:HL105="D"))+SUMPRODUCT((HH3:HH105=EC134)*(HK3:HK105=EC136)*(HL3:HL105="D"))+SUMPRODUCT((HH3:HH105=EC135)*(HK3:HK105=EC136)*(HL3:HL105="D"))</f>
        <v>#N/A</v>
      </c>
      <c r="EF136" s="3" t="e">
        <f ca="1">SUMPRODUCT((HH3:HH105=EC136)*(HK3:HK105=EC137)*(HL3:HL105="L"))+SUMPRODUCT((HH3:HH105=EC136)*(HK3:HK105=EC138)*(HL3:HL105="L"))+SUMPRODUCT((HH3:HH105=EC136)*(HK3:HK105=EC134)*(HL3:HL105="L"))+SUMPRODUCT((HH3:HH105=EC136)*(HK3:HK105=EC135)*(HL3:HL105="L"))+SUMPRODUCT((HH3:HH105=EC137)*(HK3:HK105=EC136)*(HM3:HM105="L"))+SUMPRODUCT((HH3:HH105=EC138)*(HK3:HK105=EC136)*(HM3:HM105="L"))+SUMPRODUCT((HH3:HH105=EC134)*(HK3:HK105=EC136)*(HM3:HM105="L"))+SUMPRODUCT((HH3:HH105=EC135)*(HK3:HK105=EC136)*(HM3:HM105="L"))</f>
        <v>#N/A</v>
      </c>
      <c r="EG136" s="3" t="e">
        <f ca="1">SUMPRODUCT((HH3:HH105=EC136)*(HK3:HK105=EC137)*HI3:HI105)+SUMPRODUCT((HH3:HH105=EC136)*(HK3:HK105=EC138)*HI3:HI105)+SUMPRODUCT((HH3:HH105=EC136)*(HK3:HK105=EC134)*HI3:HI105)+SUMPRODUCT((HH3:HH105=EC136)*(HK3:HK105=EC135)*HI3:HI105)+SUMPRODUCT((HH3:HH105=EC137)*(HK3:HK105=EC136)*HJ3:HJ105)+SUMPRODUCT((HH3:HH105=EC138)*(HK3:HK105=EC136)*HJ3:HJ105)+SUMPRODUCT((HH3:HH105=EC134)*(HK3:HK105=EC136)*HJ3:HJ105)+SUMPRODUCT((HH3:HH105=EC135)*(HK3:HK105=EC136)*HJ3:HJ105)</f>
        <v>#N/A</v>
      </c>
      <c r="EH136" s="3" t="e">
        <f ca="1">SUMPRODUCT((HH3:HH105=EC136)*(HK3:HK105=EC137)*HJ3:HJ105)+SUMPRODUCT((HH3:HH105=EC136)*(HK3:HK105=EC138)*HJ3:HJ105)+SUMPRODUCT((HH3:HH105=EC136)*(HK3:HK105=EC134)*HJ3:HJ105)+SUMPRODUCT((HH3:HH105=EC136)*(HK3:HK105=EC135)*HJ3:HJ105)+SUMPRODUCT((HH3:HH105=EC137)*(HK3:HK105=EC136)*HI3:HI105)+SUMPRODUCT((HH3:HH105=EC138)*(HK3:HK105=EC136)*HI3:HI105)+SUMPRODUCT((HH3:HH105=EC134)*(HK3:HK105=EC136)*HI3:HI105)+SUMPRODUCT((HH3:HH105=EC135)*(HK3:HK105=EC136)*HI3:HI105)</f>
        <v>#N/A</v>
      </c>
      <c r="EI136" s="3" t="e">
        <f ca="1">EG136-EH136+1000</f>
        <v>#N/A</v>
      </c>
      <c r="EJ136" s="3" t="e">
        <f t="shared" ca="1" si="387"/>
        <v>#N/A</v>
      </c>
      <c r="EK136" s="3" t="e">
        <f ca="1">IF(EC136&lt;&gt;"",VLOOKUP(EC136,DJ4:DP58,7,FALSE),"")</f>
        <v>#N/A</v>
      </c>
      <c r="EL136" s="3" t="e">
        <f ca="1">IF(EC136&lt;&gt;"",VLOOKUP(EC136,DJ4:DP58,5,FALSE),"")</f>
        <v>#N/A</v>
      </c>
      <c r="EM136" s="3" t="e">
        <f ca="1">IF(EC136&lt;&gt;"",VLOOKUP(EC136,DJ4:DR58,9,FALSE),"")</f>
        <v>#N/A</v>
      </c>
      <c r="EN136" s="3" t="e">
        <f t="shared" ca="1" si="388"/>
        <v>#N/A</v>
      </c>
      <c r="EO136" s="3" t="e">
        <f ca="1">IF(EC136&lt;&gt;"",RANK(EN136,EN134:EN137),"")</f>
        <v>#N/A</v>
      </c>
      <c r="EP136" s="3" t="e">
        <f ca="1">IF(EC136&lt;&gt;"",SUMPRODUCT((EN134:EN137=EN136)*(EI134:EI137&gt;EI136)),"")</f>
        <v>#N/A</v>
      </c>
      <c r="EQ136" s="3" t="e">
        <f ca="1">IF(EC136&lt;&gt;"",SUMPRODUCT((EN134:EN137=EN136)*(EI134:EI137=EI136)*(EG134:EG137&gt;EG136)),"")</f>
        <v>#N/A</v>
      </c>
      <c r="ER136" s="3" t="e">
        <f ca="1">IF(EC136&lt;&gt;"",SUMPRODUCT((EN134:EN137=EN136)*(EI134:EI137=EI136)*(EG134:EG137=EG136)*(EK134:EK137&gt;EK136)),"")</f>
        <v>#N/A</v>
      </c>
      <c r="ES136" s="3" t="e">
        <f ca="1">IF(EC136&lt;&gt;"",SUMPRODUCT((EN134:EN137=EN136)*(EI134:EI137=EI136)*(EG134:EG137=EG136)*(EK134:EK137=EK136)*(EL134:EL137&gt;EL136)),"")</f>
        <v>#N/A</v>
      </c>
      <c r="ET136" s="3" t="e">
        <f ca="1">IF(EC136&lt;&gt;"",SUMPRODUCT((EN134:EN137=EN136)*(EI134:EI137=EI136)*(EG134:EG137=EG136)*(EK134:EK137=EK136)*(EL134:EL137=EL136)*(EM134:EM137&gt;EM136)),"")</f>
        <v>#N/A</v>
      </c>
      <c r="EU136" s="3" t="e">
        <f t="shared" ca="1" si="389"/>
        <v>#N/A</v>
      </c>
      <c r="EV136" s="3" t="e">
        <f ca="1">IF(EW57&lt;&gt;"",SUMPRODUCT((FD55:FD58=FD57)*(FC55:FC58=FC57)*(FA55:FA58=FA57)*(FB55:FB58=FB57)),"")</f>
        <v>#N/A</v>
      </c>
      <c r="EW136" s="3" t="e">
        <f ca="1">IF(AND(EV136&lt;&gt;"",EV136&gt;1),EW57,"")</f>
        <v>#N/A</v>
      </c>
      <c r="EX136" s="3" t="e">
        <f ca="1">SUMPRODUCT((HH3:HH105=EW136)*(HK3:HK105=EW137)*(HL3:HL105="W"))+SUMPRODUCT((HH3:HH105=EW136)*(HK3:HK105=EW138)*(HL3:HL105="W"))+SUMPRODUCT((HH3:HH105=EW136)*(HK3:HK105=EW135)*(HL3:HL105="W"))+SUMPRODUCT((HH3:HH105=EW137)*(HK3:HK105=EW136)*(HM3:HM105="W"))+SUMPRODUCT((HH3:HH105=EW138)*(HK3:HK105=EW136)*(HM3:HM105="W"))+SUMPRODUCT((HH3:HH105=EW135)*(HK3:HK105=EW136)*(HM3:HM105="W"))</f>
        <v>#N/A</v>
      </c>
      <c r="EY136" s="3" t="e">
        <f ca="1">SUMPRODUCT((HH3:HH105=EW136)*(HK3:HK105=EW137)*(HL3:HL105="D"))+SUMPRODUCT((HH3:HH105=EW136)*(HK3:HK105=EW138)*(HL3:HL105="D"))+SUMPRODUCT((HH3:HH105=EW136)*(HK3:HK105=EW135)*(HL3:HL105="D"))+SUMPRODUCT((HH3:HH105=EW137)*(HK3:HK105=EW136)*(HL3:HL105="D"))+SUMPRODUCT((HH3:HH105=EW138)*(HK3:HK105=EW136)*(HL3:HL105="D"))+SUMPRODUCT((HH3:HH105=EW135)*(HK3:HK105=EW136)*(HL3:HL105="D"))</f>
        <v>#N/A</v>
      </c>
      <c r="EZ136" s="3" t="e">
        <f ca="1">SUMPRODUCT((HH3:HH105=EW136)*(HK3:HK105=EW137)*(HL3:HL105="L"))+SUMPRODUCT((HH3:HH105=EW136)*(HK3:HK105=EW138)*(HL3:HL105="L"))+SUMPRODUCT((HH3:HH105=EW136)*(HK3:HK105=EW135)*(HL3:HL105="L"))+SUMPRODUCT((HH3:HH105=EW137)*(HK3:HK105=EW136)*(HM3:HM105="L"))+SUMPRODUCT((HH3:HH105=EW138)*(HK3:HK105=EW136)*(HM3:HM105="L"))+SUMPRODUCT((HH3:HH105=EW135)*(HK3:HK105=EW136)*(HM3:HM105="L"))</f>
        <v>#N/A</v>
      </c>
      <c r="FA136" s="3" t="e">
        <f ca="1">SUMPRODUCT((HH3:HH105=EW136)*(HK3:HK105=EW137)*HI3:HI105)+SUMPRODUCT((HH3:HH105=EW136)*(HK3:HK105=EW138)*HI3:HI105)+SUMPRODUCT((HH3:HH105=EW136)*(HK3:HK105=EW134)*HI3:HI105)+SUMPRODUCT((HH3:HH105=EW136)*(HK3:HK105=EW135)*HI3:HI105)+SUMPRODUCT((HH3:HH105=EW137)*(HK3:HK105=EW136)*HJ3:HJ105)+SUMPRODUCT((HH3:HH105=EW138)*(HK3:HK105=EW136)*HJ3:HJ105)+SUMPRODUCT((HH3:HH105=EW134)*(HK3:HK105=EW136)*HJ3:HJ105)+SUMPRODUCT((HH3:HH105=EW135)*(HK3:HK105=EW136)*HJ3:HJ105)</f>
        <v>#N/A</v>
      </c>
      <c r="FB136" s="3" t="e">
        <f ca="1">SUMPRODUCT((HH3:HH105=EW136)*(HK3:HK105=EW137)*HJ3:HJ105)+SUMPRODUCT((HH3:HH105=EW136)*(HK3:HK105=EW138)*HJ3:HJ105)+SUMPRODUCT((HH3:HH105=EW136)*(HK3:HK105=EW134)*HJ3:HJ105)+SUMPRODUCT((HH3:HH105=EW136)*(HK3:HK105=EW135)*HJ3:HJ105)+SUMPRODUCT((HH3:HH105=EW137)*(HK3:HK105=EW136)*HI3:HI105)+SUMPRODUCT((HH3:HH105=EW138)*(HK3:HK105=EW136)*HI3:HI105)+SUMPRODUCT((HH3:HH105=EW134)*(HK3:HK105=EW136)*HI3:HI105)+SUMPRODUCT((HH3:HH105=EW135)*(HK3:HK105=EW136)*HI3:HI105)</f>
        <v>#N/A</v>
      </c>
      <c r="FC136" s="3" t="e">
        <f ca="1">FA136-FB136+1000</f>
        <v>#N/A</v>
      </c>
      <c r="FD136" s="3" t="e">
        <f t="shared" ca="1" si="390"/>
        <v>#N/A</v>
      </c>
      <c r="FE136" s="3" t="e">
        <f ca="1">IF(EW136&lt;&gt;"",VLOOKUP(EW136,DJ4:DP58,7,FALSE),"")</f>
        <v>#N/A</v>
      </c>
      <c r="FF136" s="3" t="e">
        <f ca="1">IF(EW136&lt;&gt;"",VLOOKUP(EW136,DJ4:DP58,5,FALSE),"")</f>
        <v>#N/A</v>
      </c>
      <c r="FG136" s="3" t="e">
        <f ca="1">IF(EW136&lt;&gt;"",VLOOKUP(EW136,DJ4:DR58,9,FALSE),"")</f>
        <v>#N/A</v>
      </c>
      <c r="FH136" s="3" t="e">
        <f t="shared" ca="1" si="391"/>
        <v>#N/A</v>
      </c>
      <c r="FI136" s="3" t="e">
        <f ca="1">IF(EW136&lt;&gt;"",RANK(FH136,FH134:FH137),"")</f>
        <v>#N/A</v>
      </c>
      <c r="FJ136" s="3" t="e">
        <f ca="1">IF(EW136&lt;&gt;"",SUMPRODUCT((FH134:FH137=FH136)*(FC134:FC137&gt;FC136)),"")</f>
        <v>#N/A</v>
      </c>
      <c r="FK136" s="3" t="e">
        <f ca="1">IF(EW136&lt;&gt;"",SUMPRODUCT((FH134:FH137=FH136)*(FC134:FC137=FC136)*(FA134:FA137&gt;FA136)),"")</f>
        <v>#N/A</v>
      </c>
      <c r="FL136" s="3" t="e">
        <f ca="1">IF(EW136&lt;&gt;"",SUMPRODUCT((FH134:FH137=FH136)*(FC134:FC137=FC136)*(FA134:FA137=FA136)*(FE134:FE137&gt;FE136)),"")</f>
        <v>#N/A</v>
      </c>
      <c r="FM136" s="3" t="e">
        <f ca="1">IF(EW136&lt;&gt;"",SUMPRODUCT((FH134:FH137=FH136)*(FC134:FC137=FC136)*(FA134:FA137=FA136)*(FE134:FE137=FE136)*(FF134:FF137&gt;FF136)),"")</f>
        <v>#N/A</v>
      </c>
      <c r="FN136" s="3" t="e">
        <f ca="1">IF(EW136&lt;&gt;"",SUMPRODUCT((FH134:FH137=FH136)*(FC134:FC137=FC136)*(FA134:FA137=FA136)*(FE134:FE137=FE136)*(FF134:FF137=FF136)*(FG134:FG137&gt;FG136)),"")</f>
        <v>#N/A</v>
      </c>
      <c r="FO136" s="3" t="e">
        <f t="shared" ref="FO136:FO137" ca="1" si="393">IF(EW136&lt;&gt;"",SUM(FI136:FN136)+1,"")</f>
        <v>#N/A</v>
      </c>
    </row>
    <row r="137" spans="10:171" x14ac:dyDescent="0.25">
      <c r="J137" s="3">
        <f>IF(COUNTIF(J55:J58,4)=4,1,SUMPRODUCT((J55:J58=J58)*(I55:I58=I58)*(G55:G58&gt;G58))+1)</f>
        <v>1</v>
      </c>
      <c r="U137" s="3">
        <f>IF(V58&lt;&gt;"",SUMPRODUCT((AC55:AC58=AC58)*(AB55:AB58=AB58)*(Z55:Z58=Z58)*(AA55:AA58=AA58)),"")</f>
        <v>4</v>
      </c>
      <c r="V137" s="3" t="str">
        <f>IF(AND(U137&lt;&gt;"",U137&gt;1),V58,"")</f>
        <v>Frankrijk</v>
      </c>
      <c r="W137" s="3">
        <f>SUMPRODUCT((DA3:DA105=V137)*(DD3:DD105=V138)*(DE3:DE105="W"))+SUMPRODUCT((DA3:DA105=V137)*(DD3:DD105=V134)*(DE3:DE105="W"))+SUMPRODUCT((DA3:DA105=V137)*(DD3:DD105=V135)*(DE3:DE105="W"))+SUMPRODUCT((DA3:DA105=V137)*(DD3:DD105=V136)*(DE3:DE105="W"))+SUMPRODUCT((DA3:DA105=V138)*(DD3:DD105=V137)*(DF3:DF105="W"))+SUMPRODUCT((DA3:DA105=V134)*(DD3:DD105=V137)*(DF3:DF105="W"))+SUMPRODUCT((DA3:DA105=V135)*(DD3:DD105=V137)*(DF3:DF105="W"))+SUMPRODUCT((DA3:DA105=V136)*(DD3:DD105=V137)*(DF3:DF105="W"))</f>
        <v>0</v>
      </c>
      <c r="X137" s="3">
        <f>SUMPRODUCT((DA3:DA105=V137)*(DD3:DD105=V138)*(DE3:DE105="D"))+SUMPRODUCT((DA3:DA105=V137)*(DD3:DD105=V134)*(DE3:DE105="D"))+SUMPRODUCT((DA3:DA105=V137)*(DD3:DD105=V135)*(DE3:DE105="D"))+SUMPRODUCT((DA3:DA105=V137)*(DD3:DD105=V136)*(DE3:DE105="D"))+SUMPRODUCT((DA3:DA105=V138)*(DD3:DD105=V137)*(DE3:DE105="D"))+SUMPRODUCT((DA3:DA105=V134)*(DD3:DD105=V137)*(DE3:DE105="D"))+SUMPRODUCT((DA3:DA105=V135)*(DD3:DD105=V137)*(DE3:DE105="D"))+SUMPRODUCT((DA3:DA105=V136)*(DD3:DD105=V137)*(DE3:DE105="D"))</f>
        <v>0</v>
      </c>
      <c r="Y137" s="3">
        <f>SUMPRODUCT((DA3:DA105=V137)*(DD3:DD105=V138)*(DE3:DE105="L"))+SUMPRODUCT((DA3:DA105=V137)*(DD3:DD105=V134)*(DE3:DE105="L"))+SUMPRODUCT((DA3:DA105=V137)*(DD3:DD105=V135)*(DE3:DE105="L"))+SUMPRODUCT((DA3:DA105=V137)*(DD3:DD105=V136)*(DE3:DE105="L"))+SUMPRODUCT((DA3:DA105=V138)*(DD3:DD105=V137)*(DF3:DF105="L"))+SUMPRODUCT((DA3:DA105=V134)*(DD3:DD105=V137)*(DF3:DF105="L"))+SUMPRODUCT((DA3:DA105=V135)*(DD3:DD105=V137)*(DF3:DF105="L"))+SUMPRODUCT((DA3:DA105=V136)*(DD3:DD105=V137)*(DF3:DF105="L"))</f>
        <v>0</v>
      </c>
      <c r="Z137" s="3">
        <f>SUMPRODUCT((DA3:DA105=V137)*(DD3:DD105=V138)*DB3:DB105)+SUMPRODUCT((DA3:DA105=V137)*(DD3:DD105=V134)*DB3:DB105)+SUMPRODUCT((DA3:DA105=V137)*(DD3:DD105=V135)*DB3:DB105)+SUMPRODUCT((DA3:DA105=V137)*(DD3:DD105=V136)*DB3:DB105)+SUMPRODUCT((DA3:DA105=V138)*(DD3:DD105=V137)*DC3:DC105)+SUMPRODUCT((DA3:DA105=V134)*(DD3:DD105=V137)*DC3:DC105)+SUMPRODUCT((DA3:DA105=V135)*(DD3:DD105=V137)*DC3:DC105)+SUMPRODUCT((DA3:DA105=V136)*(DD3:DD105=V137)*DC3:DC105)</f>
        <v>0</v>
      </c>
      <c r="AA137" s="3">
        <f>SUMPRODUCT((DA3:DA105=V137)*(DD3:DD105=V138)*DC3:DC105)+SUMPRODUCT((DA3:DA105=V137)*(DD3:DD105=V134)*DC3:DC105)+SUMPRODUCT((DA3:DA105=V137)*(DD3:DD105=V135)*DC3:DC105)+SUMPRODUCT((DA3:DA105=V137)*(DD3:DD105=V136)*DC3:DC105)+SUMPRODUCT((DA3:DA105=V138)*(DD3:DD105=V137)*DB3:DB105)+SUMPRODUCT((DA3:DA105=V134)*(DD3:DD105=V137)*DB3:DB105)+SUMPRODUCT((DA3:DA105=V135)*(DD3:DD105=V137)*DB3:DB105)+SUMPRODUCT((DA3:DA105=V136)*(DD3:DD105=V137)*DB3:DB105)</f>
        <v>0</v>
      </c>
      <c r="AB137" s="3">
        <f>Z137-AA137+1000</f>
        <v>1000</v>
      </c>
      <c r="AC137" s="3">
        <f t="shared" si="382"/>
        <v>0</v>
      </c>
      <c r="AD137" s="3">
        <f>IF(V137&lt;&gt;"",VLOOKUP(V137,C4:I58,7,FALSE),"")</f>
        <v>1000</v>
      </c>
      <c r="AE137" s="3">
        <f>IF(V137&lt;&gt;"",VLOOKUP(V137,C4:I58,5,FALSE),"")</f>
        <v>0</v>
      </c>
      <c r="AF137" s="3">
        <f>IF(V137&lt;&gt;"",VLOOKUP(V137,C4:K58,9,FALSE),"")</f>
        <v>-103</v>
      </c>
      <c r="AG137" s="3">
        <f t="shared" si="383"/>
        <v>0</v>
      </c>
      <c r="AH137" s="3">
        <f>IF(V137&lt;&gt;"",RANK(AG137,AG134:AG137),"")</f>
        <v>1</v>
      </c>
      <c r="AI137" s="3">
        <f>IF(V137&lt;&gt;"",SUMPRODUCT((AG134:AG137=AG137)*(AB134:AB137&gt;AB137)),"")</f>
        <v>0</v>
      </c>
      <c r="AJ137" s="3">
        <f>IF(V137&lt;&gt;"",SUMPRODUCT((AG134:AG137=AG137)*(AB134:AB137=AB137)*(Z134:Z137&gt;Z137)),"")</f>
        <v>0</v>
      </c>
      <c r="AK137" s="3">
        <f>IF(V137&lt;&gt;"",SUMPRODUCT((AG134:AG137=AG137)*(AB134:AB137=AB137)*(Z134:Z137=Z137)*(AD134:AD137&gt;AD137)),"")</f>
        <v>0</v>
      </c>
      <c r="AL137" s="3">
        <f>IF(V137&lt;&gt;"",SUMPRODUCT((AG134:AG137=AG137)*(AB134:AB137=AB137)*(Z134:Z137=Z137)*(AD134:AD137=AD137)*(AE134:AE137&gt;AE137)),"")</f>
        <v>0</v>
      </c>
      <c r="AM137" s="3">
        <f>IF(V137&lt;&gt;"",SUMPRODUCT((AG134:AG137=AG137)*(AB134:AB137=AB137)*(Z134:Z137=Z137)*(AD134:AD137=AD137)*(AE134:AE137=AE137)*(AF134:AF137&gt;AF137)),"")</f>
        <v>0</v>
      </c>
      <c r="AN137" s="3">
        <f t="shared" si="384"/>
        <v>1</v>
      </c>
      <c r="AO137" s="3" t="str">
        <f>IF(AP58&lt;&gt;"",SUMPRODUCT((AW55:AW58=AW58)*(AV55:AV58=AV58)*(AT55:AT58=AT58)*(AU55:AU58=AU58)),"")</f>
        <v/>
      </c>
      <c r="AP137" s="3" t="str">
        <f>IF(AND(AO137&lt;&gt;"",AO137&gt;1),AP58,"")</f>
        <v/>
      </c>
      <c r="AQ137" s="3" t="str">
        <f>IF(AP137&lt;&gt;"",SUMPRODUCT((DA3:DA105=AP137)*(DD3:DD105=AP138)*(DE3:DE105="W"))+SUMPRODUCT((DA3:DA105=AP137)*(DD3:DD105=AP135)*(DE3:DE105="W"))+SUMPRODUCT((DA3:DA105=AP137)*(DD3:DD105=AP136)*(DE3:DE105="W"))+SUMPRODUCT((DA3:DA105=AP138)*(DD3:DD105=AP137)*(DF3:DF105="W"))+SUMPRODUCT((DA3:DA105=AP135)*(DD3:DD105=AP137)*(DF3:DF105="W"))+SUMPRODUCT((DA3:DA105=AP136)*(DD3:DD105=AP137)*(DF3:DF105="W")),"")</f>
        <v/>
      </c>
      <c r="AR137" s="3" t="str">
        <f>IF(AP137&lt;&gt;"",SUMPRODUCT((DA3:DA105=AP137)*(DD3:DD105=AP138)*(DE3:DE105="D"))+SUMPRODUCT((DA3:DA105=AP137)*(DD3:DD105=AP135)*(DE3:DE105="D"))+SUMPRODUCT((DA3:DA105=AP137)*(DD3:DD105=AP136)*(DE3:DE105="D"))+SUMPRODUCT((DA3:DA105=AP138)*(DD3:DD105=AP137)*(DE3:DE105="D"))+SUMPRODUCT((DA3:DA105=AP135)*(DD3:DD105=AP137)*(DE3:DE105="D"))+SUMPRODUCT((DA3:DA105=AP136)*(DD3:DD105=AP137)*(DE3:DE105="D")),"")</f>
        <v/>
      </c>
      <c r="AS137" s="3" t="str">
        <f>IF(AP137&lt;&gt;"",SUMPRODUCT((DA3:DA105=AP137)*(DD3:DD105=AP138)*(DE3:DE105="L"))+SUMPRODUCT((DA3:DA105=AP137)*(DD3:DD105=AP135)*(DE3:DE105="L"))+SUMPRODUCT((DA3:DA105=AP137)*(DD3:DD105=AP136)*(DE3:DE105="L"))+SUMPRODUCT((DA3:DA105=AP138)*(DD3:DD105=AP137)*(DF3:DF105="L"))+SUMPRODUCT((DA3:DA105=AP135)*(DD3:DD105=AP137)*(DF3:DF105="L"))+SUMPRODUCT((DA3:DA105=AP136)*(DD3:DD105=AP137)*(DF3:DF105="L")),"")</f>
        <v/>
      </c>
      <c r="AT137" s="3">
        <f>SUMPRODUCT((DA3:DA105=AP137)*(DD3:DD105=AP138)*DB3:DB105)+SUMPRODUCT((DA3:DA105=AP137)*(DD3:DD105=AP134)*DB3:DB105)+SUMPRODUCT((DA3:DA105=AP137)*(DD3:DD105=AP135)*DB3:DB105)+SUMPRODUCT((DA3:DA105=AP137)*(DD3:DD105=AP136)*DB3:DB105)+SUMPRODUCT((DA3:DA105=AP138)*(DD3:DD105=AP137)*DC3:DC105)+SUMPRODUCT((DA3:DA105=AP134)*(DD3:DD105=AP137)*DC3:DC105)+SUMPRODUCT((DA3:DA105=AP135)*(DD3:DD105=AP137)*DC3:DC105)+SUMPRODUCT((DA3:DA105=AP136)*(DD3:DD105=AP137)*DC3:DC105)</f>
        <v>0</v>
      </c>
      <c r="AU137" s="3">
        <f>SUMPRODUCT((DA3:DA105=AP137)*(DD3:DD105=AP138)*DC3:DC105)+SUMPRODUCT((DA3:DA105=AP137)*(DD3:DD105=AP134)*DC3:DC105)+SUMPRODUCT((DA3:DA105=AP137)*(DD3:DD105=AP135)*DC3:DC105)+SUMPRODUCT((DA3:DA105=AP137)*(DD3:DD105=AP136)*DC3:DC105)+SUMPRODUCT((DA3:DA105=AP138)*(DD3:DD105=AP137)*DB3:DB105)+SUMPRODUCT((DA3:DA105=AP134)*(DD3:DD105=AP137)*DB3:DB105)+SUMPRODUCT((DA3:DA105=AP135)*(DD3:DD105=AP137)*DB3:DB105)+SUMPRODUCT((DA3:DA105=AP136)*(DD3:DD105=AP137)*DB3:DB105)</f>
        <v>0</v>
      </c>
      <c r="AV137" s="3">
        <f>AT137-AU137+1000</f>
        <v>1000</v>
      </c>
      <c r="AW137" s="3" t="str">
        <f t="shared" si="385"/>
        <v/>
      </c>
      <c r="AX137" s="3" t="str">
        <f>IF(AP137&lt;&gt;"",VLOOKUP(AP137,C4:I58,7,FALSE),"")</f>
        <v/>
      </c>
      <c r="AY137" s="3" t="str">
        <f>IF(AP137&lt;&gt;"",VLOOKUP(AP137,C4:I58,5,FALSE),"")</f>
        <v/>
      </c>
      <c r="AZ137" s="3" t="str">
        <f>IF(AP137&lt;&gt;"",VLOOKUP(AP137,C4:K58,9,FALSE),"")</f>
        <v/>
      </c>
      <c r="BA137" s="3" t="str">
        <f t="shared" si="386"/>
        <v/>
      </c>
      <c r="BB137" s="3" t="str">
        <f>IF(AP137&lt;&gt;"",RANK(BA137,BA134:BA137),"")</f>
        <v/>
      </c>
      <c r="BC137" s="3" t="str">
        <f>IF(AP137&lt;&gt;"",SUMPRODUCT((BA134:BA137=BA137)*(AV134:AV137&gt;AV137)),"")</f>
        <v/>
      </c>
      <c r="BD137" s="3" t="str">
        <f>IF(AP137&lt;&gt;"",SUMPRODUCT((BA134:BA137=BA137)*(AV134:AV137=AV137)*(AT134:AT137&gt;AT137)),"")</f>
        <v/>
      </c>
      <c r="BE137" s="3" t="str">
        <f>IF(AP137&lt;&gt;"",SUMPRODUCT((BA134:BA137=BA137)*(AV134:AV137=AV137)*(AT134:AT137=AT137)*(AX134:AX137&gt;AX137)),"")</f>
        <v/>
      </c>
      <c r="BF137" s="3" t="str">
        <f>IF(AP137&lt;&gt;"",SUMPRODUCT((BA134:BA137=BA137)*(AV134:AV137=AV137)*(AT134:AT137=AT137)*(AX134:AX137=AX137)*(AY134:AY137&gt;AY137)),"")</f>
        <v/>
      </c>
      <c r="BG137" s="3" t="str">
        <f>IF(AP137&lt;&gt;"",SUMPRODUCT((BA134:BA137=BA137)*(AV134:AV137=AV137)*(AT134:AT137=AT137)*(AX134:AX137=AX137)*(AY134:AY137=AY137)*(AZ134:AZ137&gt;AZ137)),"")</f>
        <v/>
      </c>
      <c r="BH137" s="3" t="str">
        <f t="shared" si="392"/>
        <v/>
      </c>
      <c r="DQ137" s="3" t="e">
        <f ca="1">IF(COUNTIF(DQ55:DQ58,4)=4,1,SUMPRODUCT((DQ55:DQ58=DQ58)*(DP55:DP58=DP58)*(DN55:DN58&gt;DN58))+1)</f>
        <v>#REF!</v>
      </c>
      <c r="EB137" s="3" t="e">
        <f ca="1">IF(EC58&lt;&gt;"",SUMPRODUCT((EJ55:EJ58=EJ58)*(EI55:EI58=EI58)*(EG55:EG58=EG58)*(EH55:EH58=EH58)),"")</f>
        <v>#N/A</v>
      </c>
      <c r="EC137" s="3" t="e">
        <f ca="1">IF(AND(EB137&lt;&gt;"",EB137&gt;1),EC58,"")</f>
        <v>#N/A</v>
      </c>
      <c r="ED137" s="3" t="e">
        <f ca="1">SUMPRODUCT((HH3:HH105=EC137)*(HK3:HK105=EC138)*(HL3:HL105="W"))+SUMPRODUCT((HH3:HH105=EC137)*(HK3:HK105=EC134)*(HL3:HL105="W"))+SUMPRODUCT((HH3:HH105=EC137)*(HK3:HK105=EC135)*(HL3:HL105="W"))+SUMPRODUCT((HH3:HH105=EC137)*(HK3:HK105=EC136)*(HL3:HL105="W"))+SUMPRODUCT((HH3:HH105=EC138)*(HK3:HK105=EC137)*(HM3:HM105="W"))+SUMPRODUCT((HH3:HH105=EC134)*(HK3:HK105=EC137)*(HM3:HM105="W"))+SUMPRODUCT((HH3:HH105=EC135)*(HK3:HK105=EC137)*(HM3:HM105="W"))+SUMPRODUCT((HH3:HH105=EC136)*(HK3:HK105=EC137)*(HM3:HM105="W"))</f>
        <v>#N/A</v>
      </c>
      <c r="EE137" s="3" t="e">
        <f ca="1">SUMPRODUCT((HH3:HH105=EC137)*(HK3:HK105=EC138)*(HL3:HL105="D"))+SUMPRODUCT((HH3:HH105=EC137)*(HK3:HK105=EC134)*(HL3:HL105="D"))+SUMPRODUCT((HH3:HH105=EC137)*(HK3:HK105=EC135)*(HL3:HL105="D"))+SUMPRODUCT((HH3:HH105=EC137)*(HK3:HK105=EC136)*(HL3:HL105="D"))+SUMPRODUCT((HH3:HH105=EC138)*(HK3:HK105=EC137)*(HL3:HL105="D"))+SUMPRODUCT((HH3:HH105=EC134)*(HK3:HK105=EC137)*(HL3:HL105="D"))+SUMPRODUCT((HH3:HH105=EC135)*(HK3:HK105=EC137)*(HL3:HL105="D"))+SUMPRODUCT((HH3:HH105=EC136)*(HK3:HK105=EC137)*(HL3:HL105="D"))</f>
        <v>#N/A</v>
      </c>
      <c r="EF137" s="3" t="e">
        <f ca="1">SUMPRODUCT((HH3:HH105=EC137)*(HK3:HK105=EC138)*(HL3:HL105="L"))+SUMPRODUCT((HH3:HH105=EC137)*(HK3:HK105=EC134)*(HL3:HL105="L"))+SUMPRODUCT((HH3:HH105=EC137)*(HK3:HK105=EC135)*(HL3:HL105="L"))+SUMPRODUCT((HH3:HH105=EC137)*(HK3:HK105=EC136)*(HL3:HL105="L"))+SUMPRODUCT((HH3:HH105=EC138)*(HK3:HK105=EC137)*(HM3:HM105="L"))+SUMPRODUCT((HH3:HH105=EC134)*(HK3:HK105=EC137)*(HM3:HM105="L"))+SUMPRODUCT((HH3:HH105=EC135)*(HK3:HK105=EC137)*(HM3:HM105="L"))+SUMPRODUCT((HH3:HH105=EC136)*(HK3:HK105=EC137)*(HM3:HM105="L"))</f>
        <v>#N/A</v>
      </c>
      <c r="EG137" s="3" t="e">
        <f ca="1">SUMPRODUCT((HH3:HH105=EC137)*(HK3:HK105=EC138)*HI3:HI105)+SUMPRODUCT((HH3:HH105=EC137)*(HK3:HK105=EC134)*HI3:HI105)+SUMPRODUCT((HH3:HH105=EC137)*(HK3:HK105=EC135)*HI3:HI105)+SUMPRODUCT((HH3:HH105=EC137)*(HK3:HK105=EC136)*HI3:HI105)+SUMPRODUCT((HH3:HH105=EC138)*(HK3:HK105=EC137)*HJ3:HJ105)+SUMPRODUCT((HH3:HH105=EC134)*(HK3:HK105=EC137)*HJ3:HJ105)+SUMPRODUCT((HH3:HH105=EC135)*(HK3:HK105=EC137)*HJ3:HJ105)+SUMPRODUCT((HH3:HH105=EC136)*(HK3:HK105=EC137)*HJ3:HJ105)</f>
        <v>#N/A</v>
      </c>
      <c r="EH137" s="3" t="e">
        <f ca="1">SUMPRODUCT((HH3:HH105=EC137)*(HK3:HK105=EC138)*HJ3:HJ105)+SUMPRODUCT((HH3:HH105=EC137)*(HK3:HK105=EC134)*HJ3:HJ105)+SUMPRODUCT((HH3:HH105=EC137)*(HK3:HK105=EC135)*HJ3:HJ105)+SUMPRODUCT((HH3:HH105=EC137)*(HK3:HK105=EC136)*HJ3:HJ105)+SUMPRODUCT((HH3:HH105=EC138)*(HK3:HK105=EC137)*HI3:HI105)+SUMPRODUCT((HH3:HH105=EC134)*(HK3:HK105=EC137)*HI3:HI105)+SUMPRODUCT((HH3:HH105=EC135)*(HK3:HK105=EC137)*HI3:HI105)+SUMPRODUCT((HH3:HH105=EC136)*(HK3:HK105=EC137)*HI3:HI105)</f>
        <v>#N/A</v>
      </c>
      <c r="EI137" s="3" t="e">
        <f ca="1">EG137-EH137+1000</f>
        <v>#N/A</v>
      </c>
      <c r="EJ137" s="3" t="e">
        <f t="shared" ca="1" si="387"/>
        <v>#N/A</v>
      </c>
      <c r="EK137" s="3" t="e">
        <f ca="1">IF(EC137&lt;&gt;"",VLOOKUP(EC137,DJ4:DP58,7,FALSE),"")</f>
        <v>#N/A</v>
      </c>
      <c r="EL137" s="3" t="e">
        <f ca="1">IF(EC137&lt;&gt;"",VLOOKUP(EC137,DJ4:DP58,5,FALSE),"")</f>
        <v>#N/A</v>
      </c>
      <c r="EM137" s="3" t="e">
        <f ca="1">IF(EC137&lt;&gt;"",VLOOKUP(EC137,DJ4:DR58,9,FALSE),"")</f>
        <v>#N/A</v>
      </c>
      <c r="EN137" s="3" t="e">
        <f t="shared" ca="1" si="388"/>
        <v>#N/A</v>
      </c>
      <c r="EO137" s="3" t="e">
        <f ca="1">IF(EC137&lt;&gt;"",RANK(EN137,EN134:EN137),"")</f>
        <v>#N/A</v>
      </c>
      <c r="EP137" s="3" t="e">
        <f ca="1">IF(EC137&lt;&gt;"",SUMPRODUCT((EN134:EN137=EN137)*(EI134:EI137&gt;EI137)),"")</f>
        <v>#N/A</v>
      </c>
      <c r="EQ137" s="3" t="e">
        <f ca="1">IF(EC137&lt;&gt;"",SUMPRODUCT((EN134:EN137=EN137)*(EI134:EI137=EI137)*(EG134:EG137&gt;EG137)),"")</f>
        <v>#N/A</v>
      </c>
      <c r="ER137" s="3" t="e">
        <f ca="1">IF(EC137&lt;&gt;"",SUMPRODUCT((EN134:EN137=EN137)*(EI134:EI137=EI137)*(EG134:EG137=EG137)*(EK134:EK137&gt;EK137)),"")</f>
        <v>#N/A</v>
      </c>
      <c r="ES137" s="3" t="e">
        <f ca="1">IF(EC137&lt;&gt;"",SUMPRODUCT((EN134:EN137=EN137)*(EI134:EI137=EI137)*(EG134:EG137=EG137)*(EK134:EK137=EK137)*(EL134:EL137&gt;EL137)),"")</f>
        <v>#N/A</v>
      </c>
      <c r="ET137" s="3" t="e">
        <f ca="1">IF(EC137&lt;&gt;"",SUMPRODUCT((EN134:EN137=EN137)*(EI134:EI137=EI137)*(EG134:EG137=EG137)*(EK134:EK137=EK137)*(EL134:EL137=EL137)*(EM134:EM137&gt;EM137)),"")</f>
        <v>#N/A</v>
      </c>
      <c r="EU137" s="3" t="e">
        <f t="shared" ca="1" si="389"/>
        <v>#N/A</v>
      </c>
      <c r="EV137" s="3" t="e">
        <f ca="1">IF(EW58&lt;&gt;"",SUMPRODUCT((FD55:FD58=FD58)*(FC55:FC58=FC58)*(FA55:FA58=FA58)*(FB55:FB58=FB58)),"")</f>
        <v>#N/A</v>
      </c>
      <c r="EW137" s="3" t="e">
        <f ca="1">IF(AND(EV137&lt;&gt;"",EV137&gt;1),EW58,"")</f>
        <v>#N/A</v>
      </c>
      <c r="EX137" s="3" t="e">
        <f ca="1">IF(EW137&lt;&gt;"",SUMPRODUCT((HH3:HH105=EW137)*(HK3:HK105=EW138)*(HL3:HL105="W"))+SUMPRODUCT((HH3:HH105=EW137)*(HK3:HK105=EW135)*(HL3:HL105="W"))+SUMPRODUCT((HH3:HH105=EW137)*(HK3:HK105=EW136)*(HL3:HL105="W"))+SUMPRODUCT((HH3:HH105=EW138)*(HK3:HK105=EW137)*(HM3:HM105="W"))+SUMPRODUCT((HH3:HH105=EW135)*(HK3:HK105=EW137)*(HM3:HM105="W"))+SUMPRODUCT((HH3:HH105=EW136)*(HK3:HK105=EW137)*(HM3:HM105="W")),"")</f>
        <v>#N/A</v>
      </c>
      <c r="EY137" s="3" t="e">
        <f ca="1">IF(EW137&lt;&gt;"",SUMPRODUCT((HH3:HH105=EW137)*(HK3:HK105=EW138)*(HL3:HL105="D"))+SUMPRODUCT((HH3:HH105=EW137)*(HK3:HK105=EW135)*(HL3:HL105="D"))+SUMPRODUCT((HH3:HH105=EW137)*(HK3:HK105=EW136)*(HL3:HL105="D"))+SUMPRODUCT((HH3:HH105=EW138)*(HK3:HK105=EW137)*(HL3:HL105="D"))+SUMPRODUCT((HH3:HH105=EW135)*(HK3:HK105=EW137)*(HL3:HL105="D"))+SUMPRODUCT((HH3:HH105=EW136)*(HK3:HK105=EW137)*(HL3:HL105="D")),"")</f>
        <v>#N/A</v>
      </c>
      <c r="EZ137" s="3" t="e">
        <f ca="1">IF(EW137&lt;&gt;"",SUMPRODUCT((HH3:HH105=EW137)*(HK3:HK105=EW138)*(HL3:HL105="L"))+SUMPRODUCT((HH3:HH105=EW137)*(HK3:HK105=EW135)*(HL3:HL105="L"))+SUMPRODUCT((HH3:HH105=EW137)*(HK3:HK105=EW136)*(HL3:HL105="L"))+SUMPRODUCT((HH3:HH105=EW138)*(HK3:HK105=EW137)*(HM3:HM105="L"))+SUMPRODUCT((HH3:HH105=EW135)*(HK3:HK105=EW137)*(HM3:HM105="L"))+SUMPRODUCT((HH3:HH105=EW136)*(HK3:HK105=EW137)*(HM3:HM105="L")),"")</f>
        <v>#N/A</v>
      </c>
      <c r="FA137" s="3" t="e">
        <f ca="1">SUMPRODUCT((HH3:HH105=EW137)*(HK3:HK105=EW138)*HI3:HI105)+SUMPRODUCT((HH3:HH105=EW137)*(HK3:HK105=EW134)*HI3:HI105)+SUMPRODUCT((HH3:HH105=EW137)*(HK3:HK105=EW135)*HI3:HI105)+SUMPRODUCT((HH3:HH105=EW137)*(HK3:HK105=EW136)*HI3:HI105)+SUMPRODUCT((HH3:HH105=EW138)*(HK3:HK105=EW137)*HJ3:HJ105)+SUMPRODUCT((HH3:HH105=EW134)*(HK3:HK105=EW137)*HJ3:HJ105)+SUMPRODUCT((HH3:HH105=EW135)*(HK3:HK105=EW137)*HJ3:HJ105)+SUMPRODUCT((HH3:HH105=EW136)*(HK3:HK105=EW137)*HJ3:HJ105)</f>
        <v>#N/A</v>
      </c>
      <c r="FB137" s="3" t="e">
        <f ca="1">SUMPRODUCT((HH3:HH105=EW137)*(HK3:HK105=EW138)*HJ3:HJ105)+SUMPRODUCT((HH3:HH105=EW137)*(HK3:HK105=EW134)*HJ3:HJ105)+SUMPRODUCT((HH3:HH105=EW137)*(HK3:HK105=EW135)*HJ3:HJ105)+SUMPRODUCT((HH3:HH105=EW137)*(HK3:HK105=EW136)*HJ3:HJ105)+SUMPRODUCT((HH3:HH105=EW138)*(HK3:HK105=EW137)*HI3:HI105)+SUMPRODUCT((HH3:HH105=EW134)*(HK3:HK105=EW137)*HI3:HI105)+SUMPRODUCT((HH3:HH105=EW135)*(HK3:HK105=EW137)*HI3:HI105)+SUMPRODUCT((HH3:HH105=EW136)*(HK3:HK105=EW137)*HI3:HI105)</f>
        <v>#N/A</v>
      </c>
      <c r="FC137" s="3" t="e">
        <f ca="1">FA137-FB137+1000</f>
        <v>#N/A</v>
      </c>
      <c r="FD137" s="3" t="e">
        <f t="shared" ca="1" si="390"/>
        <v>#N/A</v>
      </c>
      <c r="FE137" s="3" t="e">
        <f ca="1">IF(EW137&lt;&gt;"",VLOOKUP(EW137,DJ4:DP58,7,FALSE),"")</f>
        <v>#N/A</v>
      </c>
      <c r="FF137" s="3" t="e">
        <f ca="1">IF(EW137&lt;&gt;"",VLOOKUP(EW137,DJ4:DP58,5,FALSE),"")</f>
        <v>#N/A</v>
      </c>
      <c r="FG137" s="3" t="e">
        <f ca="1">IF(EW137&lt;&gt;"",VLOOKUP(EW137,DJ4:DR58,9,FALSE),"")</f>
        <v>#N/A</v>
      </c>
      <c r="FH137" s="3" t="e">
        <f t="shared" ca="1" si="391"/>
        <v>#N/A</v>
      </c>
      <c r="FI137" s="3" t="e">
        <f ca="1">IF(EW137&lt;&gt;"",RANK(FH137,FH134:FH137),"")</f>
        <v>#N/A</v>
      </c>
      <c r="FJ137" s="3" t="e">
        <f ca="1">IF(EW137&lt;&gt;"",SUMPRODUCT((FH134:FH137=FH137)*(FC134:FC137&gt;FC137)),"")</f>
        <v>#N/A</v>
      </c>
      <c r="FK137" s="3" t="e">
        <f ca="1">IF(EW137&lt;&gt;"",SUMPRODUCT((FH134:FH137=FH137)*(FC134:FC137=FC137)*(FA134:FA137&gt;FA137)),"")</f>
        <v>#N/A</v>
      </c>
      <c r="FL137" s="3" t="e">
        <f ca="1">IF(EW137&lt;&gt;"",SUMPRODUCT((FH134:FH137=FH137)*(FC134:FC137=FC137)*(FA134:FA137=FA137)*(FE134:FE137&gt;FE137)),"")</f>
        <v>#N/A</v>
      </c>
      <c r="FM137" s="3" t="e">
        <f ca="1">IF(EW137&lt;&gt;"",SUMPRODUCT((FH134:FH137=FH137)*(FC134:FC137=FC137)*(FA134:FA137=FA137)*(FE134:FE137=FE137)*(FF134:FF137&gt;FF137)),"")</f>
        <v>#N/A</v>
      </c>
      <c r="FN137" s="3" t="e">
        <f ca="1">IF(EW137&lt;&gt;"",SUMPRODUCT((FH134:FH137=FH137)*(FC134:FC137=FC137)*(FA134:FA137=FA137)*(FE134:FE137=FE137)*(FF134:FF137=FF137)*(FG134:FG137&gt;FG137)),"")</f>
        <v>#N/A</v>
      </c>
      <c r="FO137" s="3" t="e">
        <f t="shared" ca="1" si="393"/>
        <v>#N/A</v>
      </c>
    </row>
    <row r="139" spans="10:171" x14ac:dyDescent="0.25">
      <c r="U139" s="3">
        <f>IF(V140="",SUM(AH61:AM61),IF(V141="",SUM(AH62:AM62),IF(V142="",SUM(AH63:AM63),IF(V143="",SUM(AH64:AM64),0))))</f>
        <v>0</v>
      </c>
      <c r="AO139" s="3">
        <f>IF(AP141="",SUM(BB62:BG62),IF(AP142="",SUM(BB63:BG63),IF(AP143="",SUM(BB64:BG64),0)))</f>
        <v>0</v>
      </c>
      <c r="EB139" s="3" t="e">
        <f ca="1">IF(EC140="",SUM(EO61:ET61),IF(EC141="",SUM(EO62:ET62),IF(EC142="",SUM(EO63:ET63),IF(EC143="",SUM(EO64:ET64),0))))</f>
        <v>#N/A</v>
      </c>
      <c r="EV139" s="3" t="e">
        <f ca="1">IF(EW141="",SUM(FI62:FN62),IF(EW142="",SUM(FI63:FN63),IF(EW143="",SUM(FI64:FN64),0)))</f>
        <v>#N/A</v>
      </c>
    </row>
    <row r="140" spans="10:171" x14ac:dyDescent="0.25">
      <c r="J140" s="3">
        <f>IF(COUNTIF(J61:J64,4)=4,1,SUMPRODUCT((J61:J64=J61)*(I61:I64=I61)*(G61:G64&gt;G61))+1)</f>
        <v>1</v>
      </c>
      <c r="U140" s="3">
        <f>IF(V61&lt;&gt;"",SUMPRODUCT((AC61:AC64=AC61)*(AB61:AB64=AB61)*(Z61:Z64=Z61)*(AA61:AA64=AA61)),"")</f>
        <v>4</v>
      </c>
      <c r="V140" s="3" t="str">
        <f>IF(AND(U140&lt;&gt;"",U140&gt;1),V61,"")</f>
        <v>Jordanië</v>
      </c>
      <c r="W140" s="3">
        <f>SUMPRODUCT((DA3:DA105=V140)*(DD3:DD105=V141)*(DE3:DE105="W"))+SUMPRODUCT((DA3:DA105=V140)*(DD3:DD105=V142)*(DE3:DE105="W"))+SUMPRODUCT((DA3:DA105=V140)*(DD3:DD105=V143)*(DE3:DE105="W"))+SUMPRODUCT((DA3:DA105=V140)*(DD3:DD105=V144)*(DE3:DE105="W"))+SUMPRODUCT((DA3:DA105=V141)*(DD3:DD105=V140)*(DF3:DF105="W"))+SUMPRODUCT((DA3:DA105=V142)*(DD3:DD105=V140)*(DF3:DF105="W"))+SUMPRODUCT((DA3:DA105=V143)*(DD3:DD105=V140)*(DF3:DF105="W"))+SUMPRODUCT((DA3:DA105=V144)*(DD3:DD105=V140)*(DF3:DF105="W"))</f>
        <v>0</v>
      </c>
      <c r="X140" s="3">
        <f>SUMPRODUCT((DA3:DA105=V140)*(DD3:DD105=V141)*(DE3:DE105="D"))+SUMPRODUCT((DA3:DA105=V140)*(DD3:DD105=V142)*(DE3:DE105="D"))+SUMPRODUCT((DA3:DA105=V140)*(DD3:DD105=V143)*(DE3:DE105="D"))+SUMPRODUCT((DA3:DA105=V140)*(DD3:DD105=V144)*(DE3:DE105="D"))+SUMPRODUCT((DA3:DA105=V141)*(DD3:DD105=V140)*(DE3:DE105="D"))+SUMPRODUCT((DA3:DA105=V142)*(DD3:DD105=V140)*(DE3:DE105="D"))+SUMPRODUCT((DA3:DA105=V143)*(DD3:DD105=V140)*(DE3:DE105="D"))+SUMPRODUCT((DA3:DA105=V144)*(DD3:DD105=V140)*(DE3:DE105="D"))</f>
        <v>0</v>
      </c>
      <c r="Y140" s="3">
        <f>SUMPRODUCT((DA3:DA105=V140)*(DD3:DD105=V141)*(DE3:DE105="L"))+SUMPRODUCT((DA3:DA105=V140)*(DD3:DD105=V142)*(DE3:DE105="L"))+SUMPRODUCT((DA3:DA105=V140)*(DD3:DD105=V143)*(DE3:DE105="L"))+SUMPRODUCT((DA3:DA105=V140)*(DD3:DD105=V144)*(DE3:DE105="L"))+SUMPRODUCT((DA3:DA105=V141)*(DD3:DD105=V140)*(DF3:DF105="L"))+SUMPRODUCT((DA3:DA105=V142)*(DD3:DD105=V140)*(DF3:DF105="L"))+SUMPRODUCT((DA3:DA105=V143)*(DD3:DD105=V140)*(DF3:DF105="L"))+SUMPRODUCT((DA3:DA105=V144)*(DD3:DD105=V140)*(DF3:DF105="L"))</f>
        <v>0</v>
      </c>
      <c r="Z140" s="3">
        <f>SUMPRODUCT((DA3:DA105=V140)*(DD3:DD105=V141)*DB3:DB105)+SUMPRODUCT((DA3:DA105=V140)*(DD3:DD105=V142)*DB3:DB105)+SUMPRODUCT((DA3:DA105=V140)*(DD3:DD105=V143)*DB3:DB105)+SUMPRODUCT((DA3:DA105=V140)*(DD3:DD105=V144)*DB3:DB105)+SUMPRODUCT((DA3:DA105=V141)*(DD3:DD105=V140)*DC3:DC105)+SUMPRODUCT((DA3:DA105=V142)*(DD3:DD105=V140)*DC3:DC105)+SUMPRODUCT((DA3:DA105=V143)*(DD3:DD105=V140)*DC3:DC105)+SUMPRODUCT((DA3:DA105=V144)*(DD3:DD105=V140)*DC3:DC105)</f>
        <v>0</v>
      </c>
      <c r="AA140" s="3">
        <f>SUMPRODUCT((DA3:DA105=V140)*(DD3:DD105=V141)*DC3:DC105)+SUMPRODUCT((DA3:DA105=V140)*(DD3:DD105=V142)*DC3:DC105)+SUMPRODUCT((DA3:DA105=V140)*(DD3:DD105=V143)*DC3:DC105)+SUMPRODUCT((DA3:DA105=V140)*(DD3:DD105=V144)*DC3:DC105)+SUMPRODUCT((DA3:DA105=V141)*(DD3:DD105=V140)*DB3:DB105)+SUMPRODUCT((DA3:DA105=V142)*(DD3:DD105=V140)*DB3:DB105)+SUMPRODUCT((DA3:DA105=V143)*(DD3:DD105=V140)*DB3:DB105)+SUMPRODUCT((DA3:DA105=V144)*(DD3:DD105=V140)*DB3:DB105)</f>
        <v>0</v>
      </c>
      <c r="AB140" s="3">
        <f>Z140-AA140+1000</f>
        <v>1000</v>
      </c>
      <c r="AC140" s="3">
        <f>IF(V140&lt;&gt;"",W140*3+X140*1,"")</f>
        <v>0</v>
      </c>
      <c r="AD140" s="3">
        <f>IF(V140&lt;&gt;"",VLOOKUP(V140,C4:I64,7,FALSE),"")</f>
        <v>1000</v>
      </c>
      <c r="AE140" s="3">
        <f>IF(V140&lt;&gt;"",VLOOKUP(V140,C4:I64,5,FALSE),"")</f>
        <v>0</v>
      </c>
      <c r="AF140" s="3">
        <f>IF(V140&lt;&gt;"",VLOOKUP(V140,C4:K64,9,FALSE),"")</f>
        <v>-164</v>
      </c>
      <c r="AG140" s="3">
        <f>AC140</f>
        <v>0</v>
      </c>
      <c r="AH140" s="3">
        <f>IF(V140&lt;&gt;"",RANK(AG140,AG140:AG143),"")</f>
        <v>1</v>
      </c>
      <c r="AI140" s="3">
        <f>IF(V140&lt;&gt;"",SUMPRODUCT((AG140:AG143=AG140)*(AB140:AB143&gt;AB140)),"")</f>
        <v>0</v>
      </c>
      <c r="AJ140" s="3">
        <f>IF(V140&lt;&gt;"",SUMPRODUCT((AG140:AG143=AG140)*(AB140:AB143=AB140)*(Z140:Z143&gt;Z140)),"")</f>
        <v>0</v>
      </c>
      <c r="AK140" s="3">
        <f>IF(V140&lt;&gt;"",SUMPRODUCT((AG140:AG143=AG140)*(AB140:AB143=AB140)*(Z140:Z143=Z140)*(AD140:AD143&gt;AD140)),"")</f>
        <v>0</v>
      </c>
      <c r="AL140" s="3">
        <f>IF(V140&lt;&gt;"",SUMPRODUCT((AG140:AG143=AG140)*(AB140:AB143=AB140)*(Z140:Z143=Z140)*(AD140:AD143=AD140)*(AE140:AE143&gt;AE140)),"")</f>
        <v>0</v>
      </c>
      <c r="AM140" s="3">
        <f>IF(V140&lt;&gt;"",SUMPRODUCT((AG140:AG143=AG140)*(AB140:AB143=AB140)*(Z140:Z143=Z140)*(AD140:AD143=AD140)*(AE140:AE143=AE140)*(AF140:AF143&gt;AF140)),"")</f>
        <v>3</v>
      </c>
      <c r="AN140" s="3">
        <f>IF(V140&lt;&gt;"",SUM(AH140:AM140),"")</f>
        <v>4</v>
      </c>
      <c r="DQ140" s="3" t="e">
        <f ca="1">IF(COUNTIF(DQ61:DQ64,4)=4,1,SUMPRODUCT((DQ61:DQ64=DQ61)*(DP61:DP64=DP61)*(DN61:DN64&gt;DN61))+1)</f>
        <v>#REF!</v>
      </c>
      <c r="EB140" s="3" t="e">
        <f ca="1">IF(EC61&lt;&gt;"",SUMPRODUCT((EJ61:EJ64=EJ61)*(EI61:EI64=EI61)*(EG61:EG64=EG61)*(EH61:EH64=EH61)),"")</f>
        <v>#N/A</v>
      </c>
      <c r="EC140" s="3" t="e">
        <f ca="1">IF(AND(EB140&lt;&gt;"",EB140&gt;1),EC61,"")</f>
        <v>#N/A</v>
      </c>
      <c r="ED140" s="3" t="e">
        <f ca="1">SUMPRODUCT((HH3:HH105=EC140)*(HK3:HK105=EC141)*(HL3:HL105="W"))+SUMPRODUCT((HH3:HH105=EC140)*(HK3:HK105=EC142)*(HL3:HL105="W"))+SUMPRODUCT((HH3:HH105=EC140)*(HK3:HK105=EC143)*(HL3:HL105="W"))+SUMPRODUCT((HH3:HH105=EC140)*(HK3:HK105=EC144)*(HL3:HL105="W"))+SUMPRODUCT((HH3:HH105=EC141)*(HK3:HK105=EC140)*(HM3:HM105="W"))+SUMPRODUCT((HH3:HH105=EC142)*(HK3:HK105=EC140)*(HM3:HM105="W"))+SUMPRODUCT((HH3:HH105=EC143)*(HK3:HK105=EC140)*(HM3:HM105="W"))+SUMPRODUCT((HH3:HH105=EC144)*(HK3:HK105=EC140)*(HM3:HM105="W"))</f>
        <v>#N/A</v>
      </c>
      <c r="EE140" s="3" t="e">
        <f ca="1">SUMPRODUCT((HH3:HH105=EC140)*(HK3:HK105=EC141)*(HL3:HL105="D"))+SUMPRODUCT((HH3:HH105=EC140)*(HK3:HK105=EC142)*(HL3:HL105="D"))+SUMPRODUCT((HH3:HH105=EC140)*(HK3:HK105=EC143)*(HL3:HL105="D"))+SUMPRODUCT((HH3:HH105=EC140)*(HK3:HK105=EC144)*(HL3:HL105="D"))+SUMPRODUCT((HH3:HH105=EC141)*(HK3:HK105=EC140)*(HL3:HL105="D"))+SUMPRODUCT((HH3:HH105=EC142)*(HK3:HK105=EC140)*(HL3:HL105="D"))+SUMPRODUCT((HH3:HH105=EC143)*(HK3:HK105=EC140)*(HL3:HL105="D"))+SUMPRODUCT((HH3:HH105=EC144)*(HK3:HK105=EC140)*(HL3:HL105="D"))</f>
        <v>#N/A</v>
      </c>
      <c r="EF140" s="3" t="e">
        <f ca="1">SUMPRODUCT((HH3:HH105=EC140)*(HK3:HK105=EC141)*(HL3:HL105="L"))+SUMPRODUCT((HH3:HH105=EC140)*(HK3:HK105=EC142)*(HL3:HL105="L"))+SUMPRODUCT((HH3:HH105=EC140)*(HK3:HK105=EC143)*(HL3:HL105="L"))+SUMPRODUCT((HH3:HH105=EC140)*(HK3:HK105=EC144)*(HL3:HL105="L"))+SUMPRODUCT((HH3:HH105=EC141)*(HK3:HK105=EC140)*(HM3:HM105="L"))+SUMPRODUCT((HH3:HH105=EC142)*(HK3:HK105=EC140)*(HM3:HM105="L"))+SUMPRODUCT((HH3:HH105=EC143)*(HK3:HK105=EC140)*(HM3:HM105="L"))+SUMPRODUCT((HH3:HH105=EC144)*(HK3:HK105=EC140)*(HM3:HM105="L"))</f>
        <v>#N/A</v>
      </c>
      <c r="EG140" s="3" t="e">
        <f ca="1">SUMPRODUCT((HH3:HH105=EC140)*(HK3:HK105=EC141)*HI3:HI105)+SUMPRODUCT((HH3:HH105=EC140)*(HK3:HK105=EC142)*HI3:HI105)+SUMPRODUCT((HH3:HH105=EC140)*(HK3:HK105=EC143)*HI3:HI105)+SUMPRODUCT((HH3:HH105=EC140)*(HK3:HK105=EC144)*HI3:HI105)+SUMPRODUCT((HH3:HH105=EC141)*(HK3:HK105=EC140)*HJ3:HJ105)+SUMPRODUCT((HH3:HH105=EC142)*(HK3:HK105=EC140)*HJ3:HJ105)+SUMPRODUCT((HH3:HH105=EC143)*(HK3:HK105=EC140)*HJ3:HJ105)+SUMPRODUCT((HH3:HH105=EC144)*(HK3:HK105=EC140)*HJ3:HJ105)</f>
        <v>#N/A</v>
      </c>
      <c r="EH140" s="3" t="e">
        <f ca="1">SUMPRODUCT((HH3:HH105=EC140)*(HK3:HK105=EC141)*HJ3:HJ105)+SUMPRODUCT((HH3:HH105=EC140)*(HK3:HK105=EC142)*HJ3:HJ105)+SUMPRODUCT((HH3:HH105=EC140)*(HK3:HK105=EC143)*HJ3:HJ105)+SUMPRODUCT((HH3:HH105=EC140)*(HK3:HK105=EC144)*HJ3:HJ105)+SUMPRODUCT((HH3:HH105=EC141)*(HK3:HK105=EC140)*HI3:HI105)+SUMPRODUCT((HH3:HH105=EC142)*(HK3:HK105=EC140)*HI3:HI105)+SUMPRODUCT((HH3:HH105=EC143)*(HK3:HK105=EC140)*HI3:HI105)+SUMPRODUCT((HH3:HH105=EC144)*(HK3:HK105=EC140)*HI3:HI105)</f>
        <v>#N/A</v>
      </c>
      <c r="EI140" s="3" t="e">
        <f ca="1">EG140-EH140+1000</f>
        <v>#N/A</v>
      </c>
      <c r="EJ140" s="3" t="e">
        <f ca="1">IF(EC140&lt;&gt;"",ED140*3+EE140*1,"")</f>
        <v>#N/A</v>
      </c>
      <c r="EK140" s="3" t="e">
        <f ca="1">IF(EC140&lt;&gt;"",VLOOKUP(EC140,DJ4:DP64,7,FALSE),"")</f>
        <v>#N/A</v>
      </c>
      <c r="EL140" s="3" t="e">
        <f ca="1">IF(EC140&lt;&gt;"",VLOOKUP(EC140,DJ4:DP64,5,FALSE),"")</f>
        <v>#N/A</v>
      </c>
      <c r="EM140" s="3" t="e">
        <f ca="1">IF(EC140&lt;&gt;"",VLOOKUP(EC140,DJ4:DR64,9,FALSE),"")</f>
        <v>#N/A</v>
      </c>
      <c r="EN140" s="3" t="e">
        <f ca="1">EJ140</f>
        <v>#N/A</v>
      </c>
      <c r="EO140" s="3" t="e">
        <f ca="1">IF(EC140&lt;&gt;"",RANK(EN140,EN140:EN143),"")</f>
        <v>#N/A</v>
      </c>
      <c r="EP140" s="3" t="e">
        <f ca="1">IF(EC140&lt;&gt;"",SUMPRODUCT((EN140:EN143=EN140)*(EI140:EI143&gt;EI140)),"")</f>
        <v>#N/A</v>
      </c>
      <c r="EQ140" s="3" t="e">
        <f ca="1">IF(EC140&lt;&gt;"",SUMPRODUCT((EN140:EN143=EN140)*(EI140:EI143=EI140)*(EG140:EG143&gt;EG140)),"")</f>
        <v>#N/A</v>
      </c>
      <c r="ER140" s="3" t="e">
        <f ca="1">IF(EC140&lt;&gt;"",SUMPRODUCT((EN140:EN143=EN140)*(EI140:EI143=EI140)*(EG140:EG143=EG140)*(EK140:EK143&gt;EK140)),"")</f>
        <v>#N/A</v>
      </c>
      <c r="ES140" s="3" t="e">
        <f ca="1">IF(EC140&lt;&gt;"",SUMPRODUCT((EN140:EN143=EN140)*(EI140:EI143=EI140)*(EG140:EG143=EG140)*(EK140:EK143=EK140)*(EL140:EL143&gt;EL140)),"")</f>
        <v>#N/A</v>
      </c>
      <c r="ET140" s="3" t="e">
        <f ca="1">IF(EC140&lt;&gt;"",SUMPRODUCT((EN140:EN143=EN140)*(EI140:EI143=EI140)*(EG140:EG143=EG140)*(EK140:EK143=EK140)*(EL140:EL143=EL140)*(EM140:EM143&gt;EM140)),"")</f>
        <v>#N/A</v>
      </c>
      <c r="EU140" s="3" t="e">
        <f ca="1">IF(EC140&lt;&gt;"",SUM(EO140:ET140),"")</f>
        <v>#N/A</v>
      </c>
    </row>
    <row r="141" spans="10:171" x14ac:dyDescent="0.25">
      <c r="J141" s="3">
        <f>IF(COUNTIF(J61:J64,4)=4,1,SUMPRODUCT((J61:J64=J62)*(I61:I64=I62)*(G61:G64&gt;G62))+1)</f>
        <v>1</v>
      </c>
      <c r="U141" s="3">
        <f>IF(V62&lt;&gt;"",SUMPRODUCT((AC61:AC64=AC62)*(AB61:AB64=AB62)*(Z61:Z64=Z62)*(AA61:AA64=AA62)),"")</f>
        <v>4</v>
      </c>
      <c r="V141" s="3" t="str">
        <f>IF(AND(U141&lt;&gt;"",U141&gt;1),V62,"")</f>
        <v>Algerije</v>
      </c>
      <c r="W141" s="3">
        <f>SUMPRODUCT((DA3:DA105=V141)*(DD3:DD105=V142)*(DE3:DE105="W"))+SUMPRODUCT((DA3:DA105=V141)*(DD3:DD105=V143)*(DE3:DE105="W"))+SUMPRODUCT((DA3:DA105=V141)*(DD3:DD105=V144)*(DE3:DE105="W"))+SUMPRODUCT((DA3:DA105=V141)*(DD3:DD105=V140)*(DE3:DE105="W"))+SUMPRODUCT((DA3:DA105=V142)*(DD3:DD105=V141)*(DF3:DF105="W"))+SUMPRODUCT((DA3:DA105=V143)*(DD3:DD105=V141)*(DF3:DF105="W"))+SUMPRODUCT((DA3:DA105=V144)*(DD3:DD105=V141)*(DF3:DF105="W"))+SUMPRODUCT((DA3:DA105=V140)*(DD3:DD105=V141)*(DF3:DF105="W"))</f>
        <v>0</v>
      </c>
      <c r="X141" s="3">
        <f>SUMPRODUCT((DA3:DA105=V141)*(DD3:DD105=V142)*(DE3:DE105="D"))+SUMPRODUCT((DA3:DA105=V141)*(DD3:DD105=V143)*(DE3:DE105="D"))+SUMPRODUCT((DA3:DA105=V141)*(DD3:DD105=V144)*(DE3:DE105="D"))+SUMPRODUCT((DA3:DA105=V141)*(DD3:DD105=V140)*(DE3:DE105="D"))+SUMPRODUCT((DA3:DA105=V142)*(DD3:DD105=V141)*(DE3:DE105="D"))+SUMPRODUCT((DA3:DA105=V143)*(DD3:DD105=V141)*(DE3:DE105="D"))+SUMPRODUCT((DA3:DA105=V144)*(DD3:DD105=V141)*(DE3:DE105="D"))+SUMPRODUCT((DA3:DA105=V140)*(DD3:DD105=V141)*(DE3:DE105="D"))</f>
        <v>0</v>
      </c>
      <c r="Y141" s="3">
        <f>SUMPRODUCT((DA3:DA105=V141)*(DD3:DD105=V142)*(DE3:DE105="L"))+SUMPRODUCT((DA3:DA105=V141)*(DD3:DD105=V143)*(DE3:DE105="L"))+SUMPRODUCT((DA3:DA105=V141)*(DD3:DD105=V144)*(DE3:DE105="L"))+SUMPRODUCT((DA3:DA105=V141)*(DD3:DD105=V140)*(DE3:DE105="L"))+SUMPRODUCT((DA3:DA105=V142)*(DD3:DD105=V141)*(DF3:DF105="L"))+SUMPRODUCT((DA3:DA105=V143)*(DD3:DD105=V141)*(DF3:DF105="L"))+SUMPRODUCT((DA3:DA105=V144)*(DD3:DD105=V141)*(DF3:DF105="L"))+SUMPRODUCT((DA3:DA105=V140)*(DD3:DD105=V141)*(DF3:DF105="L"))</f>
        <v>0</v>
      </c>
      <c r="Z141" s="3">
        <f>SUMPRODUCT((DA3:DA105=V141)*(DD3:DD105=V142)*DB3:DB105)+SUMPRODUCT((DA3:DA105=V141)*(DD3:DD105=V143)*DB3:DB105)+SUMPRODUCT((DA3:DA105=V141)*(DD3:DD105=V144)*DB3:DB105)+SUMPRODUCT((DA3:DA105=V141)*(DD3:DD105=V140)*DB3:DB105)+SUMPRODUCT((DA3:DA105=V142)*(DD3:DD105=V141)*DC3:DC105)+SUMPRODUCT((DA3:DA105=V143)*(DD3:DD105=V141)*DC3:DC105)+SUMPRODUCT((DA3:DA105=V144)*(DD3:DD105=V141)*DC3:DC105)+SUMPRODUCT((DA3:DA105=V140)*(DD3:DD105=V141)*DC3:DC105)</f>
        <v>0</v>
      </c>
      <c r="AA141" s="3">
        <f>SUMPRODUCT((DA3:DA105=V141)*(DD3:DD105=V142)*DC3:DC105)+SUMPRODUCT((DA3:DA105=V141)*(DD3:DD105=V143)*DC3:DC105)+SUMPRODUCT((DA3:DA105=V141)*(DD3:DD105=V144)*DC3:DC105)+SUMPRODUCT((DA3:DA105=V141)*(DD3:DD105=V140)*DC3:DC105)+SUMPRODUCT((DA3:DA105=V142)*(DD3:DD105=V141)*DB3:DB105)+SUMPRODUCT((DA3:DA105=V143)*(DD3:DD105=V141)*DB3:DB105)+SUMPRODUCT((DA3:DA105=V144)*(DD3:DD105=V141)*DB3:DB105)+SUMPRODUCT((DA3:DA105=V140)*(DD3:DD105=V141)*DB3:DB105)</f>
        <v>0</v>
      </c>
      <c r="AB141" s="3">
        <f>Z141-AA141+1000</f>
        <v>1000</v>
      </c>
      <c r="AC141" s="3">
        <f t="shared" ref="AC141:AC143" si="394">IF(V141&lt;&gt;"",W141*3+X141*1,"")</f>
        <v>0</v>
      </c>
      <c r="AD141" s="3">
        <f>IF(V141&lt;&gt;"",VLOOKUP(V141,C4:I64,7,FALSE),"")</f>
        <v>1000</v>
      </c>
      <c r="AE141" s="3">
        <f>IF(V141&lt;&gt;"",VLOOKUP(V141,C4:I64,5,FALSE),"")</f>
        <v>0</v>
      </c>
      <c r="AF141" s="3">
        <f>IF(V141&lt;&gt;"",VLOOKUP(V141,C4:K64,9,FALSE),"")</f>
        <v>-128</v>
      </c>
      <c r="AG141" s="3">
        <f t="shared" ref="AG141:AG143" si="395">AC141</f>
        <v>0</v>
      </c>
      <c r="AH141" s="3">
        <f>IF(V141&lt;&gt;"",RANK(AG141,AG140:AG143),"")</f>
        <v>1</v>
      </c>
      <c r="AI141" s="3">
        <f>IF(V141&lt;&gt;"",SUMPRODUCT((AG140:AG143=AG141)*(AB140:AB143&gt;AB141)),"")</f>
        <v>0</v>
      </c>
      <c r="AJ141" s="3">
        <f>IF(V141&lt;&gt;"",SUMPRODUCT((AG140:AG143=AG141)*(AB140:AB143=AB141)*(Z140:Z143&gt;Z141)),"")</f>
        <v>0</v>
      </c>
      <c r="AK141" s="3">
        <f>IF(V141&lt;&gt;"",SUMPRODUCT((AG140:AG143=AG141)*(AB140:AB143=AB141)*(Z140:Z143=Z141)*(AD140:AD143&gt;AD141)),"")</f>
        <v>0</v>
      </c>
      <c r="AL141" s="3">
        <f>IF(V141&lt;&gt;"",SUMPRODUCT((AG140:AG143=AG141)*(AB140:AB143=AB141)*(Z140:Z143=Z141)*(AD140:AD143=AD141)*(AE140:AE143&gt;AE141)),"")</f>
        <v>0</v>
      </c>
      <c r="AM141" s="3">
        <f>IF(V141&lt;&gt;"",SUMPRODUCT((AG140:AG143=AG141)*(AB140:AB143=AB141)*(Z140:Z143=Z141)*(AD140:AD143=AD141)*(AE140:AE143=AE141)*(AF140:AF143&gt;AF141)),"")</f>
        <v>2</v>
      </c>
      <c r="AN141" s="3">
        <f t="shared" ref="AN141:AN143" si="396">IF(V141&lt;&gt;"",SUM(AH141:AM141),"")</f>
        <v>3</v>
      </c>
      <c r="AO141" s="3" t="str">
        <f>IF(AP62&lt;&gt;"",SUMPRODUCT((AW61:AW64=AW62)*(AV61:AV64=AV62)*(AT61:AT64=AT62)*(AU61:AU64=AU62)),"")</f>
        <v/>
      </c>
      <c r="AP141" s="3" t="str">
        <f>IF(AND(AO141&lt;&gt;"",AO141&gt;1),AP62,"")</f>
        <v/>
      </c>
      <c r="AQ141" s="3">
        <f>SUMPRODUCT((DA3:DA105=AP141)*(DD3:DD105=AP142)*(DE3:DE105="W"))+SUMPRODUCT((DA3:DA105=AP141)*(DD3:DD105=AP143)*(DE3:DE105="W"))+SUMPRODUCT((DA3:DA105=AP141)*(DD3:DD105=AP144)*(DE3:DE105="W"))+SUMPRODUCT((DA3:DA105=AP142)*(DD3:DD105=AP141)*(DF3:DF105="W"))+SUMPRODUCT((DA3:DA105=AP143)*(DD3:DD105=AP141)*(DF3:DF105="W"))+SUMPRODUCT((DA3:DA105=AP144)*(DD3:DD105=AP141)*(DF3:DF105="W"))</f>
        <v>0</v>
      </c>
      <c r="AR141" s="3">
        <f>SUMPRODUCT((DA3:DA105=AP141)*(DD3:DD105=AP142)*(DE3:DE105="D"))+SUMPRODUCT((DA3:DA105=AP141)*(DD3:DD105=AP143)*(DE3:DE105="D"))+SUMPRODUCT((DA3:DA105=AP141)*(DD3:DD105=AP144)*(DE3:DE105="D"))+SUMPRODUCT((DA3:DA105=AP142)*(DD3:DD105=AP141)*(DE3:DE105="D"))+SUMPRODUCT((DA3:DA105=AP143)*(DD3:DD105=AP141)*(DE3:DE105="D"))+SUMPRODUCT((DA3:DA105=AP144)*(DD3:DD105=AP141)*(DE3:DE105="D"))</f>
        <v>0</v>
      </c>
      <c r="AS141" s="3">
        <f>SUMPRODUCT((DA3:DA105=AP141)*(DD3:DD105=AP142)*(DE3:DE105="L"))+SUMPRODUCT((DA3:DA105=AP141)*(DD3:DD105=AP143)*(DE3:DE105="L"))+SUMPRODUCT((DA3:DA105=AP141)*(DD3:DD105=AP144)*(DE3:DE105="L"))+SUMPRODUCT((DA3:DA105=AP142)*(DD3:DD105=AP141)*(DF3:DF105="L"))+SUMPRODUCT((DA3:DA105=AP143)*(DD3:DD105=AP141)*(DF3:DF105="L"))+SUMPRODUCT((DA3:DA105=AP144)*(DD3:DD105=AP141)*(DF3:DF105="L"))</f>
        <v>0</v>
      </c>
      <c r="AT141" s="3">
        <f>SUMPRODUCT((DA3:DA105=AP141)*(DD3:DD105=AP142)*DB3:DB105)+SUMPRODUCT((DA3:DA105=AP141)*(DD3:DD105=AP143)*DB3:DB105)+SUMPRODUCT((DA3:DA105=AP141)*(DD3:DD105=AP144)*DB3:DB105)+SUMPRODUCT((DA3:DA105=AP141)*(DD3:DD105=AP140)*DB3:DB105)+SUMPRODUCT((DA3:DA105=AP142)*(DD3:DD105=AP141)*DC3:DC105)+SUMPRODUCT((DA3:DA105=AP143)*(DD3:DD105=AP141)*DC3:DC105)+SUMPRODUCT((DA3:DA105=AP144)*(DD3:DD105=AP141)*DC3:DC105)+SUMPRODUCT((DA3:DA105=AP140)*(DD3:DD105=AP141)*DC3:DC105)</f>
        <v>0</v>
      </c>
      <c r="AU141" s="3">
        <f>SUMPRODUCT((DA3:DA105=AP141)*(DD3:DD105=AP142)*DC3:DC105)+SUMPRODUCT((DA3:DA105=AP141)*(DD3:DD105=AP143)*DC3:DC105)+SUMPRODUCT((DA3:DA105=AP141)*(DD3:DD105=AP144)*DC3:DC105)+SUMPRODUCT((DA3:DA105=AP141)*(DD3:DD105=AP140)*DC3:DC105)+SUMPRODUCT((DA3:DA105=AP142)*(DD3:DD105=AP141)*DB3:DB105)+SUMPRODUCT((DA3:DA105=AP143)*(DD3:DD105=AP141)*DB3:DB105)+SUMPRODUCT((DA3:DA105=AP144)*(DD3:DD105=AP141)*DB3:DB105)+SUMPRODUCT((DA3:DA105=AP140)*(DD3:DD105=AP141)*DB3:DB105)</f>
        <v>0</v>
      </c>
      <c r="AV141" s="3">
        <f>AT141-AU141+1000</f>
        <v>1000</v>
      </c>
      <c r="AW141" s="3" t="str">
        <f t="shared" ref="AW141:AW143" si="397">IF(AP141&lt;&gt;"",AQ141*3+AR141*1,"")</f>
        <v/>
      </c>
      <c r="AX141" s="3" t="str">
        <f>IF(AP141&lt;&gt;"",VLOOKUP(AP141,C4:I64,7,FALSE),"")</f>
        <v/>
      </c>
      <c r="AY141" s="3" t="str">
        <f>IF(AP141&lt;&gt;"",VLOOKUP(AP141,C4:I64,5,FALSE),"")</f>
        <v/>
      </c>
      <c r="AZ141" s="3" t="str">
        <f>IF(AP141&lt;&gt;"",VLOOKUP(AP141,C4:K64,9,FALSE),"")</f>
        <v/>
      </c>
      <c r="BA141" s="3" t="str">
        <f t="shared" ref="BA141:BA143" si="398">AW141</f>
        <v/>
      </c>
      <c r="BB141" s="3" t="str">
        <f>IF(AP141&lt;&gt;"",RANK(BA141,BA140:BA143),"")</f>
        <v/>
      </c>
      <c r="BC141" s="3" t="str">
        <f>IF(AP141&lt;&gt;"",SUMPRODUCT((BA140:BA143=BA141)*(AV140:AV143&gt;AV141)),"")</f>
        <v/>
      </c>
      <c r="BD141" s="3" t="str">
        <f>IF(AP141&lt;&gt;"",SUMPRODUCT((BA140:BA143=BA141)*(AV140:AV143=AV141)*(AT140:AT143&gt;AT141)),"")</f>
        <v/>
      </c>
      <c r="BE141" s="3" t="str">
        <f>IF(AP141&lt;&gt;"",SUMPRODUCT((BA140:BA143=BA141)*(AV140:AV143=AV141)*(AT140:AT143=AT141)*(AX140:AX143&gt;AX141)),"")</f>
        <v/>
      </c>
      <c r="BF141" s="3" t="str">
        <f>IF(AP141&lt;&gt;"",SUMPRODUCT((BA140:BA143=BA141)*(AV140:AV143=AV141)*(AT140:AT143=AT141)*(AX140:AX143=AX141)*(AY140:AY143&gt;AY141)),"")</f>
        <v/>
      </c>
      <c r="BG141" s="3" t="str">
        <f>IF(AP141&lt;&gt;"",SUMPRODUCT((BA140:BA143=BA141)*(AV140:AV143=AV141)*(AT140:AT143=AT141)*(AX140:AX143=AX141)*(AY140:AY143=AY141)*(AZ140:AZ143&gt;AZ141)),"")</f>
        <v/>
      </c>
      <c r="BH141" s="3" t="str">
        <f>IF(AP141&lt;&gt;"",SUM(BB141:BG141)+1,"")</f>
        <v/>
      </c>
      <c r="DQ141" s="3" t="e">
        <f ca="1">IF(COUNTIF(DQ61:DQ64,4)=4,1,SUMPRODUCT((DQ61:DQ64=DQ62)*(DP61:DP64=DP62)*(DN61:DN64&gt;DN62))+1)</f>
        <v>#REF!</v>
      </c>
      <c r="EB141" s="3" t="e">
        <f ca="1">IF(EC62&lt;&gt;"",SUMPRODUCT((EJ61:EJ64=EJ62)*(EI61:EI64=EI62)*(EG61:EG64=EG62)*(EH61:EH64=EH62)),"")</f>
        <v>#N/A</v>
      </c>
      <c r="EC141" s="3" t="e">
        <f ca="1">IF(AND(EB141&lt;&gt;"",EB141&gt;1),EC62,"")</f>
        <v>#N/A</v>
      </c>
      <c r="ED141" s="3" t="e">
        <f ca="1">SUMPRODUCT((HH3:HH105=EC141)*(HK3:HK105=EC142)*(HL3:HL105="W"))+SUMPRODUCT((HH3:HH105=EC141)*(HK3:HK105=EC143)*(HL3:HL105="W"))+SUMPRODUCT((HH3:HH105=EC141)*(HK3:HK105=EC144)*(HL3:HL105="W"))+SUMPRODUCT((HH3:HH105=EC141)*(HK3:HK105=EC140)*(HL3:HL105="W"))+SUMPRODUCT((HH3:HH105=EC142)*(HK3:HK105=EC141)*(HM3:HM105="W"))+SUMPRODUCT((HH3:HH105=EC143)*(HK3:HK105=EC141)*(HM3:HM105="W"))+SUMPRODUCT((HH3:HH105=EC144)*(HK3:HK105=EC141)*(HM3:HM105="W"))+SUMPRODUCT((HH3:HH105=EC140)*(HK3:HK105=EC141)*(HM3:HM105="W"))</f>
        <v>#N/A</v>
      </c>
      <c r="EE141" s="3" t="e">
        <f ca="1">SUMPRODUCT((HH3:HH105=EC141)*(HK3:HK105=EC142)*(HL3:HL105="D"))+SUMPRODUCT((HH3:HH105=EC141)*(HK3:HK105=EC143)*(HL3:HL105="D"))+SUMPRODUCT((HH3:HH105=EC141)*(HK3:HK105=EC144)*(HL3:HL105="D"))+SUMPRODUCT((HH3:HH105=EC141)*(HK3:HK105=EC140)*(HL3:HL105="D"))+SUMPRODUCT((HH3:HH105=EC142)*(HK3:HK105=EC141)*(HL3:HL105="D"))+SUMPRODUCT((HH3:HH105=EC143)*(HK3:HK105=EC141)*(HL3:HL105="D"))+SUMPRODUCT((HH3:HH105=EC144)*(HK3:HK105=EC141)*(HL3:HL105="D"))+SUMPRODUCT((HH3:HH105=EC140)*(HK3:HK105=EC141)*(HL3:HL105="D"))</f>
        <v>#N/A</v>
      </c>
      <c r="EF141" s="3" t="e">
        <f ca="1">SUMPRODUCT((HH3:HH105=EC141)*(HK3:HK105=EC142)*(HL3:HL105="L"))+SUMPRODUCT((HH3:HH105=EC141)*(HK3:HK105=EC143)*(HL3:HL105="L"))+SUMPRODUCT((HH3:HH105=EC141)*(HK3:HK105=EC144)*(HL3:HL105="L"))+SUMPRODUCT((HH3:HH105=EC141)*(HK3:HK105=EC140)*(HL3:HL105="L"))+SUMPRODUCT((HH3:HH105=EC142)*(HK3:HK105=EC141)*(HM3:HM105="L"))+SUMPRODUCT((HH3:HH105=EC143)*(HK3:HK105=EC141)*(HM3:HM105="L"))+SUMPRODUCT((HH3:HH105=EC144)*(HK3:HK105=EC141)*(HM3:HM105="L"))+SUMPRODUCT((HH3:HH105=EC140)*(HK3:HK105=EC141)*(HM3:HM105="L"))</f>
        <v>#N/A</v>
      </c>
      <c r="EG141" s="3" t="e">
        <f ca="1">SUMPRODUCT((HH3:HH105=EC141)*(HK3:HK105=EC142)*HI3:HI105)+SUMPRODUCT((HH3:HH105=EC141)*(HK3:HK105=EC143)*HI3:HI105)+SUMPRODUCT((HH3:HH105=EC141)*(HK3:HK105=EC144)*HI3:HI105)+SUMPRODUCT((HH3:HH105=EC141)*(HK3:HK105=EC140)*HI3:HI105)+SUMPRODUCT((HH3:HH105=EC142)*(HK3:HK105=EC141)*HJ3:HJ105)+SUMPRODUCT((HH3:HH105=EC143)*(HK3:HK105=EC141)*HJ3:HJ105)+SUMPRODUCT((HH3:HH105=EC144)*(HK3:HK105=EC141)*HJ3:HJ105)+SUMPRODUCT((HH3:HH105=EC140)*(HK3:HK105=EC141)*HJ3:HJ105)</f>
        <v>#N/A</v>
      </c>
      <c r="EH141" s="3" t="e">
        <f ca="1">SUMPRODUCT((HH3:HH105=EC141)*(HK3:HK105=EC142)*HJ3:HJ105)+SUMPRODUCT((HH3:HH105=EC141)*(HK3:HK105=EC143)*HJ3:HJ105)+SUMPRODUCT((HH3:HH105=EC141)*(HK3:HK105=EC144)*HJ3:HJ105)+SUMPRODUCT((HH3:HH105=EC141)*(HK3:HK105=EC140)*HJ3:HJ105)+SUMPRODUCT((HH3:HH105=EC142)*(HK3:HK105=EC141)*HI3:HI105)+SUMPRODUCT((HH3:HH105=EC143)*(HK3:HK105=EC141)*HI3:HI105)+SUMPRODUCT((HH3:HH105=EC144)*(HK3:HK105=EC141)*HI3:HI105)+SUMPRODUCT((HH3:HH105=EC140)*(HK3:HK105=EC141)*HI3:HI105)</f>
        <v>#N/A</v>
      </c>
      <c r="EI141" s="3" t="e">
        <f ca="1">EG141-EH141+1000</f>
        <v>#N/A</v>
      </c>
      <c r="EJ141" s="3" t="e">
        <f t="shared" ref="EJ141:EJ143" ca="1" si="399">IF(EC141&lt;&gt;"",ED141*3+EE141*1,"")</f>
        <v>#N/A</v>
      </c>
      <c r="EK141" s="3" t="e">
        <f ca="1">IF(EC141&lt;&gt;"",VLOOKUP(EC141,DJ4:DP64,7,FALSE),"")</f>
        <v>#N/A</v>
      </c>
      <c r="EL141" s="3" t="e">
        <f ca="1">IF(EC141&lt;&gt;"",VLOOKUP(EC141,DJ4:DP64,5,FALSE),"")</f>
        <v>#N/A</v>
      </c>
      <c r="EM141" s="3" t="e">
        <f ca="1">IF(EC141&lt;&gt;"",VLOOKUP(EC141,DJ4:DR64,9,FALSE),"")</f>
        <v>#N/A</v>
      </c>
      <c r="EN141" s="3" t="e">
        <f t="shared" ref="EN141:EN143" ca="1" si="400">EJ141</f>
        <v>#N/A</v>
      </c>
      <c r="EO141" s="3" t="e">
        <f ca="1">IF(EC141&lt;&gt;"",RANK(EN141,EN140:EN143),"")</f>
        <v>#N/A</v>
      </c>
      <c r="EP141" s="3" t="e">
        <f ca="1">IF(EC141&lt;&gt;"",SUMPRODUCT((EN140:EN143=EN141)*(EI140:EI143&gt;EI141)),"")</f>
        <v>#N/A</v>
      </c>
      <c r="EQ141" s="3" t="e">
        <f ca="1">IF(EC141&lt;&gt;"",SUMPRODUCT((EN140:EN143=EN141)*(EI140:EI143=EI141)*(EG140:EG143&gt;EG141)),"")</f>
        <v>#N/A</v>
      </c>
      <c r="ER141" s="3" t="e">
        <f ca="1">IF(EC141&lt;&gt;"",SUMPRODUCT((EN140:EN143=EN141)*(EI140:EI143=EI141)*(EG140:EG143=EG141)*(EK140:EK143&gt;EK141)),"")</f>
        <v>#N/A</v>
      </c>
      <c r="ES141" s="3" t="e">
        <f ca="1">IF(EC141&lt;&gt;"",SUMPRODUCT((EN140:EN143=EN141)*(EI140:EI143=EI141)*(EG140:EG143=EG141)*(EK140:EK143=EK141)*(EL140:EL143&gt;EL141)),"")</f>
        <v>#N/A</v>
      </c>
      <c r="ET141" s="3" t="e">
        <f ca="1">IF(EC141&lt;&gt;"",SUMPRODUCT((EN140:EN143=EN141)*(EI140:EI143=EI141)*(EG140:EG143=EG141)*(EK140:EK143=EK141)*(EL140:EL143=EL141)*(EM140:EM143&gt;EM141)),"")</f>
        <v>#N/A</v>
      </c>
      <c r="EU141" s="3" t="e">
        <f t="shared" ref="EU141:EU143" ca="1" si="401">IF(EC141&lt;&gt;"",SUM(EO141:ET141),"")</f>
        <v>#N/A</v>
      </c>
      <c r="EV141" s="3" t="e">
        <f ca="1">IF(EW62&lt;&gt;"",SUMPRODUCT((FD61:FD64=FD62)*(FC61:FC64=FC62)*(FA61:FA64=FA62)*(FB61:FB64=FB62)),"")</f>
        <v>#N/A</v>
      </c>
      <c r="EW141" s="3" t="e">
        <f ca="1">IF(AND(EV141&lt;&gt;"",EV141&gt;1),EW62,"")</f>
        <v>#N/A</v>
      </c>
      <c r="EX141" s="3" t="e">
        <f ca="1">SUMPRODUCT((HH3:HH105=EW141)*(HK3:HK105=EW142)*(HL3:HL105="W"))+SUMPRODUCT((HH3:HH105=EW141)*(HK3:HK105=EW143)*(HL3:HL105="W"))+SUMPRODUCT((HH3:HH105=EW141)*(HK3:HK105=EW144)*(HL3:HL105="W"))+SUMPRODUCT((HH3:HH105=EW142)*(HK3:HK105=EW141)*(HM3:HM105="W"))+SUMPRODUCT((HH3:HH105=EW143)*(HK3:HK105=EW141)*(HM3:HM105="W"))+SUMPRODUCT((HH3:HH105=EW144)*(HK3:HK105=EW141)*(HM3:HM105="W"))</f>
        <v>#N/A</v>
      </c>
      <c r="EY141" s="3" t="e">
        <f ca="1">SUMPRODUCT((HH3:HH105=EW141)*(HK3:HK105=EW142)*(HL3:HL105="D"))+SUMPRODUCT((HH3:HH105=EW141)*(HK3:HK105=EW143)*(HL3:HL105="D"))+SUMPRODUCT((HH3:HH105=EW141)*(HK3:HK105=EW144)*(HL3:HL105="D"))+SUMPRODUCT((HH3:HH105=EW142)*(HK3:HK105=EW141)*(HL3:HL105="D"))+SUMPRODUCT((HH3:HH105=EW143)*(HK3:HK105=EW141)*(HL3:HL105="D"))+SUMPRODUCT((HH3:HH105=EW144)*(HK3:HK105=EW141)*(HL3:HL105="D"))</f>
        <v>#N/A</v>
      </c>
      <c r="EZ141" s="3" t="e">
        <f ca="1">SUMPRODUCT((HH3:HH105=EW141)*(HK3:HK105=EW142)*(HL3:HL105="L"))+SUMPRODUCT((HH3:HH105=EW141)*(HK3:HK105=EW143)*(HL3:HL105="L"))+SUMPRODUCT((HH3:HH105=EW141)*(HK3:HK105=EW144)*(HL3:HL105="L"))+SUMPRODUCT((HH3:HH105=EW142)*(HK3:HK105=EW141)*(HM3:HM105="L"))+SUMPRODUCT((HH3:HH105=EW143)*(HK3:HK105=EW141)*(HM3:HM105="L"))+SUMPRODUCT((HH3:HH105=EW144)*(HK3:HK105=EW141)*(HM3:HM105="L"))</f>
        <v>#N/A</v>
      </c>
      <c r="FA141" s="3" t="e">
        <f ca="1">SUMPRODUCT((HH3:HH105=EW141)*(HK3:HK105=EW142)*HI3:HI105)+SUMPRODUCT((HH3:HH105=EW141)*(HK3:HK105=EW143)*HI3:HI105)+SUMPRODUCT((HH3:HH105=EW141)*(HK3:HK105=EW144)*HI3:HI105)+SUMPRODUCT((HH3:HH105=EW141)*(HK3:HK105=EW140)*HI3:HI105)+SUMPRODUCT((HH3:HH105=EW142)*(HK3:HK105=EW141)*HJ3:HJ105)+SUMPRODUCT((HH3:HH105=EW143)*(HK3:HK105=EW141)*HJ3:HJ105)+SUMPRODUCT((HH3:HH105=EW144)*(HK3:HK105=EW141)*HJ3:HJ105)+SUMPRODUCT((HH3:HH105=EW140)*(HK3:HK105=EW141)*HJ3:HJ105)</f>
        <v>#N/A</v>
      </c>
      <c r="FB141" s="3" t="e">
        <f ca="1">SUMPRODUCT((HH3:HH105=EW141)*(HK3:HK105=EW142)*HJ3:HJ105)+SUMPRODUCT((HH3:HH105=EW141)*(HK3:HK105=EW143)*HJ3:HJ105)+SUMPRODUCT((HH3:HH105=EW141)*(HK3:HK105=EW144)*HJ3:HJ105)+SUMPRODUCT((HH3:HH105=EW141)*(HK3:HK105=EW140)*HJ3:HJ105)+SUMPRODUCT((HH3:HH105=EW142)*(HK3:HK105=EW141)*HI3:HI105)+SUMPRODUCT((HH3:HH105=EW143)*(HK3:HK105=EW141)*HI3:HI105)+SUMPRODUCT((HH3:HH105=EW144)*(HK3:HK105=EW141)*HI3:HI105)+SUMPRODUCT((HH3:HH105=EW140)*(HK3:HK105=EW141)*HI3:HI105)</f>
        <v>#N/A</v>
      </c>
      <c r="FC141" s="3" t="e">
        <f ca="1">FA141-FB141+1000</f>
        <v>#N/A</v>
      </c>
      <c r="FD141" s="3" t="e">
        <f t="shared" ref="FD141:FD143" ca="1" si="402">IF(EW141&lt;&gt;"",EX141*3+EY141*1,"")</f>
        <v>#N/A</v>
      </c>
      <c r="FE141" s="3" t="e">
        <f ca="1">IF(EW141&lt;&gt;"",VLOOKUP(EW141,DJ4:DP64,7,FALSE),"")</f>
        <v>#N/A</v>
      </c>
      <c r="FF141" s="3" t="e">
        <f ca="1">IF(EW141&lt;&gt;"",VLOOKUP(EW141,DJ4:DP64,5,FALSE),"")</f>
        <v>#N/A</v>
      </c>
      <c r="FG141" s="3" t="e">
        <f ca="1">IF(EW141&lt;&gt;"",VLOOKUP(EW141,DJ4:DR64,9,FALSE),"")</f>
        <v>#N/A</v>
      </c>
      <c r="FH141" s="3" t="e">
        <f t="shared" ref="FH141:FH143" ca="1" si="403">FD141</f>
        <v>#N/A</v>
      </c>
      <c r="FI141" s="3" t="e">
        <f ca="1">IF(EW141&lt;&gt;"",RANK(FH141,FH140:FH143),"")</f>
        <v>#N/A</v>
      </c>
      <c r="FJ141" s="3" t="e">
        <f ca="1">IF(EW141&lt;&gt;"",SUMPRODUCT((FH140:FH143=FH141)*(FC140:FC143&gt;FC141)),"")</f>
        <v>#N/A</v>
      </c>
      <c r="FK141" s="3" t="e">
        <f ca="1">IF(EW141&lt;&gt;"",SUMPRODUCT((FH140:FH143=FH141)*(FC140:FC143=FC141)*(FA140:FA143&gt;FA141)),"")</f>
        <v>#N/A</v>
      </c>
      <c r="FL141" s="3" t="e">
        <f ca="1">IF(EW141&lt;&gt;"",SUMPRODUCT((FH140:FH143=FH141)*(FC140:FC143=FC141)*(FA140:FA143=FA141)*(FE140:FE143&gt;FE141)),"")</f>
        <v>#N/A</v>
      </c>
      <c r="FM141" s="3" t="e">
        <f ca="1">IF(EW141&lt;&gt;"",SUMPRODUCT((FH140:FH143=FH141)*(FC140:FC143=FC141)*(FA140:FA143=FA141)*(FE140:FE143=FE141)*(FF140:FF143&gt;FF141)),"")</f>
        <v>#N/A</v>
      </c>
      <c r="FN141" s="3" t="e">
        <f ca="1">IF(EW141&lt;&gt;"",SUMPRODUCT((FH140:FH143=FH141)*(FC140:FC143=FC141)*(FA140:FA143=FA141)*(FE140:FE143=FE141)*(FF140:FF143=FF141)*(FG140:FG143&gt;FG141)),"")</f>
        <v>#N/A</v>
      </c>
      <c r="FO141" s="3" t="e">
        <f ca="1">IF(EW141&lt;&gt;"",SUM(FI141:FN141)+1,"")</f>
        <v>#N/A</v>
      </c>
    </row>
    <row r="142" spans="10:171" x14ac:dyDescent="0.25">
      <c r="J142" s="3">
        <f>IF(COUNTIF(J61:J64,4)=4,1,SUMPRODUCT((J61:J64=J63)*(I61:I64=I63)*(G61:G64&gt;G63))+1)</f>
        <v>1</v>
      </c>
      <c r="U142" s="3">
        <f>IF(V63&lt;&gt;"",SUMPRODUCT((AC61:AC64=AC63)*(AB61:AB64=AB63)*(Z61:Z64=Z63)*(AA61:AA64=AA63)),"")</f>
        <v>4</v>
      </c>
      <c r="V142" s="3" t="str">
        <f>IF(AND(U142&lt;&gt;"",U142&gt;1),V63,"")</f>
        <v>Oostenrijk</v>
      </c>
      <c r="W142" s="3">
        <f>SUMPRODUCT((DA3:DA105=V142)*(DD3:DD105=V143)*(DE3:DE105="W"))+SUMPRODUCT((DA3:DA105=V142)*(DD3:DD105=V144)*(DE3:DE105="W"))+SUMPRODUCT((DA3:DA105=V142)*(DD3:DD105=V140)*(DE3:DE105="W"))+SUMPRODUCT((DA3:DA105=V142)*(DD3:DD105=V141)*(DE3:DE105="W"))+SUMPRODUCT((DA3:DA105=V143)*(DD3:DD105=V142)*(DF3:DF105="W"))+SUMPRODUCT((DA3:DA105=V144)*(DD3:DD105=V142)*(DF3:DF105="W"))+SUMPRODUCT((DA3:DA105=V140)*(DD3:DD105=V142)*(DF3:DF105="W"))+SUMPRODUCT((DA3:DA105=V141)*(DD3:DD105=V142)*(DF3:DF105="W"))</f>
        <v>0</v>
      </c>
      <c r="X142" s="3">
        <f>SUMPRODUCT((DA3:DA105=V142)*(DD3:DD105=V143)*(DE3:DE105="D"))+SUMPRODUCT((DA3:DA105=V142)*(DD3:DD105=V144)*(DE3:DE105="D"))+SUMPRODUCT((DA3:DA105=V142)*(DD3:DD105=V140)*(DE3:DE105="D"))+SUMPRODUCT((DA3:DA105=V142)*(DD3:DD105=V141)*(DE3:DE105="D"))+SUMPRODUCT((DA3:DA105=V143)*(DD3:DD105=V142)*(DE3:DE105="D"))+SUMPRODUCT((DA3:DA105=V144)*(DD3:DD105=V142)*(DE3:DE105="D"))+SUMPRODUCT((DA3:DA105=V140)*(DD3:DD105=V142)*(DE3:DE105="D"))+SUMPRODUCT((DA3:DA105=V141)*(DD3:DD105=V142)*(DE3:DE105="D"))</f>
        <v>0</v>
      </c>
      <c r="Y142" s="3">
        <f>SUMPRODUCT((DA3:DA105=V142)*(DD3:DD105=V143)*(DE3:DE105="L"))+SUMPRODUCT((DA3:DA105=V142)*(DD3:DD105=V144)*(DE3:DE105="L"))+SUMPRODUCT((DA3:DA105=V142)*(DD3:DD105=V140)*(DE3:DE105="L"))+SUMPRODUCT((DA3:DA105=V142)*(DD3:DD105=V141)*(DE3:DE105="L"))+SUMPRODUCT((DA3:DA105=V143)*(DD3:DD105=V142)*(DF3:DF105="L"))+SUMPRODUCT((DA3:DA105=V144)*(DD3:DD105=V142)*(DF3:DF105="L"))+SUMPRODUCT((DA3:DA105=V140)*(DD3:DD105=V142)*(DF3:DF105="L"))+SUMPRODUCT((DA3:DA105=V141)*(DD3:DD105=V142)*(DF3:DF105="L"))</f>
        <v>0</v>
      </c>
      <c r="Z142" s="3">
        <f>SUMPRODUCT((DA3:DA105=V142)*(DD3:DD105=V143)*DB3:DB105)+SUMPRODUCT((DA3:DA105=V142)*(DD3:DD105=V144)*DB3:DB105)+SUMPRODUCT((DA3:DA105=V142)*(DD3:DD105=V140)*DB3:DB105)+SUMPRODUCT((DA3:DA105=V142)*(DD3:DD105=V141)*DB3:DB105)+SUMPRODUCT((DA3:DA105=V143)*(DD3:DD105=V142)*DC3:DC105)+SUMPRODUCT((DA3:DA105=V144)*(DD3:DD105=V142)*DC3:DC105)+SUMPRODUCT((DA3:DA105=V140)*(DD3:DD105=V142)*DC3:DC105)+SUMPRODUCT((DA3:DA105=V141)*(DD3:DD105=V142)*DC3:DC105)</f>
        <v>0</v>
      </c>
      <c r="AA142" s="3">
        <f>SUMPRODUCT((DA3:DA105=V142)*(DD3:DD105=V143)*DC3:DC105)+SUMPRODUCT((DA3:DA105=V142)*(DD3:DD105=V144)*DC3:DC105)+SUMPRODUCT((DA3:DA105=V142)*(DD3:DD105=V140)*DC3:DC105)+SUMPRODUCT((DA3:DA105=V142)*(DD3:DD105=V141)*DC3:DC105)+SUMPRODUCT((DA3:DA105=V143)*(DD3:DD105=V142)*DB3:DB105)+SUMPRODUCT((DA3:DA105=V144)*(DD3:DD105=V142)*DB3:DB105)+SUMPRODUCT((DA3:DA105=V140)*(DD3:DD105=V142)*DB3:DB105)+SUMPRODUCT((DA3:DA105=V141)*(DD3:DD105=V142)*DB3:DB105)</f>
        <v>0</v>
      </c>
      <c r="AB142" s="3">
        <f>Z142-AA142+1000</f>
        <v>1000</v>
      </c>
      <c r="AC142" s="3">
        <f t="shared" si="394"/>
        <v>0</v>
      </c>
      <c r="AD142" s="3">
        <f>IF(V142&lt;&gt;"",VLOOKUP(V142,C4:I64,7,FALSE),"")</f>
        <v>1000</v>
      </c>
      <c r="AE142" s="3">
        <f>IF(V142&lt;&gt;"",VLOOKUP(V142,C4:I64,5,FALSE),"")</f>
        <v>0</v>
      </c>
      <c r="AF142" s="3">
        <f>IF(V142&lt;&gt;"",VLOOKUP(V142,C4:K64,9,FALSE),"")</f>
        <v>-124</v>
      </c>
      <c r="AG142" s="3">
        <f t="shared" si="395"/>
        <v>0</v>
      </c>
      <c r="AH142" s="3">
        <f>IF(V142&lt;&gt;"",RANK(AG142,AG140:AG143),"")</f>
        <v>1</v>
      </c>
      <c r="AI142" s="3">
        <f>IF(V142&lt;&gt;"",SUMPRODUCT((AG140:AG143=AG142)*(AB140:AB143&gt;AB142)),"")</f>
        <v>0</v>
      </c>
      <c r="AJ142" s="3">
        <f>IF(V142&lt;&gt;"",SUMPRODUCT((AG140:AG143=AG142)*(AB140:AB143=AB142)*(Z140:Z143&gt;Z142)),"")</f>
        <v>0</v>
      </c>
      <c r="AK142" s="3">
        <f>IF(V142&lt;&gt;"",SUMPRODUCT((AG140:AG143=AG142)*(AB140:AB143=AB142)*(Z140:Z143=Z142)*(AD140:AD143&gt;AD142)),"")</f>
        <v>0</v>
      </c>
      <c r="AL142" s="3">
        <f>IF(V142&lt;&gt;"",SUMPRODUCT((AG140:AG143=AG142)*(AB140:AB143=AB142)*(Z140:Z143=Z142)*(AD140:AD143=AD142)*(AE140:AE143&gt;AE142)),"")</f>
        <v>0</v>
      </c>
      <c r="AM142" s="3">
        <f>IF(V142&lt;&gt;"",SUMPRODUCT((AG140:AG143=AG142)*(AB140:AB143=AB142)*(Z140:Z143=Z142)*(AD140:AD143=AD142)*(AE140:AE143=AE142)*(AF140:AF143&gt;AF142)),"")</f>
        <v>1</v>
      </c>
      <c r="AN142" s="3">
        <f t="shared" si="396"/>
        <v>2</v>
      </c>
      <c r="AO142" s="3" t="str">
        <f>IF(AP63&lt;&gt;"",SUMPRODUCT((AW61:AW64=AW63)*(AV61:AV64=AV63)*(AT61:AT64=AT63)*(AU61:AU64=AU63)),"")</f>
        <v/>
      </c>
      <c r="AP142" s="3" t="str">
        <f>IF(AND(AO142&lt;&gt;"",AO142&gt;1),AP63,"")</f>
        <v/>
      </c>
      <c r="AQ142" s="3">
        <f>SUMPRODUCT((DA3:DA105=AP142)*(DD3:DD105=AP143)*(DE3:DE105="W"))+SUMPRODUCT((DA3:DA105=AP142)*(DD3:DD105=AP144)*(DE3:DE105="W"))+SUMPRODUCT((DA3:DA105=AP142)*(DD3:DD105=AP141)*(DE3:DE105="W"))+SUMPRODUCT((DA3:DA105=AP143)*(DD3:DD105=AP142)*(DF3:DF105="W"))+SUMPRODUCT((DA3:DA105=AP144)*(DD3:DD105=AP142)*(DF3:DF105="W"))+SUMPRODUCT((DA3:DA105=AP141)*(DD3:DD105=AP142)*(DF3:DF105="W"))</f>
        <v>0</v>
      </c>
      <c r="AR142" s="3">
        <f>SUMPRODUCT((DA3:DA105=AP142)*(DD3:DD105=AP143)*(DE3:DE105="D"))+SUMPRODUCT((DA3:DA105=AP142)*(DD3:DD105=AP144)*(DE3:DE105="D"))+SUMPRODUCT((DA3:DA105=AP142)*(DD3:DD105=AP141)*(DE3:DE105="D"))+SUMPRODUCT((DA3:DA105=AP143)*(DD3:DD105=AP142)*(DE3:DE105="D"))+SUMPRODUCT((DA3:DA105=AP144)*(DD3:DD105=AP142)*(DE3:DE105="D"))+SUMPRODUCT((DA3:DA105=AP141)*(DD3:DD105=AP142)*(DE3:DE105="D"))</f>
        <v>0</v>
      </c>
      <c r="AS142" s="3">
        <f>SUMPRODUCT((DA3:DA105=AP142)*(DD3:DD105=AP143)*(DE3:DE105="L"))+SUMPRODUCT((DA3:DA105=AP142)*(DD3:DD105=AP144)*(DE3:DE105="L"))+SUMPRODUCT((DA3:DA105=AP142)*(DD3:DD105=AP141)*(DE3:DE105="L"))+SUMPRODUCT((DA3:DA105=AP143)*(DD3:DD105=AP142)*(DF3:DF105="L"))+SUMPRODUCT((DA3:DA105=AP144)*(DD3:DD105=AP142)*(DF3:DF105="L"))+SUMPRODUCT((DA3:DA105=AP141)*(DD3:DD105=AP142)*(DF3:DF105="L"))</f>
        <v>0</v>
      </c>
      <c r="AT142" s="3">
        <f>SUMPRODUCT((DA3:DA105=AP142)*(DD3:DD105=AP143)*DB3:DB105)+SUMPRODUCT((DA3:DA105=AP142)*(DD3:DD105=AP144)*DB3:DB105)+SUMPRODUCT((DA3:DA105=AP142)*(DD3:DD105=AP140)*DB3:DB105)+SUMPRODUCT((DA3:DA105=AP142)*(DD3:DD105=AP141)*DB3:DB105)+SUMPRODUCT((DA3:DA105=AP143)*(DD3:DD105=AP142)*DC3:DC105)+SUMPRODUCT((DA3:DA105=AP144)*(DD3:DD105=AP142)*DC3:DC105)+SUMPRODUCT((DA3:DA105=AP140)*(DD3:DD105=AP142)*DC3:DC105)+SUMPRODUCT((DA3:DA105=AP141)*(DD3:DD105=AP142)*DC3:DC105)</f>
        <v>0</v>
      </c>
      <c r="AU142" s="3">
        <f>SUMPRODUCT((DA3:DA105=AP142)*(DD3:DD105=AP143)*DC3:DC105)+SUMPRODUCT((DA3:DA105=AP142)*(DD3:DD105=AP144)*DC3:DC105)+SUMPRODUCT((DA3:DA105=AP142)*(DD3:DD105=AP140)*DC3:DC105)+SUMPRODUCT((DA3:DA105=AP142)*(DD3:DD105=AP141)*DC3:DC105)+SUMPRODUCT((DA3:DA105=AP143)*(DD3:DD105=AP142)*DB3:DB105)+SUMPRODUCT((DA3:DA105=AP144)*(DD3:DD105=AP142)*DB3:DB105)+SUMPRODUCT((DA3:DA105=AP140)*(DD3:DD105=AP142)*DB3:DB105)+SUMPRODUCT((DA3:DA105=AP141)*(DD3:DD105=AP142)*DB3:DB105)</f>
        <v>0</v>
      </c>
      <c r="AV142" s="3">
        <f>AT142-AU142+1000</f>
        <v>1000</v>
      </c>
      <c r="AW142" s="3" t="str">
        <f t="shared" si="397"/>
        <v/>
      </c>
      <c r="AX142" s="3" t="str">
        <f>IF(AP142&lt;&gt;"",VLOOKUP(AP142,C4:I64,7,FALSE),"")</f>
        <v/>
      </c>
      <c r="AY142" s="3" t="str">
        <f>IF(AP142&lt;&gt;"",VLOOKUP(AP142,C4:I64,5,FALSE),"")</f>
        <v/>
      </c>
      <c r="AZ142" s="3" t="str">
        <f>IF(AP142&lt;&gt;"",VLOOKUP(AP142,C4:K64,9,FALSE),"")</f>
        <v/>
      </c>
      <c r="BA142" s="3" t="str">
        <f t="shared" si="398"/>
        <v/>
      </c>
      <c r="BB142" s="3" t="str">
        <f>IF(AP142&lt;&gt;"",RANK(BA142,BA140:BA143),"")</f>
        <v/>
      </c>
      <c r="BC142" s="3" t="str">
        <f>IF(AP142&lt;&gt;"",SUMPRODUCT((BA140:BA143=BA142)*(AV140:AV143&gt;AV142)),"")</f>
        <v/>
      </c>
      <c r="BD142" s="3" t="str">
        <f>IF(AP142&lt;&gt;"",SUMPRODUCT((BA140:BA143=BA142)*(AV140:AV143=AV142)*(AT140:AT143&gt;AT142)),"")</f>
        <v/>
      </c>
      <c r="BE142" s="3" t="str">
        <f>IF(AP142&lt;&gt;"",SUMPRODUCT((BA140:BA143=BA142)*(AV140:AV143=AV142)*(AT140:AT143=AT142)*(AX140:AX143&gt;AX142)),"")</f>
        <v/>
      </c>
      <c r="BF142" s="3" t="str">
        <f>IF(AP142&lt;&gt;"",SUMPRODUCT((BA140:BA143=BA142)*(AV140:AV143=AV142)*(AT140:AT143=AT142)*(AX140:AX143=AX142)*(AY140:AY143&gt;AY142)),"")</f>
        <v/>
      </c>
      <c r="BG142" s="3" t="str">
        <f>IF(AP142&lt;&gt;"",SUMPRODUCT((BA140:BA143=BA142)*(AV140:AV143=AV142)*(AT140:AT143=AT142)*(AX140:AX143=AX142)*(AY140:AY143=AY142)*(AZ140:AZ143&gt;AZ142)),"")</f>
        <v/>
      </c>
      <c r="BH142" s="3" t="str">
        <f t="shared" ref="BH142:BH143" si="404">IF(AP142&lt;&gt;"",SUM(BB142:BG142)+1,"")</f>
        <v/>
      </c>
      <c r="DQ142" s="3" t="e">
        <f ca="1">IF(COUNTIF(DQ61:DQ64,4)=4,1,SUMPRODUCT((DQ61:DQ64=DQ63)*(DP61:DP64=DP63)*(DN61:DN64&gt;DN63))+1)</f>
        <v>#REF!</v>
      </c>
      <c r="EB142" s="3" t="e">
        <f ca="1">IF(EC63&lt;&gt;"",SUMPRODUCT((EJ61:EJ64=EJ63)*(EI61:EI64=EI63)*(EG61:EG64=EG63)*(EH61:EH64=EH63)),"")</f>
        <v>#N/A</v>
      </c>
      <c r="EC142" s="3" t="e">
        <f ca="1">IF(AND(EB142&lt;&gt;"",EB142&gt;1),EC63,"")</f>
        <v>#N/A</v>
      </c>
      <c r="ED142" s="3" t="e">
        <f ca="1">SUMPRODUCT((HH3:HH105=EC142)*(HK3:HK105=EC143)*(HL3:HL105="W"))+SUMPRODUCT((HH3:HH105=EC142)*(HK3:HK105=EC144)*(HL3:HL105="W"))+SUMPRODUCT((HH3:HH105=EC142)*(HK3:HK105=EC140)*(HL3:HL105="W"))+SUMPRODUCT((HH3:HH105=EC142)*(HK3:HK105=EC141)*(HL3:HL105="W"))+SUMPRODUCT((HH3:HH105=EC143)*(HK3:HK105=EC142)*(HM3:HM105="W"))+SUMPRODUCT((HH3:HH105=EC144)*(HK3:HK105=EC142)*(HM3:HM105="W"))+SUMPRODUCT((HH3:HH105=EC140)*(HK3:HK105=EC142)*(HM3:HM105="W"))+SUMPRODUCT((HH3:HH105=EC141)*(HK3:HK105=EC142)*(HM3:HM105="W"))</f>
        <v>#N/A</v>
      </c>
      <c r="EE142" s="3" t="e">
        <f ca="1">SUMPRODUCT((HH3:HH105=EC142)*(HK3:HK105=EC143)*(HL3:HL105="D"))+SUMPRODUCT((HH3:HH105=EC142)*(HK3:HK105=EC144)*(HL3:HL105="D"))+SUMPRODUCT((HH3:HH105=EC142)*(HK3:HK105=EC140)*(HL3:HL105="D"))+SUMPRODUCT((HH3:HH105=EC142)*(HK3:HK105=EC141)*(HL3:HL105="D"))+SUMPRODUCT((HH3:HH105=EC143)*(HK3:HK105=EC142)*(HL3:HL105="D"))+SUMPRODUCT((HH3:HH105=EC144)*(HK3:HK105=EC142)*(HL3:HL105="D"))+SUMPRODUCT((HH3:HH105=EC140)*(HK3:HK105=EC142)*(HL3:HL105="D"))+SUMPRODUCT((HH3:HH105=EC141)*(HK3:HK105=EC142)*(HL3:HL105="D"))</f>
        <v>#N/A</v>
      </c>
      <c r="EF142" s="3" t="e">
        <f ca="1">SUMPRODUCT((HH3:HH105=EC142)*(HK3:HK105=EC143)*(HL3:HL105="L"))+SUMPRODUCT((HH3:HH105=EC142)*(HK3:HK105=EC144)*(HL3:HL105="L"))+SUMPRODUCT((HH3:HH105=EC142)*(HK3:HK105=EC140)*(HL3:HL105="L"))+SUMPRODUCT((HH3:HH105=EC142)*(HK3:HK105=EC141)*(HL3:HL105="L"))+SUMPRODUCT((HH3:HH105=EC143)*(HK3:HK105=EC142)*(HM3:HM105="L"))+SUMPRODUCT((HH3:HH105=EC144)*(HK3:HK105=EC142)*(HM3:HM105="L"))+SUMPRODUCT((HH3:HH105=EC140)*(HK3:HK105=EC142)*(HM3:HM105="L"))+SUMPRODUCT((HH3:HH105=EC141)*(HK3:HK105=EC142)*(HM3:HM105="L"))</f>
        <v>#N/A</v>
      </c>
      <c r="EG142" s="3" t="e">
        <f ca="1">SUMPRODUCT((HH3:HH105=EC142)*(HK3:HK105=EC143)*HI3:HI105)+SUMPRODUCT((HH3:HH105=EC142)*(HK3:HK105=EC144)*HI3:HI105)+SUMPRODUCT((HH3:HH105=EC142)*(HK3:HK105=EC140)*HI3:HI105)+SUMPRODUCT((HH3:HH105=EC142)*(HK3:HK105=EC141)*HI3:HI105)+SUMPRODUCT((HH3:HH105=EC143)*(HK3:HK105=EC142)*HJ3:HJ105)+SUMPRODUCT((HH3:HH105=EC144)*(HK3:HK105=EC142)*HJ3:HJ105)+SUMPRODUCT((HH3:HH105=EC140)*(HK3:HK105=EC142)*HJ3:HJ105)+SUMPRODUCT((HH3:HH105=EC141)*(HK3:HK105=EC142)*HJ3:HJ105)</f>
        <v>#N/A</v>
      </c>
      <c r="EH142" s="3" t="e">
        <f ca="1">SUMPRODUCT((HH3:HH105=EC142)*(HK3:HK105=EC143)*HJ3:HJ105)+SUMPRODUCT((HH3:HH105=EC142)*(HK3:HK105=EC144)*HJ3:HJ105)+SUMPRODUCT((HH3:HH105=EC142)*(HK3:HK105=EC140)*HJ3:HJ105)+SUMPRODUCT((HH3:HH105=EC142)*(HK3:HK105=EC141)*HJ3:HJ105)+SUMPRODUCT((HH3:HH105=EC143)*(HK3:HK105=EC142)*HI3:HI105)+SUMPRODUCT((HH3:HH105=EC144)*(HK3:HK105=EC142)*HI3:HI105)+SUMPRODUCT((HH3:HH105=EC140)*(HK3:HK105=EC142)*HI3:HI105)+SUMPRODUCT((HH3:HH105=EC141)*(HK3:HK105=EC142)*HI3:HI105)</f>
        <v>#N/A</v>
      </c>
      <c r="EI142" s="3" t="e">
        <f ca="1">EG142-EH142+1000</f>
        <v>#N/A</v>
      </c>
      <c r="EJ142" s="3" t="e">
        <f t="shared" ca="1" si="399"/>
        <v>#N/A</v>
      </c>
      <c r="EK142" s="3" t="e">
        <f ca="1">IF(EC142&lt;&gt;"",VLOOKUP(EC142,DJ4:DP64,7,FALSE),"")</f>
        <v>#N/A</v>
      </c>
      <c r="EL142" s="3" t="e">
        <f ca="1">IF(EC142&lt;&gt;"",VLOOKUP(EC142,DJ4:DP64,5,FALSE),"")</f>
        <v>#N/A</v>
      </c>
      <c r="EM142" s="3" t="e">
        <f ca="1">IF(EC142&lt;&gt;"",VLOOKUP(EC142,DJ4:DR64,9,FALSE),"")</f>
        <v>#N/A</v>
      </c>
      <c r="EN142" s="3" t="e">
        <f t="shared" ca="1" si="400"/>
        <v>#N/A</v>
      </c>
      <c r="EO142" s="3" t="e">
        <f ca="1">IF(EC142&lt;&gt;"",RANK(EN142,EN140:EN143),"")</f>
        <v>#N/A</v>
      </c>
      <c r="EP142" s="3" t="e">
        <f ca="1">IF(EC142&lt;&gt;"",SUMPRODUCT((EN140:EN143=EN142)*(EI140:EI143&gt;EI142)),"")</f>
        <v>#N/A</v>
      </c>
      <c r="EQ142" s="3" t="e">
        <f ca="1">IF(EC142&lt;&gt;"",SUMPRODUCT((EN140:EN143=EN142)*(EI140:EI143=EI142)*(EG140:EG143&gt;EG142)),"")</f>
        <v>#N/A</v>
      </c>
      <c r="ER142" s="3" t="e">
        <f ca="1">IF(EC142&lt;&gt;"",SUMPRODUCT((EN140:EN143=EN142)*(EI140:EI143=EI142)*(EG140:EG143=EG142)*(EK140:EK143&gt;EK142)),"")</f>
        <v>#N/A</v>
      </c>
      <c r="ES142" s="3" t="e">
        <f ca="1">IF(EC142&lt;&gt;"",SUMPRODUCT((EN140:EN143=EN142)*(EI140:EI143=EI142)*(EG140:EG143=EG142)*(EK140:EK143=EK142)*(EL140:EL143&gt;EL142)),"")</f>
        <v>#N/A</v>
      </c>
      <c r="ET142" s="3" t="e">
        <f ca="1">IF(EC142&lt;&gt;"",SUMPRODUCT((EN140:EN143=EN142)*(EI140:EI143=EI142)*(EG140:EG143=EG142)*(EK140:EK143=EK142)*(EL140:EL143=EL142)*(EM140:EM143&gt;EM142)),"")</f>
        <v>#N/A</v>
      </c>
      <c r="EU142" s="3" t="e">
        <f t="shared" ca="1" si="401"/>
        <v>#N/A</v>
      </c>
      <c r="EV142" s="3" t="e">
        <f ca="1">IF(EW63&lt;&gt;"",SUMPRODUCT((FD61:FD64=FD63)*(FC61:FC64=FC63)*(FA61:FA64=FA63)*(FB61:FB64=FB63)),"")</f>
        <v>#N/A</v>
      </c>
      <c r="EW142" s="3" t="e">
        <f ca="1">IF(AND(EV142&lt;&gt;"",EV142&gt;1),EW63,"")</f>
        <v>#N/A</v>
      </c>
      <c r="EX142" s="3" t="e">
        <f ca="1">SUMPRODUCT((HH3:HH105=EW142)*(HK3:HK105=EW143)*(HL3:HL105="W"))+SUMPRODUCT((HH3:HH105=EW142)*(HK3:HK105=EW144)*(HL3:HL105="W"))+SUMPRODUCT((HH3:HH105=EW142)*(HK3:HK105=EW141)*(HL3:HL105="W"))+SUMPRODUCT((HH3:HH105=EW143)*(HK3:HK105=EW142)*(HM3:HM105="W"))+SUMPRODUCT((HH3:HH105=EW144)*(HK3:HK105=EW142)*(HM3:HM105="W"))+SUMPRODUCT((HH3:HH105=EW141)*(HK3:HK105=EW142)*(HM3:HM105="W"))</f>
        <v>#N/A</v>
      </c>
      <c r="EY142" s="3" t="e">
        <f ca="1">SUMPRODUCT((HH3:HH105=EW142)*(HK3:HK105=EW143)*(HL3:HL105="D"))+SUMPRODUCT((HH3:HH105=EW142)*(HK3:HK105=EW144)*(HL3:HL105="D"))+SUMPRODUCT((HH3:HH105=EW142)*(HK3:HK105=EW141)*(HL3:HL105="D"))+SUMPRODUCT((HH3:HH105=EW143)*(HK3:HK105=EW142)*(HL3:HL105="D"))+SUMPRODUCT((HH3:HH105=EW144)*(HK3:HK105=EW142)*(HL3:HL105="D"))+SUMPRODUCT((HH3:HH105=EW141)*(HK3:HK105=EW142)*(HL3:HL105="D"))</f>
        <v>#N/A</v>
      </c>
      <c r="EZ142" s="3" t="e">
        <f ca="1">SUMPRODUCT((HH3:HH105=EW142)*(HK3:HK105=EW143)*(HL3:HL105="L"))+SUMPRODUCT((HH3:HH105=EW142)*(HK3:HK105=EW144)*(HL3:HL105="L"))+SUMPRODUCT((HH3:HH105=EW142)*(HK3:HK105=EW141)*(HL3:HL105="L"))+SUMPRODUCT((HH3:HH105=EW143)*(HK3:HK105=EW142)*(HM3:HM105="L"))+SUMPRODUCT((HH3:HH105=EW144)*(HK3:HK105=EW142)*(HM3:HM105="L"))+SUMPRODUCT((HH3:HH105=EW141)*(HK3:HK105=EW142)*(HM3:HM105="L"))</f>
        <v>#N/A</v>
      </c>
      <c r="FA142" s="3" t="e">
        <f ca="1">SUMPRODUCT((HH3:HH105=EW142)*(HK3:HK105=EW143)*HI3:HI105)+SUMPRODUCT((HH3:HH105=EW142)*(HK3:HK105=EW144)*HI3:HI105)+SUMPRODUCT((HH3:HH105=EW142)*(HK3:HK105=EW140)*HI3:HI105)+SUMPRODUCT((HH3:HH105=EW142)*(HK3:HK105=EW141)*HI3:HI105)+SUMPRODUCT((HH3:HH105=EW143)*(HK3:HK105=EW142)*HJ3:HJ105)+SUMPRODUCT((HH3:HH105=EW144)*(HK3:HK105=EW142)*HJ3:HJ105)+SUMPRODUCT((HH3:HH105=EW140)*(HK3:HK105=EW142)*HJ3:HJ105)+SUMPRODUCT((HH3:HH105=EW141)*(HK3:HK105=EW142)*HJ3:HJ105)</f>
        <v>#N/A</v>
      </c>
      <c r="FB142" s="3" t="e">
        <f ca="1">SUMPRODUCT((HH3:HH105=EW142)*(HK3:HK105=EW143)*HJ3:HJ105)+SUMPRODUCT((HH3:HH105=EW142)*(HK3:HK105=EW144)*HJ3:HJ105)+SUMPRODUCT((HH3:HH105=EW142)*(HK3:HK105=EW140)*HJ3:HJ105)+SUMPRODUCT((HH3:HH105=EW142)*(HK3:HK105=EW141)*HJ3:HJ105)+SUMPRODUCT((HH3:HH105=EW143)*(HK3:HK105=EW142)*HI3:HI105)+SUMPRODUCT((HH3:HH105=EW144)*(HK3:HK105=EW142)*HI3:HI105)+SUMPRODUCT((HH3:HH105=EW140)*(HK3:HK105=EW142)*HI3:HI105)+SUMPRODUCT((HH3:HH105=EW141)*(HK3:HK105=EW142)*HI3:HI105)</f>
        <v>#N/A</v>
      </c>
      <c r="FC142" s="3" t="e">
        <f ca="1">FA142-FB142+1000</f>
        <v>#N/A</v>
      </c>
      <c r="FD142" s="3" t="e">
        <f t="shared" ca="1" si="402"/>
        <v>#N/A</v>
      </c>
      <c r="FE142" s="3" t="e">
        <f ca="1">IF(EW142&lt;&gt;"",VLOOKUP(EW142,DJ4:DP64,7,FALSE),"")</f>
        <v>#N/A</v>
      </c>
      <c r="FF142" s="3" t="e">
        <f ca="1">IF(EW142&lt;&gt;"",VLOOKUP(EW142,DJ4:DP64,5,FALSE),"")</f>
        <v>#N/A</v>
      </c>
      <c r="FG142" s="3" t="e">
        <f ca="1">IF(EW142&lt;&gt;"",VLOOKUP(EW142,DJ4:DR64,9,FALSE),"")</f>
        <v>#N/A</v>
      </c>
      <c r="FH142" s="3" t="e">
        <f t="shared" ca="1" si="403"/>
        <v>#N/A</v>
      </c>
      <c r="FI142" s="3" t="e">
        <f ca="1">IF(EW142&lt;&gt;"",RANK(FH142,FH140:FH143),"")</f>
        <v>#N/A</v>
      </c>
      <c r="FJ142" s="3" t="e">
        <f ca="1">IF(EW142&lt;&gt;"",SUMPRODUCT((FH140:FH143=FH142)*(FC140:FC143&gt;FC142)),"")</f>
        <v>#N/A</v>
      </c>
      <c r="FK142" s="3" t="e">
        <f ca="1">IF(EW142&lt;&gt;"",SUMPRODUCT((FH140:FH143=FH142)*(FC140:FC143=FC142)*(FA140:FA143&gt;FA142)),"")</f>
        <v>#N/A</v>
      </c>
      <c r="FL142" s="3" t="e">
        <f ca="1">IF(EW142&lt;&gt;"",SUMPRODUCT((FH140:FH143=FH142)*(FC140:FC143=FC142)*(FA140:FA143=FA142)*(FE140:FE143&gt;FE142)),"")</f>
        <v>#N/A</v>
      </c>
      <c r="FM142" s="3" t="e">
        <f ca="1">IF(EW142&lt;&gt;"",SUMPRODUCT((FH140:FH143=FH142)*(FC140:FC143=FC142)*(FA140:FA143=FA142)*(FE140:FE143=FE142)*(FF140:FF143&gt;FF142)),"")</f>
        <v>#N/A</v>
      </c>
      <c r="FN142" s="3" t="e">
        <f ca="1">IF(EW142&lt;&gt;"",SUMPRODUCT((FH140:FH143=FH142)*(FC140:FC143=FC142)*(FA140:FA143=FA142)*(FE140:FE143=FE142)*(FF140:FF143=FF142)*(FG140:FG143&gt;FG142)),"")</f>
        <v>#N/A</v>
      </c>
      <c r="FO142" s="3" t="e">
        <f t="shared" ref="FO142:FO143" ca="1" si="405">IF(EW142&lt;&gt;"",SUM(FI142:FN142)+1,"")</f>
        <v>#N/A</v>
      </c>
    </row>
    <row r="143" spans="10:171" x14ac:dyDescent="0.25">
      <c r="J143" s="3">
        <f>IF(COUNTIF(J61:J64,4)=4,1,SUMPRODUCT((J61:J64=J64)*(I61:I64=I64)*(G61:G64&gt;G64))+1)</f>
        <v>1</v>
      </c>
      <c r="U143" s="3">
        <f>IF(V64&lt;&gt;"",SUMPRODUCT((AC61:AC64=AC64)*(AB61:AB64=AB64)*(Z61:Z64=Z64)*(AA61:AA64=AA64)),"")</f>
        <v>4</v>
      </c>
      <c r="V143" s="3" t="str">
        <f>IF(AND(U143&lt;&gt;"",U143&gt;1),V64,"")</f>
        <v>Argentinië</v>
      </c>
      <c r="W143" s="3">
        <f>SUMPRODUCT((DA3:DA105=V143)*(DD3:DD105=V144)*(DE3:DE105="W"))+SUMPRODUCT((DA3:DA105=V143)*(DD3:DD105=V140)*(DE3:DE105="W"))+SUMPRODUCT((DA3:DA105=V143)*(DD3:DD105=V141)*(DE3:DE105="W"))+SUMPRODUCT((DA3:DA105=V143)*(DD3:DD105=V142)*(DE3:DE105="W"))+SUMPRODUCT((DA3:DA105=V144)*(DD3:DD105=V143)*(DF3:DF105="W"))+SUMPRODUCT((DA3:DA105=V140)*(DD3:DD105=V143)*(DF3:DF105="W"))+SUMPRODUCT((DA3:DA105=V141)*(DD3:DD105=V143)*(DF3:DF105="W"))+SUMPRODUCT((DA3:DA105=V142)*(DD3:DD105=V143)*(DF3:DF105="W"))</f>
        <v>0</v>
      </c>
      <c r="X143" s="3">
        <f>SUMPRODUCT((DA3:DA105=V143)*(DD3:DD105=V144)*(DE3:DE105="D"))+SUMPRODUCT((DA3:DA105=V143)*(DD3:DD105=V140)*(DE3:DE105="D"))+SUMPRODUCT((DA3:DA105=V143)*(DD3:DD105=V141)*(DE3:DE105="D"))+SUMPRODUCT((DA3:DA105=V143)*(DD3:DD105=V142)*(DE3:DE105="D"))+SUMPRODUCT((DA3:DA105=V144)*(DD3:DD105=V143)*(DE3:DE105="D"))+SUMPRODUCT((DA3:DA105=V140)*(DD3:DD105=V143)*(DE3:DE105="D"))+SUMPRODUCT((DA3:DA105=V141)*(DD3:DD105=V143)*(DE3:DE105="D"))+SUMPRODUCT((DA3:DA105=V142)*(DD3:DD105=V143)*(DE3:DE105="D"))</f>
        <v>0</v>
      </c>
      <c r="Y143" s="3">
        <f>SUMPRODUCT((DA3:DA105=V143)*(DD3:DD105=V144)*(DE3:DE105="L"))+SUMPRODUCT((DA3:DA105=V143)*(DD3:DD105=V140)*(DE3:DE105="L"))+SUMPRODUCT((DA3:DA105=V143)*(DD3:DD105=V141)*(DE3:DE105="L"))+SUMPRODUCT((DA3:DA105=V143)*(DD3:DD105=V142)*(DE3:DE105="L"))+SUMPRODUCT((DA3:DA105=V144)*(DD3:DD105=V143)*(DF3:DF105="L"))+SUMPRODUCT((DA3:DA105=V140)*(DD3:DD105=V143)*(DF3:DF105="L"))+SUMPRODUCT((DA3:DA105=V141)*(DD3:DD105=V143)*(DF3:DF105="L"))+SUMPRODUCT((DA3:DA105=V142)*(DD3:DD105=V143)*(DF3:DF105="L"))</f>
        <v>0</v>
      </c>
      <c r="Z143" s="3">
        <f>SUMPRODUCT((DA3:DA105=V143)*(DD3:DD105=V144)*DB3:DB105)+SUMPRODUCT((DA3:DA105=V143)*(DD3:DD105=V140)*DB3:DB105)+SUMPRODUCT((DA3:DA105=V143)*(DD3:DD105=V141)*DB3:DB105)+SUMPRODUCT((DA3:DA105=V143)*(DD3:DD105=V142)*DB3:DB105)+SUMPRODUCT((DA3:DA105=V144)*(DD3:DD105=V143)*DC3:DC105)+SUMPRODUCT((DA3:DA105=V140)*(DD3:DD105=V143)*DC3:DC105)+SUMPRODUCT((DA3:DA105=V141)*(DD3:DD105=V143)*DC3:DC105)+SUMPRODUCT((DA3:DA105=V142)*(DD3:DD105=V143)*DC3:DC105)</f>
        <v>0</v>
      </c>
      <c r="AA143" s="3">
        <f>SUMPRODUCT((DA3:DA105=V143)*(DD3:DD105=V144)*DC3:DC105)+SUMPRODUCT((DA3:DA105=V143)*(DD3:DD105=V140)*DC3:DC105)+SUMPRODUCT((DA3:DA105=V143)*(DD3:DD105=V141)*DC3:DC105)+SUMPRODUCT((DA3:DA105=V143)*(DD3:DD105=V142)*DC3:DC105)+SUMPRODUCT((DA3:DA105=V144)*(DD3:DD105=V143)*DB3:DB105)+SUMPRODUCT((DA3:DA105=V140)*(DD3:DD105=V143)*DB3:DB105)+SUMPRODUCT((DA3:DA105=V141)*(DD3:DD105=V143)*DB3:DB105)+SUMPRODUCT((DA3:DA105=V142)*(DD3:DD105=V143)*DB3:DB105)</f>
        <v>0</v>
      </c>
      <c r="AB143" s="3">
        <f>Z143-AA143+1000</f>
        <v>1000</v>
      </c>
      <c r="AC143" s="3">
        <f t="shared" si="394"/>
        <v>0</v>
      </c>
      <c r="AD143" s="3">
        <f>IF(V143&lt;&gt;"",VLOOKUP(V143,C4:I64,7,FALSE),"")</f>
        <v>1000</v>
      </c>
      <c r="AE143" s="3">
        <f>IF(V143&lt;&gt;"",VLOOKUP(V143,C4:I64,5,FALSE),"")</f>
        <v>0</v>
      </c>
      <c r="AF143" s="3">
        <f>IF(V143&lt;&gt;"",VLOOKUP(V143,C4:K64,9,FALSE),"")</f>
        <v>-102</v>
      </c>
      <c r="AG143" s="3">
        <f t="shared" si="395"/>
        <v>0</v>
      </c>
      <c r="AH143" s="3">
        <f>IF(V143&lt;&gt;"",RANK(AG143,AG140:AG143),"")</f>
        <v>1</v>
      </c>
      <c r="AI143" s="3">
        <f>IF(V143&lt;&gt;"",SUMPRODUCT((AG140:AG143=AG143)*(AB140:AB143&gt;AB143)),"")</f>
        <v>0</v>
      </c>
      <c r="AJ143" s="3">
        <f>IF(V143&lt;&gt;"",SUMPRODUCT((AG140:AG143=AG143)*(AB140:AB143=AB143)*(Z140:Z143&gt;Z143)),"")</f>
        <v>0</v>
      </c>
      <c r="AK143" s="3">
        <f>IF(V143&lt;&gt;"",SUMPRODUCT((AG140:AG143=AG143)*(AB140:AB143=AB143)*(Z140:Z143=Z143)*(AD140:AD143&gt;AD143)),"")</f>
        <v>0</v>
      </c>
      <c r="AL143" s="3">
        <f>IF(V143&lt;&gt;"",SUMPRODUCT((AG140:AG143=AG143)*(AB140:AB143=AB143)*(Z140:Z143=Z143)*(AD140:AD143=AD143)*(AE140:AE143&gt;AE143)),"")</f>
        <v>0</v>
      </c>
      <c r="AM143" s="3">
        <f>IF(V143&lt;&gt;"",SUMPRODUCT((AG140:AG143=AG143)*(AB140:AB143=AB143)*(Z140:Z143=Z143)*(AD140:AD143=AD143)*(AE140:AE143=AE143)*(AF140:AF143&gt;AF143)),"")</f>
        <v>0</v>
      </c>
      <c r="AN143" s="3">
        <f t="shared" si="396"/>
        <v>1</v>
      </c>
      <c r="AO143" s="3" t="str">
        <f>IF(AP64&lt;&gt;"",SUMPRODUCT((AW61:AW64=AW64)*(AV61:AV64=AV64)*(AT61:AT64=AT64)*(AU61:AU64=AU64)),"")</f>
        <v/>
      </c>
      <c r="AP143" s="3" t="str">
        <f>IF(AND(AO143&lt;&gt;"",AO143&gt;1),AP64,"")</f>
        <v/>
      </c>
      <c r="AQ143" s="3" t="str">
        <f>IF(AP143&lt;&gt;"",SUMPRODUCT((DA3:DA105=AP143)*(DD3:DD105=AP144)*(DE3:DE105="W"))+SUMPRODUCT((DA3:DA105=AP143)*(DD3:DD105=AP141)*(DE3:DE105="W"))+SUMPRODUCT((DA3:DA105=AP143)*(DD3:DD105=AP142)*(DE3:DE105="W"))+SUMPRODUCT((DA3:DA105=AP144)*(DD3:DD105=AP143)*(DF3:DF105="W"))+SUMPRODUCT((DA3:DA105=AP141)*(DD3:DD105=AP143)*(DF3:DF105="W"))+SUMPRODUCT((DA3:DA105=AP142)*(DD3:DD105=AP143)*(DF3:DF105="W")),"")</f>
        <v/>
      </c>
      <c r="AR143" s="3" t="str">
        <f>IF(AP143&lt;&gt;"",SUMPRODUCT((DA3:DA105=AP143)*(DD3:DD105=AP144)*(DE3:DE105="D"))+SUMPRODUCT((DA3:DA105=AP143)*(DD3:DD105=AP141)*(DE3:DE105="D"))+SUMPRODUCT((DA3:DA105=AP143)*(DD3:DD105=AP142)*(DE3:DE105="D"))+SUMPRODUCT((DA3:DA105=AP144)*(DD3:DD105=AP143)*(DE3:DE105="D"))+SUMPRODUCT((DA3:DA105=AP141)*(DD3:DD105=AP143)*(DE3:DE105="D"))+SUMPRODUCT((DA3:DA105=AP142)*(DD3:DD105=AP143)*(DE3:DE105="D")),"")</f>
        <v/>
      </c>
      <c r="AS143" s="3" t="str">
        <f>IF(AP143&lt;&gt;"",SUMPRODUCT((DA3:DA105=AP143)*(DD3:DD105=AP144)*(DE3:DE105="L"))+SUMPRODUCT((DA3:DA105=AP143)*(DD3:DD105=AP141)*(DE3:DE105="L"))+SUMPRODUCT((DA3:DA105=AP143)*(DD3:DD105=AP142)*(DE3:DE105="L"))+SUMPRODUCT((DA3:DA105=AP144)*(DD3:DD105=AP143)*(DF3:DF105="L"))+SUMPRODUCT((DA3:DA105=AP141)*(DD3:DD105=AP143)*(DF3:DF105="L"))+SUMPRODUCT((DA3:DA105=AP142)*(DD3:DD105=AP143)*(DF3:DF105="L")),"")</f>
        <v/>
      </c>
      <c r="AT143" s="3">
        <f>SUMPRODUCT((DA3:DA105=AP143)*(DD3:DD105=AP144)*DB3:DB105)+SUMPRODUCT((DA3:DA105=AP143)*(DD3:DD105=AP140)*DB3:DB105)+SUMPRODUCT((DA3:DA105=AP143)*(DD3:DD105=AP141)*DB3:DB105)+SUMPRODUCT((DA3:DA105=AP143)*(DD3:DD105=AP142)*DB3:DB105)+SUMPRODUCT((DA3:DA105=AP144)*(DD3:DD105=AP143)*DC3:DC105)+SUMPRODUCT((DA3:DA105=AP140)*(DD3:DD105=AP143)*DC3:DC105)+SUMPRODUCT((DA3:DA105=AP141)*(DD3:DD105=AP143)*DC3:DC105)+SUMPRODUCT((DA3:DA105=AP142)*(DD3:DD105=AP143)*DC3:DC105)</f>
        <v>0</v>
      </c>
      <c r="AU143" s="3">
        <f>SUMPRODUCT((DA3:DA105=AP143)*(DD3:DD105=AP144)*DC3:DC105)+SUMPRODUCT((DA3:DA105=AP143)*(DD3:DD105=AP140)*DC3:DC105)+SUMPRODUCT((DA3:DA105=AP143)*(DD3:DD105=AP141)*DC3:DC105)+SUMPRODUCT((DA3:DA105=AP143)*(DD3:DD105=AP142)*DC3:DC105)+SUMPRODUCT((DA3:DA105=AP144)*(DD3:DD105=AP143)*DB3:DB105)+SUMPRODUCT((DA3:DA105=AP140)*(DD3:DD105=AP143)*DB3:DB105)+SUMPRODUCT((DA3:DA105=AP141)*(DD3:DD105=AP143)*DB3:DB105)+SUMPRODUCT((DA3:DA105=AP142)*(DD3:DD105=AP143)*DB3:DB105)</f>
        <v>0</v>
      </c>
      <c r="AV143" s="3">
        <f>AT143-AU143+1000</f>
        <v>1000</v>
      </c>
      <c r="AW143" s="3" t="str">
        <f t="shared" si="397"/>
        <v/>
      </c>
      <c r="AX143" s="3" t="str">
        <f>IF(AP143&lt;&gt;"",VLOOKUP(AP143,C4:I64,7,FALSE),"")</f>
        <v/>
      </c>
      <c r="AY143" s="3" t="str">
        <f>IF(AP143&lt;&gt;"",VLOOKUP(AP143,C4:I64,5,FALSE),"")</f>
        <v/>
      </c>
      <c r="AZ143" s="3" t="str">
        <f>IF(AP143&lt;&gt;"",VLOOKUP(AP143,C4:K64,9,FALSE),"")</f>
        <v/>
      </c>
      <c r="BA143" s="3" t="str">
        <f t="shared" si="398"/>
        <v/>
      </c>
      <c r="BB143" s="3" t="str">
        <f>IF(AP143&lt;&gt;"",RANK(BA143,BA140:BA143),"")</f>
        <v/>
      </c>
      <c r="BC143" s="3" t="str">
        <f>IF(AP143&lt;&gt;"",SUMPRODUCT((BA140:BA143=BA143)*(AV140:AV143&gt;AV143)),"")</f>
        <v/>
      </c>
      <c r="BD143" s="3" t="str">
        <f>IF(AP143&lt;&gt;"",SUMPRODUCT((BA140:BA143=BA143)*(AV140:AV143=AV143)*(AT140:AT143&gt;AT143)),"")</f>
        <v/>
      </c>
      <c r="BE143" s="3" t="str">
        <f>IF(AP143&lt;&gt;"",SUMPRODUCT((BA140:BA143=BA143)*(AV140:AV143=AV143)*(AT140:AT143=AT143)*(AX140:AX143&gt;AX143)),"")</f>
        <v/>
      </c>
      <c r="BF143" s="3" t="str">
        <f>IF(AP143&lt;&gt;"",SUMPRODUCT((BA140:BA143=BA143)*(AV140:AV143=AV143)*(AT140:AT143=AT143)*(AX140:AX143=AX143)*(AY140:AY143&gt;AY143)),"")</f>
        <v/>
      </c>
      <c r="BG143" s="3" t="str">
        <f>IF(AP143&lt;&gt;"",SUMPRODUCT((BA140:BA143=BA143)*(AV140:AV143=AV143)*(AT140:AT143=AT143)*(AX140:AX143=AX143)*(AY140:AY143=AY143)*(AZ140:AZ143&gt;AZ143)),"")</f>
        <v/>
      </c>
      <c r="BH143" s="3" t="str">
        <f t="shared" si="404"/>
        <v/>
      </c>
      <c r="DQ143" s="3" t="e">
        <f ca="1">IF(COUNTIF(DQ61:DQ64,4)=4,1,SUMPRODUCT((DQ61:DQ64=DQ64)*(DP61:DP64=DP64)*(DN61:DN64&gt;DN64))+1)</f>
        <v>#REF!</v>
      </c>
      <c r="EB143" s="3" t="e">
        <f ca="1">IF(EC64&lt;&gt;"",SUMPRODUCT((EJ61:EJ64=EJ64)*(EI61:EI64=EI64)*(EG61:EG64=EG64)*(EH61:EH64=EH64)),"")</f>
        <v>#N/A</v>
      </c>
      <c r="EC143" s="3" t="e">
        <f ca="1">IF(AND(EB143&lt;&gt;"",EB143&gt;1),EC64,"")</f>
        <v>#N/A</v>
      </c>
      <c r="ED143" s="3" t="e">
        <f ca="1">SUMPRODUCT((HH3:HH105=EC143)*(HK3:HK105=EC144)*(HL3:HL105="W"))+SUMPRODUCT((HH3:HH105=EC143)*(HK3:HK105=EC140)*(HL3:HL105="W"))+SUMPRODUCT((HH3:HH105=EC143)*(HK3:HK105=EC141)*(HL3:HL105="W"))+SUMPRODUCT((HH3:HH105=EC143)*(HK3:HK105=EC142)*(HL3:HL105="W"))+SUMPRODUCT((HH3:HH105=EC144)*(HK3:HK105=EC143)*(HM3:HM105="W"))+SUMPRODUCT((HH3:HH105=EC140)*(HK3:HK105=EC143)*(HM3:HM105="W"))+SUMPRODUCT((HH3:HH105=EC141)*(HK3:HK105=EC143)*(HM3:HM105="W"))+SUMPRODUCT((HH3:HH105=EC142)*(HK3:HK105=EC143)*(HM3:HM105="W"))</f>
        <v>#N/A</v>
      </c>
      <c r="EE143" s="3" t="e">
        <f ca="1">SUMPRODUCT((HH3:HH105=EC143)*(HK3:HK105=EC144)*(HL3:HL105="D"))+SUMPRODUCT((HH3:HH105=EC143)*(HK3:HK105=EC140)*(HL3:HL105="D"))+SUMPRODUCT((HH3:HH105=EC143)*(HK3:HK105=EC141)*(HL3:HL105="D"))+SUMPRODUCT((HH3:HH105=EC143)*(HK3:HK105=EC142)*(HL3:HL105="D"))+SUMPRODUCT((HH3:HH105=EC144)*(HK3:HK105=EC143)*(HL3:HL105="D"))+SUMPRODUCT((HH3:HH105=EC140)*(HK3:HK105=EC143)*(HL3:HL105="D"))+SUMPRODUCT((HH3:HH105=EC141)*(HK3:HK105=EC143)*(HL3:HL105="D"))+SUMPRODUCT((HH3:HH105=EC142)*(HK3:HK105=EC143)*(HL3:HL105="D"))</f>
        <v>#N/A</v>
      </c>
      <c r="EF143" s="3" t="e">
        <f ca="1">SUMPRODUCT((HH3:HH105=EC143)*(HK3:HK105=EC144)*(HL3:HL105="L"))+SUMPRODUCT((HH3:HH105=EC143)*(HK3:HK105=EC140)*(HL3:HL105="L"))+SUMPRODUCT((HH3:HH105=EC143)*(HK3:HK105=EC141)*(HL3:HL105="L"))+SUMPRODUCT((HH3:HH105=EC143)*(HK3:HK105=EC142)*(HL3:HL105="L"))+SUMPRODUCT((HH3:HH105=EC144)*(HK3:HK105=EC143)*(HM3:HM105="L"))+SUMPRODUCT((HH3:HH105=EC140)*(HK3:HK105=EC143)*(HM3:HM105="L"))+SUMPRODUCT((HH3:HH105=EC141)*(HK3:HK105=EC143)*(HM3:HM105="L"))+SUMPRODUCT((HH3:HH105=EC142)*(HK3:HK105=EC143)*(HM3:HM105="L"))</f>
        <v>#N/A</v>
      </c>
      <c r="EG143" s="3" t="e">
        <f ca="1">SUMPRODUCT((HH3:HH105=EC143)*(HK3:HK105=EC144)*HI3:HI105)+SUMPRODUCT((HH3:HH105=EC143)*(HK3:HK105=EC140)*HI3:HI105)+SUMPRODUCT((HH3:HH105=EC143)*(HK3:HK105=EC141)*HI3:HI105)+SUMPRODUCT((HH3:HH105=EC143)*(HK3:HK105=EC142)*HI3:HI105)+SUMPRODUCT((HH3:HH105=EC144)*(HK3:HK105=EC143)*HJ3:HJ105)+SUMPRODUCT((HH3:HH105=EC140)*(HK3:HK105=EC143)*HJ3:HJ105)+SUMPRODUCT((HH3:HH105=EC141)*(HK3:HK105=EC143)*HJ3:HJ105)+SUMPRODUCT((HH3:HH105=EC142)*(HK3:HK105=EC143)*HJ3:HJ105)</f>
        <v>#N/A</v>
      </c>
      <c r="EH143" s="3" t="e">
        <f ca="1">SUMPRODUCT((HH3:HH105=EC143)*(HK3:HK105=EC144)*HJ3:HJ105)+SUMPRODUCT((HH3:HH105=EC143)*(HK3:HK105=EC140)*HJ3:HJ105)+SUMPRODUCT((HH3:HH105=EC143)*(HK3:HK105=EC141)*HJ3:HJ105)+SUMPRODUCT((HH3:HH105=EC143)*(HK3:HK105=EC142)*HJ3:HJ105)+SUMPRODUCT((HH3:HH105=EC144)*(HK3:HK105=EC143)*HI3:HI105)+SUMPRODUCT((HH3:HH105=EC140)*(HK3:HK105=EC143)*HI3:HI105)+SUMPRODUCT((HH3:HH105=EC141)*(HK3:HK105=EC143)*HI3:HI105)+SUMPRODUCT((HH3:HH105=EC142)*(HK3:HK105=EC143)*HI3:HI105)</f>
        <v>#N/A</v>
      </c>
      <c r="EI143" s="3" t="e">
        <f ca="1">EG143-EH143+1000</f>
        <v>#N/A</v>
      </c>
      <c r="EJ143" s="3" t="e">
        <f t="shared" ca="1" si="399"/>
        <v>#N/A</v>
      </c>
      <c r="EK143" s="3" t="e">
        <f ca="1">IF(EC143&lt;&gt;"",VLOOKUP(EC143,DJ4:DP64,7,FALSE),"")</f>
        <v>#N/A</v>
      </c>
      <c r="EL143" s="3" t="e">
        <f ca="1">IF(EC143&lt;&gt;"",VLOOKUP(EC143,DJ4:DP64,5,FALSE),"")</f>
        <v>#N/A</v>
      </c>
      <c r="EM143" s="3" t="e">
        <f ca="1">IF(EC143&lt;&gt;"",VLOOKUP(EC143,DJ4:DR64,9,FALSE),"")</f>
        <v>#N/A</v>
      </c>
      <c r="EN143" s="3" t="e">
        <f t="shared" ca="1" si="400"/>
        <v>#N/A</v>
      </c>
      <c r="EO143" s="3" t="e">
        <f ca="1">IF(EC143&lt;&gt;"",RANK(EN143,EN140:EN143),"")</f>
        <v>#N/A</v>
      </c>
      <c r="EP143" s="3" t="e">
        <f ca="1">IF(EC143&lt;&gt;"",SUMPRODUCT((EN140:EN143=EN143)*(EI140:EI143&gt;EI143)),"")</f>
        <v>#N/A</v>
      </c>
      <c r="EQ143" s="3" t="e">
        <f ca="1">IF(EC143&lt;&gt;"",SUMPRODUCT((EN140:EN143=EN143)*(EI140:EI143=EI143)*(EG140:EG143&gt;EG143)),"")</f>
        <v>#N/A</v>
      </c>
      <c r="ER143" s="3" t="e">
        <f ca="1">IF(EC143&lt;&gt;"",SUMPRODUCT((EN140:EN143=EN143)*(EI140:EI143=EI143)*(EG140:EG143=EG143)*(EK140:EK143&gt;EK143)),"")</f>
        <v>#N/A</v>
      </c>
      <c r="ES143" s="3" t="e">
        <f ca="1">IF(EC143&lt;&gt;"",SUMPRODUCT((EN140:EN143=EN143)*(EI140:EI143=EI143)*(EG140:EG143=EG143)*(EK140:EK143=EK143)*(EL140:EL143&gt;EL143)),"")</f>
        <v>#N/A</v>
      </c>
      <c r="ET143" s="3" t="e">
        <f ca="1">IF(EC143&lt;&gt;"",SUMPRODUCT((EN140:EN143=EN143)*(EI140:EI143=EI143)*(EG140:EG143=EG143)*(EK140:EK143=EK143)*(EL140:EL143=EL143)*(EM140:EM143&gt;EM143)),"")</f>
        <v>#N/A</v>
      </c>
      <c r="EU143" s="3" t="e">
        <f t="shared" ca="1" si="401"/>
        <v>#N/A</v>
      </c>
      <c r="EV143" s="3" t="e">
        <f ca="1">IF(EW64&lt;&gt;"",SUMPRODUCT((FD61:FD64=FD64)*(FC61:FC64=FC64)*(FA61:FA64=FA64)*(FB61:FB64=FB64)),"")</f>
        <v>#N/A</v>
      </c>
      <c r="EW143" s="3" t="e">
        <f ca="1">IF(AND(EV143&lt;&gt;"",EV143&gt;1),EW64,"")</f>
        <v>#N/A</v>
      </c>
      <c r="EX143" s="3" t="e">
        <f ca="1">IF(EW143&lt;&gt;"",SUMPRODUCT((HH3:HH105=EW143)*(HK3:HK105=EW144)*(HL3:HL105="W"))+SUMPRODUCT((HH3:HH105=EW143)*(HK3:HK105=EW141)*(HL3:HL105="W"))+SUMPRODUCT((HH3:HH105=EW143)*(HK3:HK105=EW142)*(HL3:HL105="W"))+SUMPRODUCT((HH3:HH105=EW144)*(HK3:HK105=EW143)*(HM3:HM105="W"))+SUMPRODUCT((HH3:HH105=EW141)*(HK3:HK105=EW143)*(HM3:HM105="W"))+SUMPRODUCT((HH3:HH105=EW142)*(HK3:HK105=EW143)*(HM3:HM105="W")),"")</f>
        <v>#N/A</v>
      </c>
      <c r="EY143" s="3" t="e">
        <f ca="1">IF(EW143&lt;&gt;"",SUMPRODUCT((HH3:HH105=EW143)*(HK3:HK105=EW144)*(HL3:HL105="D"))+SUMPRODUCT((HH3:HH105=EW143)*(HK3:HK105=EW141)*(HL3:HL105="D"))+SUMPRODUCT((HH3:HH105=EW143)*(HK3:HK105=EW142)*(HL3:HL105="D"))+SUMPRODUCT((HH3:HH105=EW144)*(HK3:HK105=EW143)*(HL3:HL105="D"))+SUMPRODUCT((HH3:HH105=EW141)*(HK3:HK105=EW143)*(HL3:HL105="D"))+SUMPRODUCT((HH3:HH105=EW142)*(HK3:HK105=EW143)*(HL3:HL105="D")),"")</f>
        <v>#N/A</v>
      </c>
      <c r="EZ143" s="3" t="e">
        <f ca="1">IF(EW143&lt;&gt;"",SUMPRODUCT((HH3:HH105=EW143)*(HK3:HK105=EW144)*(HL3:HL105="L"))+SUMPRODUCT((HH3:HH105=EW143)*(HK3:HK105=EW141)*(HL3:HL105="L"))+SUMPRODUCT((HH3:HH105=EW143)*(HK3:HK105=EW142)*(HL3:HL105="L"))+SUMPRODUCT((HH3:HH105=EW144)*(HK3:HK105=EW143)*(HM3:HM105="L"))+SUMPRODUCT((HH3:HH105=EW141)*(HK3:HK105=EW143)*(HM3:HM105="L"))+SUMPRODUCT((HH3:HH105=EW142)*(HK3:HK105=EW143)*(HM3:HM105="L")),"")</f>
        <v>#N/A</v>
      </c>
      <c r="FA143" s="3" t="e">
        <f ca="1">SUMPRODUCT((HH3:HH105=EW143)*(HK3:HK105=EW144)*HI3:HI105)+SUMPRODUCT((HH3:HH105=EW143)*(HK3:HK105=EW140)*HI3:HI105)+SUMPRODUCT((HH3:HH105=EW143)*(HK3:HK105=EW141)*HI3:HI105)+SUMPRODUCT((HH3:HH105=EW143)*(HK3:HK105=EW142)*HI3:HI105)+SUMPRODUCT((HH3:HH105=EW144)*(HK3:HK105=EW143)*HJ3:HJ105)+SUMPRODUCT((HH3:HH105=EW140)*(HK3:HK105=EW143)*HJ3:HJ105)+SUMPRODUCT((HH3:HH105=EW141)*(HK3:HK105=EW143)*HJ3:HJ105)+SUMPRODUCT((HH3:HH105=EW142)*(HK3:HK105=EW143)*HJ3:HJ105)</f>
        <v>#N/A</v>
      </c>
      <c r="FB143" s="3" t="e">
        <f ca="1">SUMPRODUCT((HH3:HH105=EW143)*(HK3:HK105=EW144)*HJ3:HJ105)+SUMPRODUCT((HH3:HH105=EW143)*(HK3:HK105=EW140)*HJ3:HJ105)+SUMPRODUCT((HH3:HH105=EW143)*(HK3:HK105=EW141)*HJ3:HJ105)+SUMPRODUCT((HH3:HH105=EW143)*(HK3:HK105=EW142)*HJ3:HJ105)+SUMPRODUCT((HH3:HH105=EW144)*(HK3:HK105=EW143)*HI3:HI105)+SUMPRODUCT((HH3:HH105=EW140)*(HK3:HK105=EW143)*HI3:HI105)+SUMPRODUCT((HH3:HH105=EW141)*(HK3:HK105=EW143)*HI3:HI105)+SUMPRODUCT((HH3:HH105=EW142)*(HK3:HK105=EW143)*HI3:HI105)</f>
        <v>#N/A</v>
      </c>
      <c r="FC143" s="3" t="e">
        <f ca="1">FA143-FB143+1000</f>
        <v>#N/A</v>
      </c>
      <c r="FD143" s="3" t="e">
        <f t="shared" ca="1" si="402"/>
        <v>#N/A</v>
      </c>
      <c r="FE143" s="3" t="e">
        <f ca="1">IF(EW143&lt;&gt;"",VLOOKUP(EW143,DJ4:DP64,7,FALSE),"")</f>
        <v>#N/A</v>
      </c>
      <c r="FF143" s="3" t="e">
        <f ca="1">IF(EW143&lt;&gt;"",VLOOKUP(EW143,DJ4:DP64,5,FALSE),"")</f>
        <v>#N/A</v>
      </c>
      <c r="FG143" s="3" t="e">
        <f ca="1">IF(EW143&lt;&gt;"",VLOOKUP(EW143,DJ4:DR64,9,FALSE),"")</f>
        <v>#N/A</v>
      </c>
      <c r="FH143" s="3" t="e">
        <f t="shared" ca="1" si="403"/>
        <v>#N/A</v>
      </c>
      <c r="FI143" s="3" t="e">
        <f ca="1">IF(EW143&lt;&gt;"",RANK(FH143,FH140:FH143),"")</f>
        <v>#N/A</v>
      </c>
      <c r="FJ143" s="3" t="e">
        <f ca="1">IF(EW143&lt;&gt;"",SUMPRODUCT((FH140:FH143=FH143)*(FC140:FC143&gt;FC143)),"")</f>
        <v>#N/A</v>
      </c>
      <c r="FK143" s="3" t="e">
        <f ca="1">IF(EW143&lt;&gt;"",SUMPRODUCT((FH140:FH143=FH143)*(FC140:FC143=FC143)*(FA140:FA143&gt;FA143)),"")</f>
        <v>#N/A</v>
      </c>
      <c r="FL143" s="3" t="e">
        <f ca="1">IF(EW143&lt;&gt;"",SUMPRODUCT((FH140:FH143=FH143)*(FC140:FC143=FC143)*(FA140:FA143=FA143)*(FE140:FE143&gt;FE143)),"")</f>
        <v>#N/A</v>
      </c>
      <c r="FM143" s="3" t="e">
        <f ca="1">IF(EW143&lt;&gt;"",SUMPRODUCT((FH140:FH143=FH143)*(FC140:FC143=FC143)*(FA140:FA143=FA143)*(FE140:FE143=FE143)*(FF140:FF143&gt;FF143)),"")</f>
        <v>#N/A</v>
      </c>
      <c r="FN143" s="3" t="e">
        <f ca="1">IF(EW143&lt;&gt;"",SUMPRODUCT((FH140:FH143=FH143)*(FC140:FC143=FC143)*(FA140:FA143=FA143)*(FE140:FE143=FE143)*(FF140:FF143=FF143)*(FG140:FG143&gt;FG143)),"")</f>
        <v>#N/A</v>
      </c>
      <c r="FO143" s="3" t="e">
        <f t="shared" ca="1" si="405"/>
        <v>#N/A</v>
      </c>
    </row>
    <row r="145" spans="4:171" x14ac:dyDescent="0.25">
      <c r="U145" s="3">
        <f>IF(V146="",SUM(AH67:AM67),IF(V147="",SUM(AH68:AM68),IF(V148="",SUM(AH69:AM69),IF(V149="",SUM(AH70:AM70),0))))</f>
        <v>0</v>
      </c>
      <c r="AO145" s="3">
        <f>IF(AP147="",SUM(BB68:BG68),IF(AP148="",SUM(BB69:BG69),IF(AP149="",SUM(BB70:BG70),0)))</f>
        <v>0</v>
      </c>
      <c r="EB145" s="3" t="e">
        <f ca="1">IF(EC146="",SUM(EO67:ET67),IF(EC147="",SUM(EO68:ET68),IF(EC148="",SUM(EO69:ET69),IF(EC149="",SUM(EO70:ET70),0))))</f>
        <v>#N/A</v>
      </c>
      <c r="EV145" s="3" t="e">
        <f ca="1">IF(EW147="",SUM(FI68:FN68),IF(EW148="",SUM(FI69:FN69),IF(EW149="",SUM(FI70:FN70),0)))</f>
        <v>#N/A</v>
      </c>
    </row>
    <row r="146" spans="4:171" x14ac:dyDescent="0.25">
      <c r="J146" s="3">
        <f>IF(COUNTIF(J67:J70,4)=4,1,SUMPRODUCT((J67:J70=J67)*(I67:I70=I67)*(G67:G70&gt;G67))+1)</f>
        <v>1</v>
      </c>
      <c r="U146" s="3">
        <f>IF(V67&lt;&gt;"",SUMPRODUCT((AC67:AC70=AC67)*(AB67:AB70=AB67)*(Z67:Z70=Z67)*(AA67:AA70=AA67)),"")</f>
        <v>4</v>
      </c>
      <c r="V146" s="3" t="str">
        <f>IF(AND(U146&lt;&gt;"",U146&gt;1),V67,"")</f>
        <v>Oezbekistan</v>
      </c>
      <c r="W146" s="3">
        <f>SUMPRODUCT((DA3:DA105=V146)*(DD3:DD105=V147)*(DE3:DE105="W"))+SUMPRODUCT((DA3:DA105=V146)*(DD3:DD105=V148)*(DE3:DE105="W"))+SUMPRODUCT((DA3:DA105=V146)*(DD3:DD105=V149)*(DE3:DE105="W"))+SUMPRODUCT((DA3:DA105=V146)*(DD3:DD105=V150)*(DE3:DE105="W"))+SUMPRODUCT((DA3:DA105=V147)*(DD3:DD105=V146)*(DF3:DF105="W"))+SUMPRODUCT((DA3:DA105=V148)*(DD3:DD105=V146)*(DF3:DF105="W"))+SUMPRODUCT((DA3:DA105=V149)*(DD3:DD105=V146)*(DF3:DF105="W"))+SUMPRODUCT((DA3:DA105=V150)*(DD3:DD105=V146)*(DF3:DF105="W"))</f>
        <v>0</v>
      </c>
      <c r="X146" s="3">
        <f>SUMPRODUCT((DA3:DA105=V146)*(DD3:DD105=V147)*(DE3:DE105="D"))+SUMPRODUCT((DA3:DA105=V146)*(DD3:DD105=V148)*(DE3:DE105="D"))+SUMPRODUCT((DA3:DA105=V146)*(DD3:DD105=V149)*(DE3:DE105="D"))+SUMPRODUCT((DA3:DA105=V146)*(DD3:DD105=V150)*(DE3:DE105="D"))+SUMPRODUCT((DA3:DA105=V147)*(DD3:DD105=V146)*(DE3:DE105="D"))+SUMPRODUCT((DA3:DA105=V148)*(DD3:DD105=V146)*(DE3:DE105="D"))+SUMPRODUCT((DA3:DA105=V149)*(DD3:DD105=V146)*(DE3:DE105="D"))+SUMPRODUCT((DA3:DA105=V150)*(DD3:DD105=V146)*(DE3:DE105="D"))</f>
        <v>0</v>
      </c>
      <c r="Y146" s="3">
        <f>SUMPRODUCT((DA3:DA105=V146)*(DD3:DD105=V147)*(DE3:DE105="L"))+SUMPRODUCT((DA3:DA105=V146)*(DD3:DD105=V148)*(DE3:DE105="L"))+SUMPRODUCT((DA3:DA105=V146)*(DD3:DD105=V149)*(DE3:DE105="L"))+SUMPRODUCT((DA3:DA105=V146)*(DD3:DD105=V150)*(DE3:DE105="L"))+SUMPRODUCT((DA3:DA105=V147)*(DD3:DD105=V146)*(DF3:DF105="L"))+SUMPRODUCT((DA3:DA105=V148)*(DD3:DD105=V146)*(DF3:DF105="L"))+SUMPRODUCT((DA3:DA105=V149)*(DD3:DD105=V146)*(DF3:DF105="L"))+SUMPRODUCT((DA3:DA105=V150)*(DD3:DD105=V146)*(DF3:DF105="L"))</f>
        <v>0</v>
      </c>
      <c r="Z146" s="3">
        <f>SUMPRODUCT((DA3:DA105=V146)*(DD3:DD105=V147)*DB3:DB105)+SUMPRODUCT((DA3:DA105=V146)*(DD3:DD105=V148)*DB3:DB105)+SUMPRODUCT((DA3:DA105=V146)*(DD3:DD105=V149)*DB3:DB105)+SUMPRODUCT((DA3:DA105=V146)*(DD3:DD105=V150)*DB3:DB105)+SUMPRODUCT((DA3:DA105=V147)*(DD3:DD105=V146)*DC3:DC105)+SUMPRODUCT((DA3:DA105=V148)*(DD3:DD105=V146)*DC3:DC105)+SUMPRODUCT((DA3:DA105=V149)*(DD3:DD105=V146)*DC3:DC105)+SUMPRODUCT((DA3:DA105=V150)*(DD3:DD105=V146)*DC3:DC105)</f>
        <v>0</v>
      </c>
      <c r="AA146" s="3">
        <f>SUMPRODUCT((DA3:DA105=V146)*(DD3:DD105=V147)*DC3:DC105)+SUMPRODUCT((DA3:DA105=V146)*(DD3:DD105=V148)*DC3:DC105)+SUMPRODUCT((DA3:DA105=V146)*(DD3:DD105=V149)*DC3:DC105)+SUMPRODUCT((DA3:DA105=V146)*(DD3:DD105=V150)*DC3:DC105)+SUMPRODUCT((DA3:DA105=V147)*(DD3:DD105=V146)*DB3:DB105)+SUMPRODUCT((DA3:DA105=V148)*(DD3:DD105=V146)*DB3:DB105)+SUMPRODUCT((DA3:DA105=V149)*(DD3:DD105=V146)*DB3:DB105)+SUMPRODUCT((DA3:DA105=V150)*(DD3:DD105=V146)*DB3:DB105)</f>
        <v>0</v>
      </c>
      <c r="AB146" s="3">
        <f>Z146-AA146+1000</f>
        <v>1000</v>
      </c>
      <c r="AC146" s="3">
        <f>IF(V146&lt;&gt;"",W146*3+X146*1,"")</f>
        <v>0</v>
      </c>
      <c r="AD146" s="3">
        <f>IF(V146&lt;&gt;"",VLOOKUP(V146,C4:I70,7,FALSE),"")</f>
        <v>1000</v>
      </c>
      <c r="AE146" s="3">
        <f>IF(V146&lt;&gt;"",VLOOKUP(V146,C4:I70,5,FALSE),"")</f>
        <v>0</v>
      </c>
      <c r="AF146" s="3">
        <f>IF(V146&lt;&gt;"",VLOOKUP(V146,C4:K70,9,FALSE),"")</f>
        <v>-152</v>
      </c>
      <c r="AG146" s="3">
        <f>AC146</f>
        <v>0</v>
      </c>
      <c r="AH146" s="3">
        <f>IF(V146&lt;&gt;"",RANK(AG146,AG146:AG149),"")</f>
        <v>1</v>
      </c>
      <c r="AI146" s="3">
        <f>IF(V146&lt;&gt;"",SUMPRODUCT((AG146:AG149=AG146)*(AB146:AB149&gt;AB146)),"")</f>
        <v>0</v>
      </c>
      <c r="AJ146" s="3">
        <f>IF(V146&lt;&gt;"",SUMPRODUCT((AG146:AG149=AG146)*(AB146:AB149=AB146)*(Z146:Z149&gt;Z146)),"")</f>
        <v>0</v>
      </c>
      <c r="AK146" s="3">
        <f>IF(V146&lt;&gt;"",SUMPRODUCT((AG146:AG149=AG146)*(AB146:AB149=AB146)*(Z146:Z149=Z146)*(AD146:AD149&gt;AD146)),"")</f>
        <v>0</v>
      </c>
      <c r="AL146" s="3">
        <f>IF(V146&lt;&gt;"",SUMPRODUCT((AG146:AG149=AG146)*(AB146:AB149=AB146)*(Z146:Z149=Z146)*(AD146:AD149=AD146)*(AE146:AE149&gt;AE146)),"")</f>
        <v>0</v>
      </c>
      <c r="AM146" s="3">
        <f>IF(V146&lt;&gt;"",SUMPRODUCT((AG146:AG149=AG146)*(AB146:AB149=AB146)*(Z146:Z149=Z146)*(AD146:AD149=AD146)*(AE146:AE149=AE146)*(AF146:AF149&gt;AF146)),"")</f>
        <v>3</v>
      </c>
      <c r="AN146" s="3">
        <f>IF(V146&lt;&gt;"",SUM(AH146:AM146),"")</f>
        <v>4</v>
      </c>
      <c r="DQ146" s="3" t="e">
        <f ca="1">IF(COUNTIF(DQ67:DQ70,4)=4,1,SUMPRODUCT((DQ67:DQ70=DQ67)*(DP67:DP70=DP67)*(DN67:DN70&gt;DN67))+1)</f>
        <v>#REF!</v>
      </c>
      <c r="EB146" s="3" t="e">
        <f ca="1">IF(EC67&lt;&gt;"",SUMPRODUCT((EJ67:EJ70=EJ67)*(EI67:EI70=EI67)*(EG67:EG70=EG67)*(EH67:EH70=EH67)),"")</f>
        <v>#N/A</v>
      </c>
      <c r="EC146" s="3" t="e">
        <f ca="1">IF(AND(EB146&lt;&gt;"",EB146&gt;1),EC67,"")</f>
        <v>#N/A</v>
      </c>
      <c r="ED146" s="3" t="e">
        <f ca="1">SUMPRODUCT((HH3:HH105=EC146)*(HK3:HK105=EC147)*(HL3:HL105="W"))+SUMPRODUCT((HH3:HH105=EC146)*(HK3:HK105=EC148)*(HL3:HL105="W"))+SUMPRODUCT((HH3:HH105=EC146)*(HK3:HK105=EC149)*(HL3:HL105="W"))+SUMPRODUCT((HH3:HH105=EC146)*(HK3:HK105=EC150)*(HL3:HL105="W"))+SUMPRODUCT((HH3:HH105=EC147)*(HK3:HK105=EC146)*(HM3:HM105="W"))+SUMPRODUCT((HH3:HH105=EC148)*(HK3:HK105=EC146)*(HM3:HM105="W"))+SUMPRODUCT((HH3:HH105=EC149)*(HK3:HK105=EC146)*(HM3:HM105="W"))+SUMPRODUCT((HH3:HH105=EC150)*(HK3:HK105=EC146)*(HM3:HM105="W"))</f>
        <v>#N/A</v>
      </c>
      <c r="EE146" s="3" t="e">
        <f ca="1">SUMPRODUCT((HH3:HH105=EC146)*(HK3:HK105=EC147)*(HL3:HL105="D"))+SUMPRODUCT((HH3:HH105=EC146)*(HK3:HK105=EC148)*(HL3:HL105="D"))+SUMPRODUCT((HH3:HH105=EC146)*(HK3:HK105=EC149)*(HL3:HL105="D"))+SUMPRODUCT((HH3:HH105=EC146)*(HK3:HK105=EC150)*(HL3:HL105="D"))+SUMPRODUCT((HH3:HH105=EC147)*(HK3:HK105=EC146)*(HL3:HL105="D"))+SUMPRODUCT((HH3:HH105=EC148)*(HK3:HK105=EC146)*(HL3:HL105="D"))+SUMPRODUCT((HH3:HH105=EC149)*(HK3:HK105=EC146)*(HL3:HL105="D"))+SUMPRODUCT((HH3:HH105=EC150)*(HK3:HK105=EC146)*(HL3:HL105="D"))</f>
        <v>#N/A</v>
      </c>
      <c r="EF146" s="3" t="e">
        <f ca="1">SUMPRODUCT((HH3:HH105=EC146)*(HK3:HK105=EC147)*(HL3:HL105="L"))+SUMPRODUCT((HH3:HH105=EC146)*(HK3:HK105=EC148)*(HL3:HL105="L"))+SUMPRODUCT((HH3:HH105=EC146)*(HK3:HK105=EC149)*(HL3:HL105="L"))+SUMPRODUCT((HH3:HH105=EC146)*(HK3:HK105=EC150)*(HL3:HL105="L"))+SUMPRODUCT((HH3:HH105=EC147)*(HK3:HK105=EC146)*(HM3:HM105="L"))+SUMPRODUCT((HH3:HH105=EC148)*(HK3:HK105=EC146)*(HM3:HM105="L"))+SUMPRODUCT((HH3:HH105=EC149)*(HK3:HK105=EC146)*(HM3:HM105="L"))+SUMPRODUCT((HH3:HH105=EC150)*(HK3:HK105=EC146)*(HM3:HM105="L"))</f>
        <v>#N/A</v>
      </c>
      <c r="EG146" s="3" t="e">
        <f ca="1">SUMPRODUCT((HH3:HH105=EC146)*(HK3:HK105=EC147)*HI3:HI105)+SUMPRODUCT((HH3:HH105=EC146)*(HK3:HK105=EC148)*HI3:HI105)+SUMPRODUCT((HH3:HH105=EC146)*(HK3:HK105=EC149)*HI3:HI105)+SUMPRODUCT((HH3:HH105=EC146)*(HK3:HK105=EC150)*HI3:HI105)+SUMPRODUCT((HH3:HH105=EC147)*(HK3:HK105=EC146)*HJ3:HJ105)+SUMPRODUCT((HH3:HH105=EC148)*(HK3:HK105=EC146)*HJ3:HJ105)+SUMPRODUCT((HH3:HH105=EC149)*(HK3:HK105=EC146)*HJ3:HJ105)+SUMPRODUCT((HH3:HH105=EC150)*(HK3:HK105=EC146)*HJ3:HJ105)</f>
        <v>#N/A</v>
      </c>
      <c r="EH146" s="3" t="e">
        <f ca="1">SUMPRODUCT((HH3:HH105=EC146)*(HK3:HK105=EC147)*HJ3:HJ105)+SUMPRODUCT((HH3:HH105=EC146)*(HK3:HK105=EC148)*HJ3:HJ105)+SUMPRODUCT((HH3:HH105=EC146)*(HK3:HK105=EC149)*HJ3:HJ105)+SUMPRODUCT((HH3:HH105=EC146)*(HK3:HK105=EC150)*HJ3:HJ105)+SUMPRODUCT((HH3:HH105=EC147)*(HK3:HK105=EC146)*HI3:HI105)+SUMPRODUCT((HH3:HH105=EC148)*(HK3:HK105=EC146)*HI3:HI105)+SUMPRODUCT((HH3:HH105=EC149)*(HK3:HK105=EC146)*HI3:HI105)+SUMPRODUCT((HH3:HH105=EC150)*(HK3:HK105=EC146)*HI3:HI105)</f>
        <v>#N/A</v>
      </c>
      <c r="EI146" s="3" t="e">
        <f ca="1">EG146-EH146+1000</f>
        <v>#N/A</v>
      </c>
      <c r="EJ146" s="3" t="e">
        <f ca="1">IF(EC146&lt;&gt;"",ED146*3+EE146*1,"")</f>
        <v>#N/A</v>
      </c>
      <c r="EK146" s="3" t="e">
        <f ca="1">IF(EC146&lt;&gt;"",VLOOKUP(EC146,DJ4:DP70,7,FALSE),"")</f>
        <v>#N/A</v>
      </c>
      <c r="EL146" s="3" t="e">
        <f ca="1">IF(EC146&lt;&gt;"",VLOOKUP(EC146,DJ4:DP70,5,FALSE),"")</f>
        <v>#N/A</v>
      </c>
      <c r="EM146" s="3" t="e">
        <f ca="1">IF(EC146&lt;&gt;"",VLOOKUP(EC146,DJ4:DR70,9,FALSE),"")</f>
        <v>#N/A</v>
      </c>
      <c r="EN146" s="3" t="e">
        <f ca="1">EJ146</f>
        <v>#N/A</v>
      </c>
      <c r="EO146" s="3" t="e">
        <f ca="1">IF(EC146&lt;&gt;"",RANK(EN146,EN146:EN149),"")</f>
        <v>#N/A</v>
      </c>
      <c r="EP146" s="3" t="e">
        <f ca="1">IF(EC146&lt;&gt;"",SUMPRODUCT((EN146:EN149=EN146)*(EI146:EI149&gt;EI146)),"")</f>
        <v>#N/A</v>
      </c>
      <c r="EQ146" s="3" t="e">
        <f ca="1">IF(EC146&lt;&gt;"",SUMPRODUCT((EN146:EN149=EN146)*(EI146:EI149=EI146)*(EG146:EG149&gt;EG146)),"")</f>
        <v>#N/A</v>
      </c>
      <c r="ER146" s="3" t="e">
        <f ca="1">IF(EC146&lt;&gt;"",SUMPRODUCT((EN146:EN149=EN146)*(EI146:EI149=EI146)*(EG146:EG149=EG146)*(EK146:EK149&gt;EK146)),"")</f>
        <v>#N/A</v>
      </c>
      <c r="ES146" s="3" t="e">
        <f ca="1">IF(EC146&lt;&gt;"",SUMPRODUCT((EN146:EN149=EN146)*(EI146:EI149=EI146)*(EG146:EG149=EG146)*(EK146:EK149=EK146)*(EL146:EL149&gt;EL146)),"")</f>
        <v>#N/A</v>
      </c>
      <c r="ET146" s="3" t="e">
        <f ca="1">IF(EC146&lt;&gt;"",SUMPRODUCT((EN146:EN149=EN146)*(EI146:EI149=EI146)*(EG146:EG149=EG146)*(EK146:EK149=EK146)*(EL146:EL149=EL146)*(EM146:EM149&gt;EM146)),"")</f>
        <v>#N/A</v>
      </c>
      <c r="EU146" s="3" t="e">
        <f ca="1">IF(EC146&lt;&gt;"",SUM(EO146:ET146),"")</f>
        <v>#N/A</v>
      </c>
    </row>
    <row r="147" spans="4:171" x14ac:dyDescent="0.25">
      <c r="J147" s="3">
        <f>IF(COUNTIF(J67:J70,4)=4,1,SUMPRODUCT((J67:J70=J68)*(I67:I70=I68)*(G67:G70&gt;G68))+1)</f>
        <v>1</v>
      </c>
      <c r="U147" s="3">
        <f>IF(V68&lt;&gt;"",SUMPRODUCT((AC67:AC70=AC68)*(AB67:AB70=AB68)*(Z67:Z70=Z68)*(AA67:AA70=AA68)),"")</f>
        <v>4</v>
      </c>
      <c r="V147" s="3" t="str">
        <f>IF(AND(U147&lt;&gt;"",U147&gt;1),V68,"")</f>
        <v>Congo</v>
      </c>
      <c r="W147" s="3">
        <f>SUMPRODUCT((DA3:DA105=V147)*(DD3:DD105=V148)*(DE3:DE105="W"))+SUMPRODUCT((DA3:DA105=V147)*(DD3:DD105=V149)*(DE3:DE105="W"))+SUMPRODUCT((DA3:DA105=V147)*(DD3:DD105=V150)*(DE3:DE105="W"))+SUMPRODUCT((DA3:DA105=V147)*(DD3:DD105=V146)*(DE3:DE105="W"))+SUMPRODUCT((DA3:DA105=V148)*(DD3:DD105=V147)*(DF3:DF105="W"))+SUMPRODUCT((DA3:DA105=V149)*(DD3:DD105=V147)*(DF3:DF105="W"))+SUMPRODUCT((DA3:DA105=V150)*(DD3:DD105=V147)*(DF3:DF105="W"))+SUMPRODUCT((DA3:DA105=V146)*(DD3:DD105=V147)*(DF3:DF105="W"))</f>
        <v>0</v>
      </c>
      <c r="X147" s="3">
        <f>SUMPRODUCT((DA3:DA105=V147)*(DD3:DD105=V148)*(DE3:DE105="D"))+SUMPRODUCT((DA3:DA105=V147)*(DD3:DD105=V149)*(DE3:DE105="D"))+SUMPRODUCT((DA3:DA105=V147)*(DD3:DD105=V150)*(DE3:DE105="D"))+SUMPRODUCT((DA3:DA105=V147)*(DD3:DD105=V146)*(DE3:DE105="D"))+SUMPRODUCT((DA3:DA105=V148)*(DD3:DD105=V147)*(DE3:DE105="D"))+SUMPRODUCT((DA3:DA105=V149)*(DD3:DD105=V147)*(DE3:DE105="D"))+SUMPRODUCT((DA3:DA105=V150)*(DD3:DD105=V147)*(DE3:DE105="D"))+SUMPRODUCT((DA3:DA105=V146)*(DD3:DD105=V147)*(DE3:DE105="D"))</f>
        <v>0</v>
      </c>
      <c r="Y147" s="3">
        <f>SUMPRODUCT((DA3:DA105=V147)*(DD3:DD105=V148)*(DE3:DE105="L"))+SUMPRODUCT((DA3:DA105=V147)*(DD3:DD105=V149)*(DE3:DE105="L"))+SUMPRODUCT((DA3:DA105=V147)*(DD3:DD105=V150)*(DE3:DE105="L"))+SUMPRODUCT((DA3:DA105=V147)*(DD3:DD105=V146)*(DE3:DE105="L"))+SUMPRODUCT((DA3:DA105=V148)*(DD3:DD105=V147)*(DF3:DF105="L"))+SUMPRODUCT((DA3:DA105=V149)*(DD3:DD105=V147)*(DF3:DF105="L"))+SUMPRODUCT((DA3:DA105=V150)*(DD3:DD105=V147)*(DF3:DF105="L"))+SUMPRODUCT((DA3:DA105=V146)*(DD3:DD105=V147)*(DF3:DF105="L"))</f>
        <v>0</v>
      </c>
      <c r="Z147" s="3">
        <f>SUMPRODUCT((DA3:DA105=V147)*(DD3:DD105=V148)*DB3:DB105)+SUMPRODUCT((DA3:DA105=V147)*(DD3:DD105=V149)*DB3:DB105)+SUMPRODUCT((DA3:DA105=V147)*(DD3:DD105=V150)*DB3:DB105)+SUMPRODUCT((DA3:DA105=V147)*(DD3:DD105=V146)*DB3:DB105)+SUMPRODUCT((DA3:DA105=V148)*(DD3:DD105=V147)*DC3:DC105)+SUMPRODUCT((DA3:DA105=V149)*(DD3:DD105=V147)*DC3:DC105)+SUMPRODUCT((DA3:DA105=V150)*(DD3:DD105=V147)*DC3:DC105)+SUMPRODUCT((DA3:DA105=V146)*(DD3:DD105=V147)*DC3:DC105)</f>
        <v>0</v>
      </c>
      <c r="AA147" s="3">
        <f>SUMPRODUCT((DA3:DA105=V147)*(DD3:DD105=V148)*DC3:DC105)+SUMPRODUCT((DA3:DA105=V147)*(DD3:DD105=V149)*DC3:DC105)+SUMPRODUCT((DA3:DA105=V147)*(DD3:DD105=V150)*DC3:DC105)+SUMPRODUCT((DA3:DA105=V147)*(DD3:DD105=V146)*DC3:DC105)+SUMPRODUCT((DA3:DA105=V148)*(DD3:DD105=V147)*DB3:DB105)+SUMPRODUCT((DA3:DA105=V149)*(DD3:DD105=V147)*DB3:DB105)+SUMPRODUCT((DA3:DA105=V150)*(DD3:DD105=V147)*DB3:DB105)+SUMPRODUCT((DA3:DA105=V146)*(DD3:DD105=V147)*DB3:DB105)</f>
        <v>0</v>
      </c>
      <c r="AB147" s="3">
        <f>Z147-AA147+1000</f>
        <v>1000</v>
      </c>
      <c r="AC147" s="3">
        <f t="shared" ref="AC147:AC149" si="406">IF(V147&lt;&gt;"",W147*3+X147*1,"")</f>
        <v>0</v>
      </c>
      <c r="AD147" s="3">
        <f>IF(V147&lt;&gt;"",VLOOKUP(V147,C4:I70,7,FALSE),"")</f>
        <v>1000</v>
      </c>
      <c r="AE147" s="3">
        <f>IF(V147&lt;&gt;"",VLOOKUP(V147,C4:I70,5,FALSE),"")</f>
        <v>0</v>
      </c>
      <c r="AF147" s="3">
        <f>IF(V147&lt;&gt;"",VLOOKUP(V147,C4:K70,9,FALSE),"")</f>
        <v>-148</v>
      </c>
      <c r="AG147" s="3">
        <f t="shared" ref="AG147:AG149" si="407">AC147</f>
        <v>0</v>
      </c>
      <c r="AH147" s="3">
        <f>IF(V147&lt;&gt;"",RANK(AG147,AG146:AG149),"")</f>
        <v>1</v>
      </c>
      <c r="AI147" s="3">
        <f>IF(V147&lt;&gt;"",SUMPRODUCT((AG146:AG149=AG147)*(AB146:AB149&gt;AB147)),"")</f>
        <v>0</v>
      </c>
      <c r="AJ147" s="3">
        <f>IF(V147&lt;&gt;"",SUMPRODUCT((AG146:AG149=AG147)*(AB146:AB149=AB147)*(Z146:Z149&gt;Z147)),"")</f>
        <v>0</v>
      </c>
      <c r="AK147" s="3">
        <f>IF(V147&lt;&gt;"",SUMPRODUCT((AG146:AG149=AG147)*(AB146:AB149=AB147)*(Z146:Z149=Z147)*(AD146:AD149&gt;AD147)),"")</f>
        <v>0</v>
      </c>
      <c r="AL147" s="3">
        <f>IF(V147&lt;&gt;"",SUMPRODUCT((AG146:AG149=AG147)*(AB146:AB149=AB147)*(Z146:Z149=Z147)*(AD146:AD149=AD147)*(AE146:AE149&gt;AE147)),"")</f>
        <v>0</v>
      </c>
      <c r="AM147" s="3">
        <f>IF(V147&lt;&gt;"",SUMPRODUCT((AG146:AG149=AG147)*(AB146:AB149=AB147)*(Z146:Z149=Z147)*(AD146:AD149=AD147)*(AE146:AE149=AE147)*(AF146:AF149&gt;AF147)),"")</f>
        <v>2</v>
      </c>
      <c r="AN147" s="3">
        <f t="shared" ref="AN147:AN149" si="408">IF(V147&lt;&gt;"",SUM(AH147:AM147),"")</f>
        <v>3</v>
      </c>
      <c r="AO147" s="3" t="str">
        <f>IF(AP68&lt;&gt;"",SUMPRODUCT((AW67:AW70=AW68)*(AV67:AV70=AV68)*(AT67:AT70=AT68)*(AU67:AU70=AU68)),"")</f>
        <v/>
      </c>
      <c r="AP147" s="3" t="str">
        <f>IF(AND(AO147&lt;&gt;"",AO147&gt;1),AP68,"")</f>
        <v/>
      </c>
      <c r="AQ147" s="3">
        <f>SUMPRODUCT((DA3:DA105=AP147)*(DD3:DD105=AP148)*(DE3:DE105="W"))+SUMPRODUCT((DA3:DA105=AP147)*(DD3:DD105=AP149)*(DE3:DE105="W"))+SUMPRODUCT((DA3:DA105=AP147)*(DD3:DD105=AP150)*(DE3:DE105="W"))+SUMPRODUCT((DA3:DA105=AP148)*(DD3:DD105=AP147)*(DF3:DF105="W"))+SUMPRODUCT((DA3:DA105=AP149)*(DD3:DD105=AP147)*(DF3:DF105="W"))+SUMPRODUCT((DA3:DA105=AP150)*(DD3:DD105=AP147)*(DF3:DF105="W"))</f>
        <v>0</v>
      </c>
      <c r="AR147" s="3">
        <f>SUMPRODUCT((DA3:DA105=AP147)*(DD3:DD105=AP148)*(DE3:DE105="D"))+SUMPRODUCT((DA3:DA105=AP147)*(DD3:DD105=AP149)*(DE3:DE105="D"))+SUMPRODUCT((DA3:DA105=AP147)*(DD3:DD105=AP150)*(DE3:DE105="D"))+SUMPRODUCT((DA3:DA105=AP148)*(DD3:DD105=AP147)*(DE3:DE105="D"))+SUMPRODUCT((DA3:DA105=AP149)*(DD3:DD105=AP147)*(DE3:DE105="D"))+SUMPRODUCT((DA3:DA105=AP150)*(DD3:DD105=AP147)*(DE3:DE105="D"))</f>
        <v>0</v>
      </c>
      <c r="AS147" s="3">
        <f>SUMPRODUCT((DA3:DA105=AP147)*(DD3:DD105=AP148)*(DE3:DE105="L"))+SUMPRODUCT((DA3:DA105=AP147)*(DD3:DD105=AP149)*(DE3:DE105="L"))+SUMPRODUCT((DA3:DA105=AP147)*(DD3:DD105=AP150)*(DE3:DE105="L"))+SUMPRODUCT((DA3:DA105=AP148)*(DD3:DD105=AP147)*(DF3:DF105="L"))+SUMPRODUCT((DA3:DA105=AP149)*(DD3:DD105=AP147)*(DF3:DF105="L"))+SUMPRODUCT((DA3:DA105=AP150)*(DD3:DD105=AP147)*(DF3:DF105="L"))</f>
        <v>0</v>
      </c>
      <c r="AT147" s="3">
        <f>SUMPRODUCT((DA3:DA105=AP147)*(DD3:DD105=AP148)*DB3:DB105)+SUMPRODUCT((DA3:DA105=AP147)*(DD3:DD105=AP149)*DB3:DB105)+SUMPRODUCT((DA3:DA105=AP147)*(DD3:DD105=AP150)*DB3:DB105)+SUMPRODUCT((DA3:DA105=AP147)*(DD3:DD105=AP146)*DB3:DB105)+SUMPRODUCT((DA3:DA105=AP148)*(DD3:DD105=AP147)*DC3:DC105)+SUMPRODUCT((DA3:DA105=AP149)*(DD3:DD105=AP147)*DC3:DC105)+SUMPRODUCT((DA3:DA105=AP150)*(DD3:DD105=AP147)*DC3:DC105)+SUMPRODUCT((DA3:DA105=AP146)*(DD3:DD105=AP147)*DC3:DC105)</f>
        <v>0</v>
      </c>
      <c r="AU147" s="3">
        <f>SUMPRODUCT((DA3:DA105=AP147)*(DD3:DD105=AP148)*DC3:DC105)+SUMPRODUCT((DA3:DA105=AP147)*(DD3:DD105=AP149)*DC3:DC105)+SUMPRODUCT((DA3:DA105=AP147)*(DD3:DD105=AP150)*DC3:DC105)+SUMPRODUCT((DA3:DA105=AP147)*(DD3:DD105=AP146)*DC3:DC105)+SUMPRODUCT((DA3:DA105=AP148)*(DD3:DD105=AP147)*DB3:DB105)+SUMPRODUCT((DA3:DA105=AP149)*(DD3:DD105=AP147)*DB3:DB105)+SUMPRODUCT((DA3:DA105=AP150)*(DD3:DD105=AP147)*DB3:DB105)+SUMPRODUCT((DA3:DA105=AP146)*(DD3:DD105=AP147)*DB3:DB105)</f>
        <v>0</v>
      </c>
      <c r="AV147" s="3">
        <f>AT147-AU147+1000</f>
        <v>1000</v>
      </c>
      <c r="AW147" s="3" t="str">
        <f t="shared" ref="AW147:AW149" si="409">IF(AP147&lt;&gt;"",AQ147*3+AR147*1,"")</f>
        <v/>
      </c>
      <c r="AX147" s="3" t="str">
        <f>IF(AP147&lt;&gt;"",VLOOKUP(AP147,C4:I70,7,FALSE),"")</f>
        <v/>
      </c>
      <c r="AY147" s="3" t="str">
        <f>IF(AP147&lt;&gt;"",VLOOKUP(AP147,C4:I70,5,FALSE),"")</f>
        <v/>
      </c>
      <c r="AZ147" s="3" t="str">
        <f>IF(AP147&lt;&gt;"",VLOOKUP(AP147,C4:K70,9,FALSE),"")</f>
        <v/>
      </c>
      <c r="BA147" s="3" t="str">
        <f t="shared" ref="BA147:BA149" si="410">AW147</f>
        <v/>
      </c>
      <c r="BB147" s="3" t="str">
        <f>IF(AP147&lt;&gt;"",RANK(BA147,BA146:BA149),"")</f>
        <v/>
      </c>
      <c r="BC147" s="3" t="str">
        <f>IF(AP147&lt;&gt;"",SUMPRODUCT((BA146:BA149=BA147)*(AV146:AV149&gt;AV147)),"")</f>
        <v/>
      </c>
      <c r="BD147" s="3" t="str">
        <f>IF(AP147&lt;&gt;"",SUMPRODUCT((BA146:BA149=BA147)*(AV146:AV149=AV147)*(AT146:AT149&gt;AT147)),"")</f>
        <v/>
      </c>
      <c r="BE147" s="3" t="str">
        <f>IF(AP147&lt;&gt;"",SUMPRODUCT((BA146:BA149=BA147)*(AV146:AV149=AV147)*(AT146:AT149=AT147)*(AX146:AX149&gt;AX147)),"")</f>
        <v/>
      </c>
      <c r="BF147" s="3" t="str">
        <f>IF(AP147&lt;&gt;"",SUMPRODUCT((BA146:BA149=BA147)*(AV146:AV149=AV147)*(AT146:AT149=AT147)*(AX146:AX149=AX147)*(AY146:AY149&gt;AY147)),"")</f>
        <v/>
      </c>
      <c r="BG147" s="3" t="str">
        <f>IF(AP147&lt;&gt;"",SUMPRODUCT((BA146:BA149=BA147)*(AV146:AV149=AV147)*(AT146:AT149=AT147)*(AX146:AX149=AX147)*(AY146:AY149=AY147)*(AZ146:AZ149&gt;AZ147)),"")</f>
        <v/>
      </c>
      <c r="BH147" s="3" t="str">
        <f>IF(AP147&lt;&gt;"",SUM(BB147:BG147)+1,"")</f>
        <v/>
      </c>
      <c r="DQ147" s="3" t="e">
        <f ca="1">IF(COUNTIF(DQ67:DQ70,4)=4,1,SUMPRODUCT((DQ67:DQ70=DQ68)*(DP67:DP70=DP68)*(DN67:DN70&gt;DN68))+1)</f>
        <v>#REF!</v>
      </c>
      <c r="EB147" s="3" t="e">
        <f ca="1">IF(EC68&lt;&gt;"",SUMPRODUCT((EJ67:EJ70=EJ68)*(EI67:EI70=EI68)*(EG67:EG70=EG68)*(EH67:EH70=EH68)),"")</f>
        <v>#N/A</v>
      </c>
      <c r="EC147" s="3" t="e">
        <f ca="1">IF(AND(EB147&lt;&gt;"",EB147&gt;1),EC68,"")</f>
        <v>#N/A</v>
      </c>
      <c r="ED147" s="3" t="e">
        <f ca="1">SUMPRODUCT((HH3:HH105=EC147)*(HK3:HK105=EC148)*(HL3:HL105="W"))+SUMPRODUCT((HH3:HH105=EC147)*(HK3:HK105=EC149)*(HL3:HL105="W"))+SUMPRODUCT((HH3:HH105=EC147)*(HK3:HK105=EC150)*(HL3:HL105="W"))+SUMPRODUCT((HH3:HH105=EC147)*(HK3:HK105=EC146)*(HL3:HL105="W"))+SUMPRODUCT((HH3:HH105=EC148)*(HK3:HK105=EC147)*(HM3:HM105="W"))+SUMPRODUCT((HH3:HH105=EC149)*(HK3:HK105=EC147)*(HM3:HM105="W"))+SUMPRODUCT((HH3:HH105=EC150)*(HK3:HK105=EC147)*(HM3:HM105="W"))+SUMPRODUCT((HH3:HH105=EC146)*(HK3:HK105=EC147)*(HM3:HM105="W"))</f>
        <v>#N/A</v>
      </c>
      <c r="EE147" s="3" t="e">
        <f ca="1">SUMPRODUCT((HH3:HH105=EC147)*(HK3:HK105=EC148)*(HL3:HL105="D"))+SUMPRODUCT((HH3:HH105=EC147)*(HK3:HK105=EC149)*(HL3:HL105="D"))+SUMPRODUCT((HH3:HH105=EC147)*(HK3:HK105=EC150)*(HL3:HL105="D"))+SUMPRODUCT((HH3:HH105=EC147)*(HK3:HK105=EC146)*(HL3:HL105="D"))+SUMPRODUCT((HH3:HH105=EC148)*(HK3:HK105=EC147)*(HL3:HL105="D"))+SUMPRODUCT((HH3:HH105=EC149)*(HK3:HK105=EC147)*(HL3:HL105="D"))+SUMPRODUCT((HH3:HH105=EC150)*(HK3:HK105=EC147)*(HL3:HL105="D"))+SUMPRODUCT((HH3:HH105=EC146)*(HK3:HK105=EC147)*(HL3:HL105="D"))</f>
        <v>#N/A</v>
      </c>
      <c r="EF147" s="3" t="e">
        <f ca="1">SUMPRODUCT((HH3:HH105=EC147)*(HK3:HK105=EC148)*(HL3:HL105="L"))+SUMPRODUCT((HH3:HH105=EC147)*(HK3:HK105=EC149)*(HL3:HL105="L"))+SUMPRODUCT((HH3:HH105=EC147)*(HK3:HK105=EC150)*(HL3:HL105="L"))+SUMPRODUCT((HH3:HH105=EC147)*(HK3:HK105=EC146)*(HL3:HL105="L"))+SUMPRODUCT((HH3:HH105=EC148)*(HK3:HK105=EC147)*(HM3:HM105="L"))+SUMPRODUCT((HH3:HH105=EC149)*(HK3:HK105=EC147)*(HM3:HM105="L"))+SUMPRODUCT((HH3:HH105=EC150)*(HK3:HK105=EC147)*(HM3:HM105="L"))+SUMPRODUCT((HH3:HH105=EC146)*(HK3:HK105=EC147)*(HM3:HM105="L"))</f>
        <v>#N/A</v>
      </c>
      <c r="EG147" s="3" t="e">
        <f ca="1">SUMPRODUCT((HH3:HH105=EC147)*(HK3:HK105=EC148)*HI3:HI105)+SUMPRODUCT((HH3:HH105=EC147)*(HK3:HK105=EC149)*HI3:HI105)+SUMPRODUCT((HH3:HH105=EC147)*(HK3:HK105=EC150)*HI3:HI105)+SUMPRODUCT((HH3:HH105=EC147)*(HK3:HK105=EC146)*HI3:HI105)+SUMPRODUCT((HH3:HH105=EC148)*(HK3:HK105=EC147)*HJ3:HJ105)+SUMPRODUCT((HH3:HH105=EC149)*(HK3:HK105=EC147)*HJ3:HJ105)+SUMPRODUCT((HH3:HH105=EC150)*(HK3:HK105=EC147)*HJ3:HJ105)+SUMPRODUCT((HH3:HH105=EC146)*(HK3:HK105=EC147)*HJ3:HJ105)</f>
        <v>#N/A</v>
      </c>
      <c r="EH147" s="3" t="e">
        <f ca="1">SUMPRODUCT((HH3:HH105=EC147)*(HK3:HK105=EC148)*HJ3:HJ105)+SUMPRODUCT((HH3:HH105=EC147)*(HK3:HK105=EC149)*HJ3:HJ105)+SUMPRODUCT((HH3:HH105=EC147)*(HK3:HK105=EC150)*HJ3:HJ105)+SUMPRODUCT((HH3:HH105=EC147)*(HK3:HK105=EC146)*HJ3:HJ105)+SUMPRODUCT((HH3:HH105=EC148)*(HK3:HK105=EC147)*HI3:HI105)+SUMPRODUCT((HH3:HH105=EC149)*(HK3:HK105=EC147)*HI3:HI105)+SUMPRODUCT((HH3:HH105=EC150)*(HK3:HK105=EC147)*HI3:HI105)+SUMPRODUCT((HH3:HH105=EC146)*(HK3:HK105=EC147)*HI3:HI105)</f>
        <v>#N/A</v>
      </c>
      <c r="EI147" s="3" t="e">
        <f ca="1">EG147-EH147+1000</f>
        <v>#N/A</v>
      </c>
      <c r="EJ147" s="3" t="e">
        <f t="shared" ref="EJ147:EJ149" ca="1" si="411">IF(EC147&lt;&gt;"",ED147*3+EE147*1,"")</f>
        <v>#N/A</v>
      </c>
      <c r="EK147" s="3" t="e">
        <f ca="1">IF(EC147&lt;&gt;"",VLOOKUP(EC147,DJ4:DP70,7,FALSE),"")</f>
        <v>#N/A</v>
      </c>
      <c r="EL147" s="3" t="e">
        <f ca="1">IF(EC147&lt;&gt;"",VLOOKUP(EC147,DJ4:DP70,5,FALSE),"")</f>
        <v>#N/A</v>
      </c>
      <c r="EM147" s="3" t="e">
        <f ca="1">IF(EC147&lt;&gt;"",VLOOKUP(EC147,DJ4:DR70,9,FALSE),"")</f>
        <v>#N/A</v>
      </c>
      <c r="EN147" s="3" t="e">
        <f t="shared" ref="EN147:EN149" ca="1" si="412">EJ147</f>
        <v>#N/A</v>
      </c>
      <c r="EO147" s="3" t="e">
        <f ca="1">IF(EC147&lt;&gt;"",RANK(EN147,EN146:EN149),"")</f>
        <v>#N/A</v>
      </c>
      <c r="EP147" s="3" t="e">
        <f ca="1">IF(EC147&lt;&gt;"",SUMPRODUCT((EN146:EN149=EN147)*(EI146:EI149&gt;EI147)),"")</f>
        <v>#N/A</v>
      </c>
      <c r="EQ147" s="3" t="e">
        <f ca="1">IF(EC147&lt;&gt;"",SUMPRODUCT((EN146:EN149=EN147)*(EI146:EI149=EI147)*(EG146:EG149&gt;EG147)),"")</f>
        <v>#N/A</v>
      </c>
      <c r="ER147" s="3" t="e">
        <f ca="1">IF(EC147&lt;&gt;"",SUMPRODUCT((EN146:EN149=EN147)*(EI146:EI149=EI147)*(EG146:EG149=EG147)*(EK146:EK149&gt;EK147)),"")</f>
        <v>#N/A</v>
      </c>
      <c r="ES147" s="3" t="e">
        <f ca="1">IF(EC147&lt;&gt;"",SUMPRODUCT((EN146:EN149=EN147)*(EI146:EI149=EI147)*(EG146:EG149=EG147)*(EK146:EK149=EK147)*(EL146:EL149&gt;EL147)),"")</f>
        <v>#N/A</v>
      </c>
      <c r="ET147" s="3" t="e">
        <f ca="1">IF(EC147&lt;&gt;"",SUMPRODUCT((EN146:EN149=EN147)*(EI146:EI149=EI147)*(EG146:EG149=EG147)*(EK146:EK149=EK147)*(EL146:EL149=EL147)*(EM146:EM149&gt;EM147)),"")</f>
        <v>#N/A</v>
      </c>
      <c r="EU147" s="3" t="e">
        <f t="shared" ref="EU147:EU149" ca="1" si="413">IF(EC147&lt;&gt;"",SUM(EO147:ET147),"")</f>
        <v>#N/A</v>
      </c>
      <c r="EV147" s="3" t="e">
        <f ca="1">IF(EW68&lt;&gt;"",SUMPRODUCT((FD67:FD70=FD68)*(FC67:FC70=FC68)*(FA67:FA70=FA68)*(FB67:FB70=FB68)),"")</f>
        <v>#N/A</v>
      </c>
      <c r="EW147" s="3" t="e">
        <f ca="1">IF(AND(EV147&lt;&gt;"",EV147&gt;1),EW68,"")</f>
        <v>#N/A</v>
      </c>
      <c r="EX147" s="3" t="e">
        <f ca="1">SUMPRODUCT((HH3:HH105=EW147)*(HK3:HK105=EW148)*(HL3:HL105="W"))+SUMPRODUCT((HH3:HH105=EW147)*(HK3:HK105=EW149)*(HL3:HL105="W"))+SUMPRODUCT((HH3:HH105=EW147)*(HK3:HK105=EW150)*(HL3:HL105="W"))+SUMPRODUCT((HH3:HH105=EW148)*(HK3:HK105=EW147)*(HM3:HM105="W"))+SUMPRODUCT((HH3:HH105=EW149)*(HK3:HK105=EW147)*(HM3:HM105="W"))+SUMPRODUCT((HH3:HH105=EW150)*(HK3:HK105=EW147)*(HM3:HM105="W"))</f>
        <v>#N/A</v>
      </c>
      <c r="EY147" s="3" t="e">
        <f ca="1">SUMPRODUCT((HH3:HH105=EW147)*(HK3:HK105=EW148)*(HL3:HL105="D"))+SUMPRODUCT((HH3:HH105=EW147)*(HK3:HK105=EW149)*(HL3:HL105="D"))+SUMPRODUCT((HH3:HH105=EW147)*(HK3:HK105=EW150)*(HL3:HL105="D"))+SUMPRODUCT((HH3:HH105=EW148)*(HK3:HK105=EW147)*(HL3:HL105="D"))+SUMPRODUCT((HH3:HH105=EW149)*(HK3:HK105=EW147)*(HL3:HL105="D"))+SUMPRODUCT((HH3:HH105=EW150)*(HK3:HK105=EW147)*(HL3:HL105="D"))</f>
        <v>#N/A</v>
      </c>
      <c r="EZ147" s="3" t="e">
        <f ca="1">SUMPRODUCT((HH3:HH105=EW147)*(HK3:HK105=EW148)*(HL3:HL105="L"))+SUMPRODUCT((HH3:HH105=EW147)*(HK3:HK105=EW149)*(HL3:HL105="L"))+SUMPRODUCT((HH3:HH105=EW147)*(HK3:HK105=EW150)*(HL3:HL105="L"))+SUMPRODUCT((HH3:HH105=EW148)*(HK3:HK105=EW147)*(HM3:HM105="L"))+SUMPRODUCT((HH3:HH105=EW149)*(HK3:HK105=EW147)*(HM3:HM105="L"))+SUMPRODUCT((HH3:HH105=EW150)*(HK3:HK105=EW147)*(HM3:HM105="L"))</f>
        <v>#N/A</v>
      </c>
      <c r="FA147" s="3" t="e">
        <f ca="1">SUMPRODUCT((HH3:HH105=EW147)*(HK3:HK105=EW148)*HI3:HI105)+SUMPRODUCT((HH3:HH105=EW147)*(HK3:HK105=EW149)*HI3:HI105)+SUMPRODUCT((HH3:HH105=EW147)*(HK3:HK105=EW150)*HI3:HI105)+SUMPRODUCT((HH3:HH105=EW147)*(HK3:HK105=EW146)*HI3:HI105)+SUMPRODUCT((HH3:HH105=EW148)*(HK3:HK105=EW147)*HJ3:HJ105)+SUMPRODUCT((HH3:HH105=EW149)*(HK3:HK105=EW147)*HJ3:HJ105)+SUMPRODUCT((HH3:HH105=EW150)*(HK3:HK105=EW147)*HJ3:HJ105)+SUMPRODUCT((HH3:HH105=EW146)*(HK3:HK105=EW147)*HJ3:HJ105)</f>
        <v>#N/A</v>
      </c>
      <c r="FB147" s="3" t="e">
        <f ca="1">SUMPRODUCT((HH3:HH105=EW147)*(HK3:HK105=EW148)*HJ3:HJ105)+SUMPRODUCT((HH3:HH105=EW147)*(HK3:HK105=EW149)*HJ3:HJ105)+SUMPRODUCT((HH3:HH105=EW147)*(HK3:HK105=EW150)*HJ3:HJ105)+SUMPRODUCT((HH3:HH105=EW147)*(HK3:HK105=EW146)*HJ3:HJ105)+SUMPRODUCT((HH3:HH105=EW148)*(HK3:HK105=EW147)*HI3:HI105)+SUMPRODUCT((HH3:HH105=EW149)*(HK3:HK105=EW147)*HI3:HI105)+SUMPRODUCT((HH3:HH105=EW150)*(HK3:HK105=EW147)*HI3:HI105)+SUMPRODUCT((HH3:HH105=EW146)*(HK3:HK105=EW147)*HI3:HI105)</f>
        <v>#N/A</v>
      </c>
      <c r="FC147" s="3" t="e">
        <f ca="1">FA147-FB147+1000</f>
        <v>#N/A</v>
      </c>
      <c r="FD147" s="3" t="e">
        <f t="shared" ref="FD147:FD149" ca="1" si="414">IF(EW147&lt;&gt;"",EX147*3+EY147*1,"")</f>
        <v>#N/A</v>
      </c>
      <c r="FE147" s="3" t="e">
        <f ca="1">IF(EW147&lt;&gt;"",VLOOKUP(EW147,DJ4:DP70,7,FALSE),"")</f>
        <v>#N/A</v>
      </c>
      <c r="FF147" s="3" t="e">
        <f ca="1">IF(EW147&lt;&gt;"",VLOOKUP(EW147,DJ4:DP70,5,FALSE),"")</f>
        <v>#N/A</v>
      </c>
      <c r="FG147" s="3" t="e">
        <f ca="1">IF(EW147&lt;&gt;"",VLOOKUP(EW147,DJ4:DR70,9,FALSE),"")</f>
        <v>#N/A</v>
      </c>
      <c r="FH147" s="3" t="e">
        <f t="shared" ref="FH147:FH149" ca="1" si="415">FD147</f>
        <v>#N/A</v>
      </c>
      <c r="FI147" s="3" t="e">
        <f ca="1">IF(EW147&lt;&gt;"",RANK(FH147,FH146:FH149),"")</f>
        <v>#N/A</v>
      </c>
      <c r="FJ147" s="3" t="e">
        <f ca="1">IF(EW147&lt;&gt;"",SUMPRODUCT((FH146:FH149=FH147)*(FC146:FC149&gt;FC147)),"")</f>
        <v>#N/A</v>
      </c>
      <c r="FK147" s="3" t="e">
        <f ca="1">IF(EW147&lt;&gt;"",SUMPRODUCT((FH146:FH149=FH147)*(FC146:FC149=FC147)*(FA146:FA149&gt;FA147)),"")</f>
        <v>#N/A</v>
      </c>
      <c r="FL147" s="3" t="e">
        <f ca="1">IF(EW147&lt;&gt;"",SUMPRODUCT((FH146:FH149=FH147)*(FC146:FC149=FC147)*(FA146:FA149=FA147)*(FE146:FE149&gt;FE147)),"")</f>
        <v>#N/A</v>
      </c>
      <c r="FM147" s="3" t="e">
        <f ca="1">IF(EW147&lt;&gt;"",SUMPRODUCT((FH146:FH149=FH147)*(FC146:FC149=FC147)*(FA146:FA149=FA147)*(FE146:FE149=FE147)*(FF146:FF149&gt;FF147)),"")</f>
        <v>#N/A</v>
      </c>
      <c r="FN147" s="3" t="e">
        <f ca="1">IF(EW147&lt;&gt;"",SUMPRODUCT((FH146:FH149=FH147)*(FC146:FC149=FC147)*(FA146:FA149=FA147)*(FE146:FE149=FE147)*(FF146:FF149=FF147)*(FG146:FG149&gt;FG147)),"")</f>
        <v>#N/A</v>
      </c>
      <c r="FO147" s="3" t="e">
        <f ca="1">IF(EW147&lt;&gt;"",SUM(FI147:FN147)+1,"")</f>
        <v>#N/A</v>
      </c>
    </row>
    <row r="148" spans="4:171" x14ac:dyDescent="0.25">
      <c r="J148" s="3">
        <f>IF(COUNTIF(J67:J70,4)=4,1,SUMPRODUCT((J67:J70=J69)*(I67:I70=I69)*(G67:G70&gt;G69))+1)</f>
        <v>1</v>
      </c>
      <c r="U148" s="3">
        <f>IF(V69&lt;&gt;"",SUMPRODUCT((AC67:AC70=AC69)*(AB67:AB70=AB69)*(Z67:Z70=Z69)*(AA67:AA70=AA69)),"")</f>
        <v>4</v>
      </c>
      <c r="V148" s="3" t="str">
        <f>IF(AND(U148&lt;&gt;"",U148&gt;1),V69,"")</f>
        <v>Colombia</v>
      </c>
      <c r="W148" s="3">
        <f>SUMPRODUCT((DA3:DA105=V148)*(DD3:DD105=V149)*(DE3:DE105="W"))+SUMPRODUCT((DA3:DA105=V148)*(DD3:DD105=V150)*(DE3:DE105="W"))+SUMPRODUCT((DA3:DA105=V148)*(DD3:DD105=V146)*(DE3:DE105="W"))+SUMPRODUCT((DA3:DA105=V148)*(DD3:DD105=V147)*(DE3:DE105="W"))+SUMPRODUCT((DA3:DA105=V149)*(DD3:DD105=V148)*(DF3:DF105="W"))+SUMPRODUCT((DA3:DA105=V150)*(DD3:DD105=V148)*(DF3:DF105="W"))+SUMPRODUCT((DA3:DA105=V146)*(DD3:DD105=V148)*(DF3:DF105="W"))+SUMPRODUCT((DA3:DA105=V147)*(DD3:DD105=V148)*(DF3:DF105="W"))</f>
        <v>0</v>
      </c>
      <c r="X148" s="3">
        <f>SUMPRODUCT((DA3:DA105=V148)*(DD3:DD105=V149)*(DE3:DE105="D"))+SUMPRODUCT((DA3:DA105=V148)*(DD3:DD105=V150)*(DE3:DE105="D"))+SUMPRODUCT((DA3:DA105=V148)*(DD3:DD105=V146)*(DE3:DE105="D"))+SUMPRODUCT((DA3:DA105=V148)*(DD3:DD105=V147)*(DE3:DE105="D"))+SUMPRODUCT((DA3:DA105=V149)*(DD3:DD105=V148)*(DE3:DE105="D"))+SUMPRODUCT((DA3:DA105=V150)*(DD3:DD105=V148)*(DE3:DE105="D"))+SUMPRODUCT((DA3:DA105=V146)*(DD3:DD105=V148)*(DE3:DE105="D"))+SUMPRODUCT((DA3:DA105=V147)*(DD3:DD105=V148)*(DE3:DE105="D"))</f>
        <v>0</v>
      </c>
      <c r="Y148" s="3">
        <f>SUMPRODUCT((DA3:DA105=V148)*(DD3:DD105=V149)*(DE3:DE105="L"))+SUMPRODUCT((DA3:DA105=V148)*(DD3:DD105=V150)*(DE3:DE105="L"))+SUMPRODUCT((DA3:DA105=V148)*(DD3:DD105=V146)*(DE3:DE105="L"))+SUMPRODUCT((DA3:DA105=V148)*(DD3:DD105=V147)*(DE3:DE105="L"))+SUMPRODUCT((DA3:DA105=V149)*(DD3:DD105=V148)*(DF3:DF105="L"))+SUMPRODUCT((DA3:DA105=V150)*(DD3:DD105=V148)*(DF3:DF105="L"))+SUMPRODUCT((DA3:DA105=V146)*(DD3:DD105=V148)*(DF3:DF105="L"))+SUMPRODUCT((DA3:DA105=V147)*(DD3:DD105=V148)*(DF3:DF105="L"))</f>
        <v>0</v>
      </c>
      <c r="Z148" s="3">
        <f>SUMPRODUCT((DA3:DA105=V148)*(DD3:DD105=V149)*DB3:DB105)+SUMPRODUCT((DA3:DA105=V148)*(DD3:DD105=V150)*DB3:DB105)+SUMPRODUCT((DA3:DA105=V148)*(DD3:DD105=V146)*DB3:DB105)+SUMPRODUCT((DA3:DA105=V148)*(DD3:DD105=V147)*DB3:DB105)+SUMPRODUCT((DA3:DA105=V149)*(DD3:DD105=V148)*DC3:DC105)+SUMPRODUCT((DA3:DA105=V150)*(DD3:DD105=V148)*DC3:DC105)+SUMPRODUCT((DA3:DA105=V146)*(DD3:DD105=V148)*DC3:DC105)+SUMPRODUCT((DA3:DA105=V147)*(DD3:DD105=V148)*DC3:DC105)</f>
        <v>0</v>
      </c>
      <c r="AA148" s="3">
        <f>SUMPRODUCT((DA3:DA105=V148)*(DD3:DD105=V149)*DC3:DC105)+SUMPRODUCT((DA3:DA105=V148)*(DD3:DD105=V150)*DC3:DC105)+SUMPRODUCT((DA3:DA105=V148)*(DD3:DD105=V146)*DC3:DC105)+SUMPRODUCT((DA3:DA105=V148)*(DD3:DD105=V147)*DC3:DC105)+SUMPRODUCT((DA3:DA105=V149)*(DD3:DD105=V148)*DB3:DB105)+SUMPRODUCT((DA3:DA105=V150)*(DD3:DD105=V148)*DB3:DB105)+SUMPRODUCT((DA3:DA105=V146)*(DD3:DD105=V148)*DB3:DB105)+SUMPRODUCT((DA3:DA105=V147)*(DD3:DD105=V148)*DB3:DB105)</f>
        <v>0</v>
      </c>
      <c r="AB148" s="3">
        <f>Z148-AA148+1000</f>
        <v>1000</v>
      </c>
      <c r="AC148" s="3">
        <f t="shared" si="406"/>
        <v>0</v>
      </c>
      <c r="AD148" s="3">
        <f>IF(V148&lt;&gt;"",VLOOKUP(V148,C4:I70,7,FALSE),"")</f>
        <v>1000</v>
      </c>
      <c r="AE148" s="3">
        <f>IF(V148&lt;&gt;"",VLOOKUP(V148,C4:I70,5,FALSE),"")</f>
        <v>0</v>
      </c>
      <c r="AF148" s="3">
        <f>IF(V148&lt;&gt;"",VLOOKUP(V148,C4:K70,9,FALSE),"")</f>
        <v>-114</v>
      </c>
      <c r="AG148" s="3">
        <f t="shared" si="407"/>
        <v>0</v>
      </c>
      <c r="AH148" s="3">
        <f>IF(V148&lt;&gt;"",RANK(AG148,AG146:AG149),"")</f>
        <v>1</v>
      </c>
      <c r="AI148" s="3">
        <f>IF(V148&lt;&gt;"",SUMPRODUCT((AG146:AG149=AG148)*(AB146:AB149&gt;AB148)),"")</f>
        <v>0</v>
      </c>
      <c r="AJ148" s="3">
        <f>IF(V148&lt;&gt;"",SUMPRODUCT((AG146:AG149=AG148)*(AB146:AB149=AB148)*(Z146:Z149&gt;Z148)),"")</f>
        <v>0</v>
      </c>
      <c r="AK148" s="3">
        <f>IF(V148&lt;&gt;"",SUMPRODUCT((AG146:AG149=AG148)*(AB146:AB149=AB148)*(Z146:Z149=Z148)*(AD146:AD149&gt;AD148)),"")</f>
        <v>0</v>
      </c>
      <c r="AL148" s="3">
        <f>IF(V148&lt;&gt;"",SUMPRODUCT((AG146:AG149=AG148)*(AB146:AB149=AB148)*(Z146:Z149=Z148)*(AD146:AD149=AD148)*(AE146:AE149&gt;AE148)),"")</f>
        <v>0</v>
      </c>
      <c r="AM148" s="3">
        <f>IF(V148&lt;&gt;"",SUMPRODUCT((AG146:AG149=AG148)*(AB146:AB149=AB148)*(Z146:Z149=Z148)*(AD146:AD149=AD148)*(AE146:AE149=AE148)*(AF146:AF149&gt;AF148)),"")</f>
        <v>1</v>
      </c>
      <c r="AN148" s="3">
        <f t="shared" si="408"/>
        <v>2</v>
      </c>
      <c r="AO148" s="3" t="str">
        <f>IF(AP69&lt;&gt;"",SUMPRODUCT((AW67:AW70=AW69)*(AV67:AV70=AV69)*(AT67:AT70=AT69)*(AU67:AU70=AU69)),"")</f>
        <v/>
      </c>
      <c r="AP148" s="3" t="str">
        <f>IF(AND(AO148&lt;&gt;"",AO148&gt;1),AP69,"")</f>
        <v/>
      </c>
      <c r="AQ148" s="3">
        <f>SUMPRODUCT((DA3:DA105=AP148)*(DD3:DD105=AP149)*(DE3:DE105="W"))+SUMPRODUCT((DA3:DA105=AP148)*(DD3:DD105=AP150)*(DE3:DE105="W"))+SUMPRODUCT((DA3:DA105=AP148)*(DD3:DD105=AP147)*(DE3:DE105="W"))+SUMPRODUCT((DA3:DA105=AP149)*(DD3:DD105=AP148)*(DF3:DF105="W"))+SUMPRODUCT((DA3:DA105=AP150)*(DD3:DD105=AP148)*(DF3:DF105="W"))+SUMPRODUCT((DA3:DA105=AP147)*(DD3:DD105=AP148)*(DF3:DF105="W"))</f>
        <v>0</v>
      </c>
      <c r="AR148" s="3">
        <f>SUMPRODUCT((DA3:DA105=AP148)*(DD3:DD105=AP149)*(DE3:DE105="D"))+SUMPRODUCT((DA3:DA105=AP148)*(DD3:DD105=AP150)*(DE3:DE105="D"))+SUMPRODUCT((DA3:DA105=AP148)*(DD3:DD105=AP147)*(DE3:DE105="D"))+SUMPRODUCT((DA3:DA105=AP149)*(DD3:DD105=AP148)*(DE3:DE105="D"))+SUMPRODUCT((DA3:DA105=AP150)*(DD3:DD105=AP148)*(DE3:DE105="D"))+SUMPRODUCT((DA3:DA105=AP147)*(DD3:DD105=AP148)*(DE3:DE105="D"))</f>
        <v>0</v>
      </c>
      <c r="AS148" s="3">
        <f>SUMPRODUCT((DA3:DA105=AP148)*(DD3:DD105=AP149)*(DE3:DE105="L"))+SUMPRODUCT((DA3:DA105=AP148)*(DD3:DD105=AP150)*(DE3:DE105="L"))+SUMPRODUCT((DA3:DA105=AP148)*(DD3:DD105=AP147)*(DE3:DE105="L"))+SUMPRODUCT((DA3:DA105=AP149)*(DD3:DD105=AP148)*(DF3:DF105="L"))+SUMPRODUCT((DA3:DA105=AP150)*(DD3:DD105=AP148)*(DF3:DF105="L"))+SUMPRODUCT((DA3:DA105=AP147)*(DD3:DD105=AP148)*(DF3:DF105="L"))</f>
        <v>0</v>
      </c>
      <c r="AT148" s="3">
        <f>SUMPRODUCT((DA3:DA105=AP148)*(DD3:DD105=AP149)*DB3:DB105)+SUMPRODUCT((DA3:DA105=AP148)*(DD3:DD105=AP150)*DB3:DB105)+SUMPRODUCT((DA3:DA105=AP148)*(DD3:DD105=AP146)*DB3:DB105)+SUMPRODUCT((DA3:DA105=AP148)*(DD3:DD105=AP147)*DB3:DB105)+SUMPRODUCT((DA3:DA105=AP149)*(DD3:DD105=AP148)*DC3:DC105)+SUMPRODUCT((DA3:DA105=AP150)*(DD3:DD105=AP148)*DC3:DC105)+SUMPRODUCT((DA3:DA105=AP146)*(DD3:DD105=AP148)*DC3:DC105)+SUMPRODUCT((DA3:DA105=AP147)*(DD3:DD105=AP148)*DC3:DC105)</f>
        <v>0</v>
      </c>
      <c r="AU148" s="3">
        <f>SUMPRODUCT((DA3:DA105=AP148)*(DD3:DD105=AP149)*DC3:DC105)+SUMPRODUCT((DA3:DA105=AP148)*(DD3:DD105=AP150)*DC3:DC105)+SUMPRODUCT((DA3:DA105=AP148)*(DD3:DD105=AP146)*DC3:DC105)+SUMPRODUCT((DA3:DA105=AP148)*(DD3:DD105=AP147)*DC3:DC105)+SUMPRODUCT((DA3:DA105=AP149)*(DD3:DD105=AP148)*DB3:DB105)+SUMPRODUCT((DA3:DA105=AP150)*(DD3:DD105=AP148)*DB3:DB105)+SUMPRODUCT((DA3:DA105=AP146)*(DD3:DD105=AP148)*DB3:DB105)+SUMPRODUCT((DA3:DA105=AP147)*(DD3:DD105=AP148)*DB3:DB105)</f>
        <v>0</v>
      </c>
      <c r="AV148" s="3">
        <f>AT148-AU148+1000</f>
        <v>1000</v>
      </c>
      <c r="AW148" s="3" t="str">
        <f t="shared" si="409"/>
        <v/>
      </c>
      <c r="AX148" s="3" t="str">
        <f>IF(AP148&lt;&gt;"",VLOOKUP(AP148,C4:I70,7,FALSE),"")</f>
        <v/>
      </c>
      <c r="AY148" s="3" t="str">
        <f>IF(AP148&lt;&gt;"",VLOOKUP(AP148,C4:I70,5,FALSE),"")</f>
        <v/>
      </c>
      <c r="AZ148" s="3" t="str">
        <f>IF(AP148&lt;&gt;"",VLOOKUP(AP148,C4:K70,9,FALSE),"")</f>
        <v/>
      </c>
      <c r="BA148" s="3" t="str">
        <f t="shared" si="410"/>
        <v/>
      </c>
      <c r="BB148" s="3" t="str">
        <f>IF(AP148&lt;&gt;"",RANK(BA148,BA146:BA149),"")</f>
        <v/>
      </c>
      <c r="BC148" s="3" t="str">
        <f>IF(AP148&lt;&gt;"",SUMPRODUCT((BA146:BA149=BA148)*(AV146:AV149&gt;AV148)),"")</f>
        <v/>
      </c>
      <c r="BD148" s="3" t="str">
        <f>IF(AP148&lt;&gt;"",SUMPRODUCT((BA146:BA149=BA148)*(AV146:AV149=AV148)*(AT146:AT149&gt;AT148)),"")</f>
        <v/>
      </c>
      <c r="BE148" s="3" t="str">
        <f>IF(AP148&lt;&gt;"",SUMPRODUCT((BA146:BA149=BA148)*(AV146:AV149=AV148)*(AT146:AT149=AT148)*(AX146:AX149&gt;AX148)),"")</f>
        <v/>
      </c>
      <c r="BF148" s="3" t="str">
        <f>IF(AP148&lt;&gt;"",SUMPRODUCT((BA146:BA149=BA148)*(AV146:AV149=AV148)*(AT146:AT149=AT148)*(AX146:AX149=AX148)*(AY146:AY149&gt;AY148)),"")</f>
        <v/>
      </c>
      <c r="BG148" s="3" t="str">
        <f>IF(AP148&lt;&gt;"",SUMPRODUCT((BA146:BA149=BA148)*(AV146:AV149=AV148)*(AT146:AT149=AT148)*(AX146:AX149=AX148)*(AY146:AY149=AY148)*(AZ146:AZ149&gt;AZ148)),"")</f>
        <v/>
      </c>
      <c r="BH148" s="3" t="str">
        <f t="shared" ref="BH148:BH149" si="416">IF(AP148&lt;&gt;"",SUM(BB148:BG148)+1,"")</f>
        <v/>
      </c>
      <c r="DQ148" s="3" t="e">
        <f ca="1">IF(COUNTIF(DQ67:DQ70,4)=4,1,SUMPRODUCT((DQ67:DQ70=DQ69)*(DP67:DP70=DP69)*(DN67:DN70&gt;DN69))+1)</f>
        <v>#REF!</v>
      </c>
      <c r="EB148" s="3" t="e">
        <f ca="1">IF(EC69&lt;&gt;"",SUMPRODUCT((EJ67:EJ70=EJ69)*(EI67:EI70=EI69)*(EG67:EG70=EG69)*(EH67:EH70=EH69)),"")</f>
        <v>#N/A</v>
      </c>
      <c r="EC148" s="3" t="e">
        <f ca="1">IF(AND(EB148&lt;&gt;"",EB148&gt;1),EC69,"")</f>
        <v>#N/A</v>
      </c>
      <c r="ED148" s="3" t="e">
        <f ca="1">SUMPRODUCT((HH3:HH105=EC148)*(HK3:HK105=EC149)*(HL3:HL105="W"))+SUMPRODUCT((HH3:HH105=EC148)*(HK3:HK105=EC150)*(HL3:HL105="W"))+SUMPRODUCT((HH3:HH105=EC148)*(HK3:HK105=EC146)*(HL3:HL105="W"))+SUMPRODUCT((HH3:HH105=EC148)*(HK3:HK105=EC147)*(HL3:HL105="W"))+SUMPRODUCT((HH3:HH105=EC149)*(HK3:HK105=EC148)*(HM3:HM105="W"))+SUMPRODUCT((HH3:HH105=EC150)*(HK3:HK105=EC148)*(HM3:HM105="W"))+SUMPRODUCT((HH3:HH105=EC146)*(HK3:HK105=EC148)*(HM3:HM105="W"))+SUMPRODUCT((HH3:HH105=EC147)*(HK3:HK105=EC148)*(HM3:HM105="W"))</f>
        <v>#N/A</v>
      </c>
      <c r="EE148" s="3" t="e">
        <f ca="1">SUMPRODUCT((HH3:HH105=EC148)*(HK3:HK105=EC149)*(HL3:HL105="D"))+SUMPRODUCT((HH3:HH105=EC148)*(HK3:HK105=EC150)*(HL3:HL105="D"))+SUMPRODUCT((HH3:HH105=EC148)*(HK3:HK105=EC146)*(HL3:HL105="D"))+SUMPRODUCT((HH3:HH105=EC148)*(HK3:HK105=EC147)*(HL3:HL105="D"))+SUMPRODUCT((HH3:HH105=EC149)*(HK3:HK105=EC148)*(HL3:HL105="D"))+SUMPRODUCT((HH3:HH105=EC150)*(HK3:HK105=EC148)*(HL3:HL105="D"))+SUMPRODUCT((HH3:HH105=EC146)*(HK3:HK105=EC148)*(HL3:HL105="D"))+SUMPRODUCT((HH3:HH105=EC147)*(HK3:HK105=EC148)*(HL3:HL105="D"))</f>
        <v>#N/A</v>
      </c>
      <c r="EF148" s="3" t="e">
        <f ca="1">SUMPRODUCT((HH3:HH105=EC148)*(HK3:HK105=EC149)*(HL3:HL105="L"))+SUMPRODUCT((HH3:HH105=EC148)*(HK3:HK105=EC150)*(HL3:HL105="L"))+SUMPRODUCT((HH3:HH105=EC148)*(HK3:HK105=EC146)*(HL3:HL105="L"))+SUMPRODUCT((HH3:HH105=EC148)*(HK3:HK105=EC147)*(HL3:HL105="L"))+SUMPRODUCT((HH3:HH105=EC149)*(HK3:HK105=EC148)*(HM3:HM105="L"))+SUMPRODUCT((HH3:HH105=EC150)*(HK3:HK105=EC148)*(HM3:HM105="L"))+SUMPRODUCT((HH3:HH105=EC146)*(HK3:HK105=EC148)*(HM3:HM105="L"))+SUMPRODUCT((HH3:HH105=EC147)*(HK3:HK105=EC148)*(HM3:HM105="L"))</f>
        <v>#N/A</v>
      </c>
      <c r="EG148" s="3" t="e">
        <f ca="1">SUMPRODUCT((HH3:HH105=EC148)*(HK3:HK105=EC149)*HI3:HI105)+SUMPRODUCT((HH3:HH105=EC148)*(HK3:HK105=EC150)*HI3:HI105)+SUMPRODUCT((HH3:HH105=EC148)*(HK3:HK105=EC146)*HI3:HI105)+SUMPRODUCT((HH3:HH105=EC148)*(HK3:HK105=EC147)*HI3:HI105)+SUMPRODUCT((HH3:HH105=EC149)*(HK3:HK105=EC148)*HJ3:HJ105)+SUMPRODUCT((HH3:HH105=EC150)*(HK3:HK105=EC148)*HJ3:HJ105)+SUMPRODUCT((HH3:HH105=EC146)*(HK3:HK105=EC148)*HJ3:HJ105)+SUMPRODUCT((HH3:HH105=EC147)*(HK3:HK105=EC148)*HJ3:HJ105)</f>
        <v>#N/A</v>
      </c>
      <c r="EH148" s="3" t="e">
        <f ca="1">SUMPRODUCT((HH3:HH105=EC148)*(HK3:HK105=EC149)*HJ3:HJ105)+SUMPRODUCT((HH3:HH105=EC148)*(HK3:HK105=EC150)*HJ3:HJ105)+SUMPRODUCT((HH3:HH105=EC148)*(HK3:HK105=EC146)*HJ3:HJ105)+SUMPRODUCT((HH3:HH105=EC148)*(HK3:HK105=EC147)*HJ3:HJ105)+SUMPRODUCT((HH3:HH105=EC149)*(HK3:HK105=EC148)*HI3:HI105)+SUMPRODUCT((HH3:HH105=EC150)*(HK3:HK105=EC148)*HI3:HI105)+SUMPRODUCT((HH3:HH105=EC146)*(HK3:HK105=EC148)*HI3:HI105)+SUMPRODUCT((HH3:HH105=EC147)*(HK3:HK105=EC148)*HI3:HI105)</f>
        <v>#N/A</v>
      </c>
      <c r="EI148" s="3" t="e">
        <f ca="1">EG148-EH148+1000</f>
        <v>#N/A</v>
      </c>
      <c r="EJ148" s="3" t="e">
        <f t="shared" ca="1" si="411"/>
        <v>#N/A</v>
      </c>
      <c r="EK148" s="3" t="e">
        <f ca="1">IF(EC148&lt;&gt;"",VLOOKUP(EC148,DJ4:DP70,7,FALSE),"")</f>
        <v>#N/A</v>
      </c>
      <c r="EL148" s="3" t="e">
        <f ca="1">IF(EC148&lt;&gt;"",VLOOKUP(EC148,DJ4:DP70,5,FALSE),"")</f>
        <v>#N/A</v>
      </c>
      <c r="EM148" s="3" t="e">
        <f ca="1">IF(EC148&lt;&gt;"",VLOOKUP(EC148,DJ4:DR70,9,FALSE),"")</f>
        <v>#N/A</v>
      </c>
      <c r="EN148" s="3" t="e">
        <f t="shared" ca="1" si="412"/>
        <v>#N/A</v>
      </c>
      <c r="EO148" s="3" t="e">
        <f ca="1">IF(EC148&lt;&gt;"",RANK(EN148,EN146:EN149),"")</f>
        <v>#N/A</v>
      </c>
      <c r="EP148" s="3" t="e">
        <f ca="1">IF(EC148&lt;&gt;"",SUMPRODUCT((EN146:EN149=EN148)*(EI146:EI149&gt;EI148)),"")</f>
        <v>#N/A</v>
      </c>
      <c r="EQ148" s="3" t="e">
        <f ca="1">IF(EC148&lt;&gt;"",SUMPRODUCT((EN146:EN149=EN148)*(EI146:EI149=EI148)*(EG146:EG149&gt;EG148)),"")</f>
        <v>#N/A</v>
      </c>
      <c r="ER148" s="3" t="e">
        <f ca="1">IF(EC148&lt;&gt;"",SUMPRODUCT((EN146:EN149=EN148)*(EI146:EI149=EI148)*(EG146:EG149=EG148)*(EK146:EK149&gt;EK148)),"")</f>
        <v>#N/A</v>
      </c>
      <c r="ES148" s="3" t="e">
        <f ca="1">IF(EC148&lt;&gt;"",SUMPRODUCT((EN146:EN149=EN148)*(EI146:EI149=EI148)*(EG146:EG149=EG148)*(EK146:EK149=EK148)*(EL146:EL149&gt;EL148)),"")</f>
        <v>#N/A</v>
      </c>
      <c r="ET148" s="3" t="e">
        <f ca="1">IF(EC148&lt;&gt;"",SUMPRODUCT((EN146:EN149=EN148)*(EI146:EI149=EI148)*(EG146:EG149=EG148)*(EK146:EK149=EK148)*(EL146:EL149=EL148)*(EM146:EM149&gt;EM148)),"")</f>
        <v>#N/A</v>
      </c>
      <c r="EU148" s="3" t="e">
        <f t="shared" ca="1" si="413"/>
        <v>#N/A</v>
      </c>
      <c r="EV148" s="3" t="e">
        <f ca="1">IF(EW69&lt;&gt;"",SUMPRODUCT((FD67:FD70=FD69)*(FC67:FC70=FC69)*(FA67:FA70=FA69)*(FB67:FB70=FB69)),"")</f>
        <v>#N/A</v>
      </c>
      <c r="EW148" s="3" t="e">
        <f ca="1">IF(AND(EV148&lt;&gt;"",EV148&gt;1),EW69,"")</f>
        <v>#N/A</v>
      </c>
      <c r="EX148" s="3" t="e">
        <f ca="1">SUMPRODUCT((HH3:HH105=EW148)*(HK3:HK105=EW149)*(HL3:HL105="W"))+SUMPRODUCT((HH3:HH105=EW148)*(HK3:HK105=EW150)*(HL3:HL105="W"))+SUMPRODUCT((HH3:HH105=EW148)*(HK3:HK105=EW147)*(HL3:HL105="W"))+SUMPRODUCT((HH3:HH105=EW149)*(HK3:HK105=EW148)*(HM3:HM105="W"))+SUMPRODUCT((HH3:HH105=EW150)*(HK3:HK105=EW148)*(HM3:HM105="W"))+SUMPRODUCT((HH3:HH105=EW147)*(HK3:HK105=EW148)*(HM3:HM105="W"))</f>
        <v>#N/A</v>
      </c>
      <c r="EY148" s="3" t="e">
        <f ca="1">SUMPRODUCT((HH3:HH105=EW148)*(HK3:HK105=EW149)*(HL3:HL105="D"))+SUMPRODUCT((HH3:HH105=EW148)*(HK3:HK105=EW150)*(HL3:HL105="D"))+SUMPRODUCT((HH3:HH105=EW148)*(HK3:HK105=EW147)*(HL3:HL105="D"))+SUMPRODUCT((HH3:HH105=EW149)*(HK3:HK105=EW148)*(HL3:HL105="D"))+SUMPRODUCT((HH3:HH105=EW150)*(HK3:HK105=EW148)*(HL3:HL105="D"))+SUMPRODUCT((HH3:HH105=EW147)*(HK3:HK105=EW148)*(HL3:HL105="D"))</f>
        <v>#N/A</v>
      </c>
      <c r="EZ148" s="3" t="e">
        <f ca="1">SUMPRODUCT((HH3:HH105=EW148)*(HK3:HK105=EW149)*(HL3:HL105="L"))+SUMPRODUCT((HH3:HH105=EW148)*(HK3:HK105=EW150)*(HL3:HL105="L"))+SUMPRODUCT((HH3:HH105=EW148)*(HK3:HK105=EW147)*(HL3:HL105="L"))+SUMPRODUCT((HH3:HH105=EW149)*(HK3:HK105=EW148)*(HM3:HM105="L"))+SUMPRODUCT((HH3:HH105=EW150)*(HK3:HK105=EW148)*(HM3:HM105="L"))+SUMPRODUCT((HH3:HH105=EW147)*(HK3:HK105=EW148)*(HM3:HM105="L"))</f>
        <v>#N/A</v>
      </c>
      <c r="FA148" s="3" t="e">
        <f ca="1">SUMPRODUCT((HH3:HH105=EW148)*(HK3:HK105=EW149)*HI3:HI105)+SUMPRODUCT((HH3:HH105=EW148)*(HK3:HK105=EW150)*HI3:HI105)+SUMPRODUCT((HH3:HH105=EW148)*(HK3:HK105=EW146)*HI3:HI105)+SUMPRODUCT((HH3:HH105=EW148)*(HK3:HK105=EW147)*HI3:HI105)+SUMPRODUCT((HH3:HH105=EW149)*(HK3:HK105=EW148)*HJ3:HJ105)+SUMPRODUCT((HH3:HH105=EW150)*(HK3:HK105=EW148)*HJ3:HJ105)+SUMPRODUCT((HH3:HH105=EW146)*(HK3:HK105=EW148)*HJ3:HJ105)+SUMPRODUCT((HH3:HH105=EW147)*(HK3:HK105=EW148)*HJ3:HJ105)</f>
        <v>#N/A</v>
      </c>
      <c r="FB148" s="3" t="e">
        <f ca="1">SUMPRODUCT((HH3:HH105=EW148)*(HK3:HK105=EW149)*HJ3:HJ105)+SUMPRODUCT((HH3:HH105=EW148)*(HK3:HK105=EW150)*HJ3:HJ105)+SUMPRODUCT((HH3:HH105=EW148)*(HK3:HK105=EW146)*HJ3:HJ105)+SUMPRODUCT((HH3:HH105=EW148)*(HK3:HK105=EW147)*HJ3:HJ105)+SUMPRODUCT((HH3:HH105=EW149)*(HK3:HK105=EW148)*HI3:HI105)+SUMPRODUCT((HH3:HH105=EW150)*(HK3:HK105=EW148)*HI3:HI105)+SUMPRODUCT((HH3:HH105=EW146)*(HK3:HK105=EW148)*HI3:HI105)+SUMPRODUCT((HH3:HH105=EW147)*(HK3:HK105=EW148)*HI3:HI105)</f>
        <v>#N/A</v>
      </c>
      <c r="FC148" s="3" t="e">
        <f ca="1">FA148-FB148+1000</f>
        <v>#N/A</v>
      </c>
      <c r="FD148" s="3" t="e">
        <f t="shared" ca="1" si="414"/>
        <v>#N/A</v>
      </c>
      <c r="FE148" s="3" t="e">
        <f ca="1">IF(EW148&lt;&gt;"",VLOOKUP(EW148,DJ4:DP70,7,FALSE),"")</f>
        <v>#N/A</v>
      </c>
      <c r="FF148" s="3" t="e">
        <f ca="1">IF(EW148&lt;&gt;"",VLOOKUP(EW148,DJ4:DP70,5,FALSE),"")</f>
        <v>#N/A</v>
      </c>
      <c r="FG148" s="3" t="e">
        <f ca="1">IF(EW148&lt;&gt;"",VLOOKUP(EW148,DJ4:DR70,9,FALSE),"")</f>
        <v>#N/A</v>
      </c>
      <c r="FH148" s="3" t="e">
        <f t="shared" ca="1" si="415"/>
        <v>#N/A</v>
      </c>
      <c r="FI148" s="3" t="e">
        <f ca="1">IF(EW148&lt;&gt;"",RANK(FH148,FH146:FH149),"")</f>
        <v>#N/A</v>
      </c>
      <c r="FJ148" s="3" t="e">
        <f ca="1">IF(EW148&lt;&gt;"",SUMPRODUCT((FH146:FH149=FH148)*(FC146:FC149&gt;FC148)),"")</f>
        <v>#N/A</v>
      </c>
      <c r="FK148" s="3" t="e">
        <f ca="1">IF(EW148&lt;&gt;"",SUMPRODUCT((FH146:FH149=FH148)*(FC146:FC149=FC148)*(FA146:FA149&gt;FA148)),"")</f>
        <v>#N/A</v>
      </c>
      <c r="FL148" s="3" t="e">
        <f ca="1">IF(EW148&lt;&gt;"",SUMPRODUCT((FH146:FH149=FH148)*(FC146:FC149=FC148)*(FA146:FA149=FA148)*(FE146:FE149&gt;FE148)),"")</f>
        <v>#N/A</v>
      </c>
      <c r="FM148" s="3" t="e">
        <f ca="1">IF(EW148&lt;&gt;"",SUMPRODUCT((FH146:FH149=FH148)*(FC146:FC149=FC148)*(FA146:FA149=FA148)*(FE146:FE149=FE148)*(FF146:FF149&gt;FF148)),"")</f>
        <v>#N/A</v>
      </c>
      <c r="FN148" s="3" t="e">
        <f ca="1">IF(EW148&lt;&gt;"",SUMPRODUCT((FH146:FH149=FH148)*(FC146:FC149=FC148)*(FA146:FA149=FA148)*(FE146:FE149=FE148)*(FF146:FF149=FF148)*(FG146:FG149&gt;FG148)),"")</f>
        <v>#N/A</v>
      </c>
      <c r="FO148" s="3" t="e">
        <f t="shared" ref="FO148:FO149" ca="1" si="417">IF(EW148&lt;&gt;"",SUM(FI148:FN148)+1,"")</f>
        <v>#N/A</v>
      </c>
    </row>
    <row r="149" spans="4:171" x14ac:dyDescent="0.25">
      <c r="J149" s="3">
        <f>IF(COUNTIF(J67:J70,4)=4,1,SUMPRODUCT((J67:J70=J70)*(I67:I70=I70)*(G67:G70&gt;G70))+1)</f>
        <v>1</v>
      </c>
      <c r="U149" s="3">
        <f>IF(V70&lt;&gt;"",SUMPRODUCT((AC67:AC70=AC70)*(AB67:AB70=AB70)*(Z67:Z70=Z70)*(AA67:AA70=AA70)),"")</f>
        <v>4</v>
      </c>
      <c r="V149" s="3" t="str">
        <f>IF(AND(U149&lt;&gt;"",U149&gt;1),V70,"")</f>
        <v>Portugal</v>
      </c>
      <c r="W149" s="3">
        <f>SUMPRODUCT((DA3:DA105=V149)*(DD3:DD105=V150)*(DE3:DE105="W"))+SUMPRODUCT((DA3:DA105=V149)*(DD3:DD105=V146)*(DE3:DE105="W"))+SUMPRODUCT((DA3:DA105=V149)*(DD3:DD105=V147)*(DE3:DE105="W"))+SUMPRODUCT((DA3:DA105=V149)*(DD3:DD105=V148)*(DE3:DE105="W"))+SUMPRODUCT((DA3:DA105=V150)*(DD3:DD105=V149)*(DF3:DF105="W"))+SUMPRODUCT((DA3:DA105=V146)*(DD3:DD105=V149)*(DF3:DF105="W"))+SUMPRODUCT((DA3:DA105=V147)*(DD3:DD105=V149)*(DF3:DF105="W"))+SUMPRODUCT((DA3:DA105=V148)*(DD3:DD105=V149)*(DF3:DF105="W"))</f>
        <v>0</v>
      </c>
      <c r="X149" s="3">
        <f>SUMPRODUCT((DA3:DA105=V149)*(DD3:DD105=V150)*(DE3:DE105="D"))+SUMPRODUCT((DA3:DA105=V149)*(DD3:DD105=V146)*(DE3:DE105="D"))+SUMPRODUCT((DA3:DA105=V149)*(DD3:DD105=V147)*(DE3:DE105="D"))+SUMPRODUCT((DA3:DA105=V149)*(DD3:DD105=V148)*(DE3:DE105="D"))+SUMPRODUCT((DA3:DA105=V150)*(DD3:DD105=V149)*(DE3:DE105="D"))+SUMPRODUCT((DA3:DA105=V146)*(DD3:DD105=V149)*(DE3:DE105="D"))+SUMPRODUCT((DA3:DA105=V147)*(DD3:DD105=V149)*(DE3:DE105="D"))+SUMPRODUCT((DA3:DA105=V148)*(DD3:DD105=V149)*(DE3:DE105="D"))</f>
        <v>0</v>
      </c>
      <c r="Y149" s="3">
        <f>SUMPRODUCT((DA3:DA105=V149)*(DD3:DD105=V150)*(DE3:DE105="L"))+SUMPRODUCT((DA3:DA105=V149)*(DD3:DD105=V146)*(DE3:DE105="L"))+SUMPRODUCT((DA3:DA105=V149)*(DD3:DD105=V147)*(DE3:DE105="L"))+SUMPRODUCT((DA3:DA105=V149)*(DD3:DD105=V148)*(DE3:DE105="L"))+SUMPRODUCT((DA3:DA105=V150)*(DD3:DD105=V149)*(DF3:DF105="L"))+SUMPRODUCT((DA3:DA105=V146)*(DD3:DD105=V149)*(DF3:DF105="L"))+SUMPRODUCT((DA3:DA105=V147)*(DD3:DD105=V149)*(DF3:DF105="L"))+SUMPRODUCT((DA3:DA105=V148)*(DD3:DD105=V149)*(DF3:DF105="L"))</f>
        <v>0</v>
      </c>
      <c r="Z149" s="3">
        <f>SUMPRODUCT((DA3:DA105=V149)*(DD3:DD105=V150)*DB3:DB105)+SUMPRODUCT((DA3:DA105=V149)*(DD3:DD105=V146)*DB3:DB105)+SUMPRODUCT((DA3:DA105=V149)*(DD3:DD105=V147)*DB3:DB105)+SUMPRODUCT((DA3:DA105=V149)*(DD3:DD105=V148)*DB3:DB105)+SUMPRODUCT((DA3:DA105=V150)*(DD3:DD105=V149)*DC3:DC105)+SUMPRODUCT((DA3:DA105=V146)*(DD3:DD105=V149)*DC3:DC105)+SUMPRODUCT((DA3:DA105=V147)*(DD3:DD105=V149)*DC3:DC105)+SUMPRODUCT((DA3:DA105=V148)*(DD3:DD105=V149)*DC3:DC105)</f>
        <v>0</v>
      </c>
      <c r="AA149" s="3">
        <f>SUMPRODUCT((DA3:DA105=V149)*(DD3:DD105=V150)*DC3:DC105)+SUMPRODUCT((DA3:DA105=V149)*(DD3:DD105=V146)*DC3:DC105)+SUMPRODUCT((DA3:DA105=V149)*(DD3:DD105=V147)*DC3:DC105)+SUMPRODUCT((DA3:DA105=V149)*(DD3:DD105=V148)*DC3:DC105)+SUMPRODUCT((DA3:DA105=V150)*(DD3:DD105=V149)*DB3:DB105)+SUMPRODUCT((DA3:DA105=V146)*(DD3:DD105=V149)*DB3:DB105)+SUMPRODUCT((DA3:DA105=V147)*(DD3:DD105=V149)*DB3:DB105)+SUMPRODUCT((DA3:DA105=V148)*(DD3:DD105=V149)*DB3:DB105)</f>
        <v>0</v>
      </c>
      <c r="AB149" s="3">
        <f>Z149-AA149+1000</f>
        <v>1000</v>
      </c>
      <c r="AC149" s="3">
        <f t="shared" si="406"/>
        <v>0</v>
      </c>
      <c r="AD149" s="3">
        <f>IF(V149&lt;&gt;"",VLOOKUP(V149,C4:I70,7,FALSE),"")</f>
        <v>1000</v>
      </c>
      <c r="AE149" s="3">
        <f>IF(V149&lt;&gt;"",VLOOKUP(V149,C4:I70,5,FALSE),"")</f>
        <v>0</v>
      </c>
      <c r="AF149" s="3">
        <f>IF(V149&lt;&gt;"",VLOOKUP(V149,C4:K70,9,FALSE),"")</f>
        <v>-106</v>
      </c>
      <c r="AG149" s="3">
        <f t="shared" si="407"/>
        <v>0</v>
      </c>
      <c r="AH149" s="3">
        <f>IF(V149&lt;&gt;"",RANK(AG149,AG146:AG149),"")</f>
        <v>1</v>
      </c>
      <c r="AI149" s="3">
        <f>IF(V149&lt;&gt;"",SUMPRODUCT((AG146:AG149=AG149)*(AB146:AB149&gt;AB149)),"")</f>
        <v>0</v>
      </c>
      <c r="AJ149" s="3">
        <f>IF(V149&lt;&gt;"",SUMPRODUCT((AG146:AG149=AG149)*(AB146:AB149=AB149)*(Z146:Z149&gt;Z149)),"")</f>
        <v>0</v>
      </c>
      <c r="AK149" s="3">
        <f>IF(V149&lt;&gt;"",SUMPRODUCT((AG146:AG149=AG149)*(AB146:AB149=AB149)*(Z146:Z149=Z149)*(AD146:AD149&gt;AD149)),"")</f>
        <v>0</v>
      </c>
      <c r="AL149" s="3">
        <f>IF(V149&lt;&gt;"",SUMPRODUCT((AG146:AG149=AG149)*(AB146:AB149=AB149)*(Z146:Z149=Z149)*(AD146:AD149=AD149)*(AE146:AE149&gt;AE149)),"")</f>
        <v>0</v>
      </c>
      <c r="AM149" s="3">
        <f>IF(V149&lt;&gt;"",SUMPRODUCT((AG146:AG149=AG149)*(AB146:AB149=AB149)*(Z146:Z149=Z149)*(AD146:AD149=AD149)*(AE146:AE149=AE149)*(AF146:AF149&gt;AF149)),"")</f>
        <v>0</v>
      </c>
      <c r="AN149" s="3">
        <f t="shared" si="408"/>
        <v>1</v>
      </c>
      <c r="AO149" s="3" t="str">
        <f>IF(AP70&lt;&gt;"",SUMPRODUCT((AW67:AW70=AW70)*(AV67:AV70=AV70)*(AT67:AT70=AT70)*(AU67:AU70=AU70)),"")</f>
        <v/>
      </c>
      <c r="AP149" s="3" t="str">
        <f>IF(AND(AO149&lt;&gt;"",AO149&gt;1),AP70,"")</f>
        <v/>
      </c>
      <c r="AQ149" s="3" t="str">
        <f>IF(AP149&lt;&gt;"",SUMPRODUCT((DA3:DA105=AP149)*(DD3:DD105=AP150)*(DE3:DE105="W"))+SUMPRODUCT((DA3:DA105=AP149)*(DD3:DD105=AP147)*(DE3:DE105="W"))+SUMPRODUCT((DA3:DA105=AP149)*(DD3:DD105=AP148)*(DE3:DE105="W"))+SUMPRODUCT((DA3:DA105=AP150)*(DD3:DD105=AP149)*(DF3:DF105="W"))+SUMPRODUCT((DA3:DA105=AP147)*(DD3:DD105=AP149)*(DF3:DF105="W"))+SUMPRODUCT((DA3:DA105=AP148)*(DD3:DD105=AP149)*(DF3:DF105="W")),"")</f>
        <v/>
      </c>
      <c r="AR149" s="3" t="str">
        <f>IF(AP149&lt;&gt;"",SUMPRODUCT((DA3:DA105=AP149)*(DD3:DD105=AP150)*(DE3:DE105="D"))+SUMPRODUCT((DA3:DA105=AP149)*(DD3:DD105=AP147)*(DE3:DE105="D"))+SUMPRODUCT((DA3:DA105=AP149)*(DD3:DD105=AP148)*(DE3:DE105="D"))+SUMPRODUCT((DA3:DA105=AP150)*(DD3:DD105=AP149)*(DE3:DE105="D"))+SUMPRODUCT((DA3:DA105=AP147)*(DD3:DD105=AP149)*(DE3:DE105="D"))+SUMPRODUCT((DA3:DA105=AP148)*(DD3:DD105=AP149)*(DE3:DE105="D")),"")</f>
        <v/>
      </c>
      <c r="AS149" s="3" t="str">
        <f>IF(AP149&lt;&gt;"",SUMPRODUCT((DA3:DA105=AP149)*(DD3:DD105=AP150)*(DE3:DE105="L"))+SUMPRODUCT((DA3:DA105=AP149)*(DD3:DD105=AP147)*(DE3:DE105="L"))+SUMPRODUCT((DA3:DA105=AP149)*(DD3:DD105=AP148)*(DE3:DE105="L"))+SUMPRODUCT((DA3:DA105=AP150)*(DD3:DD105=AP149)*(DF3:DF105="L"))+SUMPRODUCT((DA3:DA105=AP147)*(DD3:DD105=AP149)*(DF3:DF105="L"))+SUMPRODUCT((DA3:DA105=AP148)*(DD3:DD105=AP149)*(DF3:DF105="L")),"")</f>
        <v/>
      </c>
      <c r="AT149" s="3">
        <f>SUMPRODUCT((DA3:DA105=AP149)*(DD3:DD105=AP150)*DB3:DB105)+SUMPRODUCT((DA3:DA105=AP149)*(DD3:DD105=AP146)*DB3:DB105)+SUMPRODUCT((DA3:DA105=AP149)*(DD3:DD105=AP147)*DB3:DB105)+SUMPRODUCT((DA3:DA105=AP149)*(DD3:DD105=AP148)*DB3:DB105)+SUMPRODUCT((DA3:DA105=AP150)*(DD3:DD105=AP149)*DC3:DC105)+SUMPRODUCT((DA3:DA105=AP146)*(DD3:DD105=AP149)*DC3:DC105)+SUMPRODUCT((DA3:DA105=AP147)*(DD3:DD105=AP149)*DC3:DC105)+SUMPRODUCT((DA3:DA105=AP148)*(DD3:DD105=AP149)*DC3:DC105)</f>
        <v>0</v>
      </c>
      <c r="AU149" s="3">
        <f>SUMPRODUCT((DA3:DA105=AP149)*(DD3:DD105=AP150)*DC3:DC105)+SUMPRODUCT((DA3:DA105=AP149)*(DD3:DD105=AP146)*DC3:DC105)+SUMPRODUCT((DA3:DA105=AP149)*(DD3:DD105=AP147)*DC3:DC105)+SUMPRODUCT((DA3:DA105=AP149)*(DD3:DD105=AP148)*DC3:DC105)+SUMPRODUCT((DA3:DA105=AP150)*(DD3:DD105=AP149)*DB3:DB105)+SUMPRODUCT((DA3:DA105=AP146)*(DD3:DD105=AP149)*DB3:DB105)+SUMPRODUCT((DA3:DA105=AP147)*(DD3:DD105=AP149)*DB3:DB105)+SUMPRODUCT((DA3:DA105=AP148)*(DD3:DD105=AP149)*DB3:DB105)</f>
        <v>0</v>
      </c>
      <c r="AV149" s="3">
        <f>AT149-AU149+1000</f>
        <v>1000</v>
      </c>
      <c r="AW149" s="3" t="str">
        <f t="shared" si="409"/>
        <v/>
      </c>
      <c r="AX149" s="3" t="str">
        <f>IF(AP149&lt;&gt;"",VLOOKUP(AP149,C4:I70,7,FALSE),"")</f>
        <v/>
      </c>
      <c r="AY149" s="3" t="str">
        <f>IF(AP149&lt;&gt;"",VLOOKUP(AP149,C4:I70,5,FALSE),"")</f>
        <v/>
      </c>
      <c r="AZ149" s="3" t="str">
        <f>IF(AP149&lt;&gt;"",VLOOKUP(AP149,C4:K70,9,FALSE),"")</f>
        <v/>
      </c>
      <c r="BA149" s="3" t="str">
        <f t="shared" si="410"/>
        <v/>
      </c>
      <c r="BB149" s="3" t="str">
        <f>IF(AP149&lt;&gt;"",RANK(BA149,BA146:BA149),"")</f>
        <v/>
      </c>
      <c r="BC149" s="3" t="str">
        <f>IF(AP149&lt;&gt;"",SUMPRODUCT((BA146:BA149=BA149)*(AV146:AV149&gt;AV149)),"")</f>
        <v/>
      </c>
      <c r="BD149" s="3" t="str">
        <f>IF(AP149&lt;&gt;"",SUMPRODUCT((BA146:BA149=BA149)*(AV146:AV149=AV149)*(AT146:AT149&gt;AT149)),"")</f>
        <v/>
      </c>
      <c r="BE149" s="3" t="str">
        <f>IF(AP149&lt;&gt;"",SUMPRODUCT((BA146:BA149=BA149)*(AV146:AV149=AV149)*(AT146:AT149=AT149)*(AX146:AX149&gt;AX149)),"")</f>
        <v/>
      </c>
      <c r="BF149" s="3" t="str">
        <f>IF(AP149&lt;&gt;"",SUMPRODUCT((BA146:BA149=BA149)*(AV146:AV149=AV149)*(AT146:AT149=AT149)*(AX146:AX149=AX149)*(AY146:AY149&gt;AY149)),"")</f>
        <v/>
      </c>
      <c r="BG149" s="3" t="str">
        <f>IF(AP149&lt;&gt;"",SUMPRODUCT((BA146:BA149=BA149)*(AV146:AV149=AV149)*(AT146:AT149=AT149)*(AX146:AX149=AX149)*(AY146:AY149=AY149)*(AZ146:AZ149&gt;AZ149)),"")</f>
        <v/>
      </c>
      <c r="BH149" s="3" t="str">
        <f t="shared" si="416"/>
        <v/>
      </c>
      <c r="DQ149" s="3" t="e">
        <f ca="1">IF(COUNTIF(DQ67:DQ70,4)=4,1,SUMPRODUCT((DQ67:DQ70=DQ70)*(DP67:DP70=DP70)*(DN67:DN70&gt;DN70))+1)</f>
        <v>#REF!</v>
      </c>
      <c r="EB149" s="3" t="e">
        <f ca="1">IF(EC70&lt;&gt;"",SUMPRODUCT((EJ67:EJ70=EJ70)*(EI67:EI70=EI70)*(EG67:EG70=EG70)*(EH67:EH70=EH70)),"")</f>
        <v>#N/A</v>
      </c>
      <c r="EC149" s="3" t="e">
        <f ca="1">IF(AND(EB149&lt;&gt;"",EB149&gt;1),EC70,"")</f>
        <v>#N/A</v>
      </c>
      <c r="ED149" s="3" t="e">
        <f ca="1">SUMPRODUCT((HH3:HH105=EC149)*(HK3:HK105=EC150)*(HL3:HL105="W"))+SUMPRODUCT((HH3:HH105=EC149)*(HK3:HK105=EC146)*(HL3:HL105="W"))+SUMPRODUCT((HH3:HH105=EC149)*(HK3:HK105=EC147)*(HL3:HL105="W"))+SUMPRODUCT((HH3:HH105=EC149)*(HK3:HK105=EC148)*(HL3:HL105="W"))+SUMPRODUCT((HH3:HH105=EC150)*(HK3:HK105=EC149)*(HM3:HM105="W"))+SUMPRODUCT((HH3:HH105=EC146)*(HK3:HK105=EC149)*(HM3:HM105="W"))+SUMPRODUCT((HH3:HH105=EC147)*(HK3:HK105=EC149)*(HM3:HM105="W"))+SUMPRODUCT((HH3:HH105=EC148)*(HK3:HK105=EC149)*(HM3:HM105="W"))</f>
        <v>#N/A</v>
      </c>
      <c r="EE149" s="3" t="e">
        <f ca="1">SUMPRODUCT((HH3:HH105=EC149)*(HK3:HK105=EC150)*(HL3:HL105="D"))+SUMPRODUCT((HH3:HH105=EC149)*(HK3:HK105=EC146)*(HL3:HL105="D"))+SUMPRODUCT((HH3:HH105=EC149)*(HK3:HK105=EC147)*(HL3:HL105="D"))+SUMPRODUCT((HH3:HH105=EC149)*(HK3:HK105=EC148)*(HL3:HL105="D"))+SUMPRODUCT((HH3:HH105=EC150)*(HK3:HK105=EC149)*(HL3:HL105="D"))+SUMPRODUCT((HH3:HH105=EC146)*(HK3:HK105=EC149)*(HL3:HL105="D"))+SUMPRODUCT((HH3:HH105=EC147)*(HK3:HK105=EC149)*(HL3:HL105="D"))+SUMPRODUCT((HH3:HH105=EC148)*(HK3:HK105=EC149)*(HL3:HL105="D"))</f>
        <v>#N/A</v>
      </c>
      <c r="EF149" s="3" t="e">
        <f ca="1">SUMPRODUCT((HH3:HH105=EC149)*(HK3:HK105=EC150)*(HL3:HL105="L"))+SUMPRODUCT((HH3:HH105=EC149)*(HK3:HK105=EC146)*(HL3:HL105="L"))+SUMPRODUCT((HH3:HH105=EC149)*(HK3:HK105=EC147)*(HL3:HL105="L"))+SUMPRODUCT((HH3:HH105=EC149)*(HK3:HK105=EC148)*(HL3:HL105="L"))+SUMPRODUCT((HH3:HH105=EC150)*(HK3:HK105=EC149)*(HM3:HM105="L"))+SUMPRODUCT((HH3:HH105=EC146)*(HK3:HK105=EC149)*(HM3:HM105="L"))+SUMPRODUCT((HH3:HH105=EC147)*(HK3:HK105=EC149)*(HM3:HM105="L"))+SUMPRODUCT((HH3:HH105=EC148)*(HK3:HK105=EC149)*(HM3:HM105="L"))</f>
        <v>#N/A</v>
      </c>
      <c r="EG149" s="3" t="e">
        <f ca="1">SUMPRODUCT((HH3:HH105=EC149)*(HK3:HK105=EC150)*HI3:HI105)+SUMPRODUCT((HH3:HH105=EC149)*(HK3:HK105=EC146)*HI3:HI105)+SUMPRODUCT((HH3:HH105=EC149)*(HK3:HK105=EC147)*HI3:HI105)+SUMPRODUCT((HH3:HH105=EC149)*(HK3:HK105=EC148)*HI3:HI105)+SUMPRODUCT((HH3:HH105=EC150)*(HK3:HK105=EC149)*HJ3:HJ105)+SUMPRODUCT((HH3:HH105=EC146)*(HK3:HK105=EC149)*HJ3:HJ105)+SUMPRODUCT((HH3:HH105=EC147)*(HK3:HK105=EC149)*HJ3:HJ105)+SUMPRODUCT((HH3:HH105=EC148)*(HK3:HK105=EC149)*HJ3:HJ105)</f>
        <v>#N/A</v>
      </c>
      <c r="EH149" s="3" t="e">
        <f ca="1">SUMPRODUCT((HH3:HH105=EC149)*(HK3:HK105=EC150)*HJ3:HJ105)+SUMPRODUCT((HH3:HH105=EC149)*(HK3:HK105=EC146)*HJ3:HJ105)+SUMPRODUCT((HH3:HH105=EC149)*(HK3:HK105=EC147)*HJ3:HJ105)+SUMPRODUCT((HH3:HH105=EC149)*(HK3:HK105=EC148)*HJ3:HJ105)+SUMPRODUCT((HH3:HH105=EC150)*(HK3:HK105=EC149)*HI3:HI105)+SUMPRODUCT((HH3:HH105=EC146)*(HK3:HK105=EC149)*HI3:HI105)+SUMPRODUCT((HH3:HH105=EC147)*(HK3:HK105=EC149)*HI3:HI105)+SUMPRODUCT((HH3:HH105=EC148)*(HK3:HK105=EC149)*HI3:HI105)</f>
        <v>#N/A</v>
      </c>
      <c r="EI149" s="3" t="e">
        <f ca="1">EG149-EH149+1000</f>
        <v>#N/A</v>
      </c>
      <c r="EJ149" s="3" t="e">
        <f t="shared" ca="1" si="411"/>
        <v>#N/A</v>
      </c>
      <c r="EK149" s="3" t="e">
        <f ca="1">IF(EC149&lt;&gt;"",VLOOKUP(EC149,DJ4:DP70,7,FALSE),"")</f>
        <v>#N/A</v>
      </c>
      <c r="EL149" s="3" t="e">
        <f ca="1">IF(EC149&lt;&gt;"",VLOOKUP(EC149,DJ4:DP70,5,FALSE),"")</f>
        <v>#N/A</v>
      </c>
      <c r="EM149" s="3" t="e">
        <f ca="1">IF(EC149&lt;&gt;"",VLOOKUP(EC149,DJ4:DR70,9,FALSE),"")</f>
        <v>#N/A</v>
      </c>
      <c r="EN149" s="3" t="e">
        <f t="shared" ca="1" si="412"/>
        <v>#N/A</v>
      </c>
      <c r="EO149" s="3" t="e">
        <f ca="1">IF(EC149&lt;&gt;"",RANK(EN149,EN146:EN149),"")</f>
        <v>#N/A</v>
      </c>
      <c r="EP149" s="3" t="e">
        <f ca="1">IF(EC149&lt;&gt;"",SUMPRODUCT((EN146:EN149=EN149)*(EI146:EI149&gt;EI149)),"")</f>
        <v>#N/A</v>
      </c>
      <c r="EQ149" s="3" t="e">
        <f ca="1">IF(EC149&lt;&gt;"",SUMPRODUCT((EN146:EN149=EN149)*(EI146:EI149=EI149)*(EG146:EG149&gt;EG149)),"")</f>
        <v>#N/A</v>
      </c>
      <c r="ER149" s="3" t="e">
        <f ca="1">IF(EC149&lt;&gt;"",SUMPRODUCT((EN146:EN149=EN149)*(EI146:EI149=EI149)*(EG146:EG149=EG149)*(EK146:EK149&gt;EK149)),"")</f>
        <v>#N/A</v>
      </c>
      <c r="ES149" s="3" t="e">
        <f ca="1">IF(EC149&lt;&gt;"",SUMPRODUCT((EN146:EN149=EN149)*(EI146:EI149=EI149)*(EG146:EG149=EG149)*(EK146:EK149=EK149)*(EL146:EL149&gt;EL149)),"")</f>
        <v>#N/A</v>
      </c>
      <c r="ET149" s="3" t="e">
        <f ca="1">IF(EC149&lt;&gt;"",SUMPRODUCT((EN146:EN149=EN149)*(EI146:EI149=EI149)*(EG146:EG149=EG149)*(EK146:EK149=EK149)*(EL146:EL149=EL149)*(EM146:EM149&gt;EM149)),"")</f>
        <v>#N/A</v>
      </c>
      <c r="EU149" s="3" t="e">
        <f t="shared" ca="1" si="413"/>
        <v>#N/A</v>
      </c>
      <c r="EV149" s="3" t="e">
        <f ca="1">IF(EW70&lt;&gt;"",SUMPRODUCT((FD67:FD70=FD70)*(FC67:FC70=FC70)*(FA67:FA70=FA70)*(FB67:FB70=FB70)),"")</f>
        <v>#N/A</v>
      </c>
      <c r="EW149" s="3" t="e">
        <f ca="1">IF(AND(EV149&lt;&gt;"",EV149&gt;1),EW70,"")</f>
        <v>#N/A</v>
      </c>
      <c r="EX149" s="3" t="e">
        <f ca="1">IF(EW149&lt;&gt;"",SUMPRODUCT((HH3:HH105=EW149)*(HK3:HK105=EW150)*(HL3:HL105="W"))+SUMPRODUCT((HH3:HH105=EW149)*(HK3:HK105=EW147)*(HL3:HL105="W"))+SUMPRODUCT((HH3:HH105=EW149)*(HK3:HK105=EW148)*(HL3:HL105="W"))+SUMPRODUCT((HH3:HH105=EW150)*(HK3:HK105=EW149)*(HM3:HM105="W"))+SUMPRODUCT((HH3:HH105=EW147)*(HK3:HK105=EW149)*(HM3:HM105="W"))+SUMPRODUCT((HH3:HH105=EW148)*(HK3:HK105=EW149)*(HM3:HM105="W")),"")</f>
        <v>#N/A</v>
      </c>
      <c r="EY149" s="3" t="e">
        <f ca="1">IF(EW149&lt;&gt;"",SUMPRODUCT((HH3:HH105=EW149)*(HK3:HK105=EW150)*(HL3:HL105="D"))+SUMPRODUCT((HH3:HH105=EW149)*(HK3:HK105=EW147)*(HL3:HL105="D"))+SUMPRODUCT((HH3:HH105=EW149)*(HK3:HK105=EW148)*(HL3:HL105="D"))+SUMPRODUCT((HH3:HH105=EW150)*(HK3:HK105=EW149)*(HL3:HL105="D"))+SUMPRODUCT((HH3:HH105=EW147)*(HK3:HK105=EW149)*(HL3:HL105="D"))+SUMPRODUCT((HH3:HH105=EW148)*(HK3:HK105=EW149)*(HL3:HL105="D")),"")</f>
        <v>#N/A</v>
      </c>
      <c r="EZ149" s="3" t="e">
        <f ca="1">IF(EW149&lt;&gt;"",SUMPRODUCT((HH3:HH105=EW149)*(HK3:HK105=EW150)*(HL3:HL105="L"))+SUMPRODUCT((HH3:HH105=EW149)*(HK3:HK105=EW147)*(HL3:HL105="L"))+SUMPRODUCT((HH3:HH105=EW149)*(HK3:HK105=EW148)*(HL3:HL105="L"))+SUMPRODUCT((HH3:HH105=EW150)*(HK3:HK105=EW149)*(HM3:HM105="L"))+SUMPRODUCT((HH3:HH105=EW147)*(HK3:HK105=EW149)*(HM3:HM105="L"))+SUMPRODUCT((HH3:HH105=EW148)*(HK3:HK105=EW149)*(HM3:HM105="L")),"")</f>
        <v>#N/A</v>
      </c>
      <c r="FA149" s="3" t="e">
        <f ca="1">SUMPRODUCT((HH3:HH105=EW149)*(HK3:HK105=EW150)*HI3:HI105)+SUMPRODUCT((HH3:HH105=EW149)*(HK3:HK105=EW146)*HI3:HI105)+SUMPRODUCT((HH3:HH105=EW149)*(HK3:HK105=EW147)*HI3:HI105)+SUMPRODUCT((HH3:HH105=EW149)*(HK3:HK105=EW148)*HI3:HI105)+SUMPRODUCT((HH3:HH105=EW150)*(HK3:HK105=EW149)*HJ3:HJ105)+SUMPRODUCT((HH3:HH105=EW146)*(HK3:HK105=EW149)*HJ3:HJ105)+SUMPRODUCT((HH3:HH105=EW147)*(HK3:HK105=EW149)*HJ3:HJ105)+SUMPRODUCT((HH3:HH105=EW148)*(HK3:HK105=EW149)*HJ3:HJ105)</f>
        <v>#N/A</v>
      </c>
      <c r="FB149" s="3" t="e">
        <f ca="1">SUMPRODUCT((HH3:HH105=EW149)*(HK3:HK105=EW150)*HJ3:HJ105)+SUMPRODUCT((HH3:HH105=EW149)*(HK3:HK105=EW146)*HJ3:HJ105)+SUMPRODUCT((HH3:HH105=EW149)*(HK3:HK105=EW147)*HJ3:HJ105)+SUMPRODUCT((HH3:HH105=EW149)*(HK3:HK105=EW148)*HJ3:HJ105)+SUMPRODUCT((HH3:HH105=EW150)*(HK3:HK105=EW149)*HI3:HI105)+SUMPRODUCT((HH3:HH105=EW146)*(HK3:HK105=EW149)*HI3:HI105)+SUMPRODUCT((HH3:HH105=EW147)*(HK3:HK105=EW149)*HI3:HI105)+SUMPRODUCT((HH3:HH105=EW148)*(HK3:HK105=EW149)*HI3:HI105)</f>
        <v>#N/A</v>
      </c>
      <c r="FC149" s="3" t="e">
        <f ca="1">FA149-FB149+1000</f>
        <v>#N/A</v>
      </c>
      <c r="FD149" s="3" t="e">
        <f t="shared" ca="1" si="414"/>
        <v>#N/A</v>
      </c>
      <c r="FE149" s="3" t="e">
        <f ca="1">IF(EW149&lt;&gt;"",VLOOKUP(EW149,DJ4:DP70,7,FALSE),"")</f>
        <v>#N/A</v>
      </c>
      <c r="FF149" s="3" t="e">
        <f ca="1">IF(EW149&lt;&gt;"",VLOOKUP(EW149,DJ4:DP70,5,FALSE),"")</f>
        <v>#N/A</v>
      </c>
      <c r="FG149" s="3" t="e">
        <f ca="1">IF(EW149&lt;&gt;"",VLOOKUP(EW149,DJ4:DR70,9,FALSE),"")</f>
        <v>#N/A</v>
      </c>
      <c r="FH149" s="3" t="e">
        <f t="shared" ca="1" si="415"/>
        <v>#N/A</v>
      </c>
      <c r="FI149" s="3" t="e">
        <f ca="1">IF(EW149&lt;&gt;"",RANK(FH149,FH146:FH149),"")</f>
        <v>#N/A</v>
      </c>
      <c r="FJ149" s="3" t="e">
        <f ca="1">IF(EW149&lt;&gt;"",SUMPRODUCT((FH146:FH149=FH149)*(FC146:FC149&gt;FC149)),"")</f>
        <v>#N/A</v>
      </c>
      <c r="FK149" s="3" t="e">
        <f ca="1">IF(EW149&lt;&gt;"",SUMPRODUCT((FH146:FH149=FH149)*(FC146:FC149=FC149)*(FA146:FA149&gt;FA149)),"")</f>
        <v>#N/A</v>
      </c>
      <c r="FL149" s="3" t="e">
        <f ca="1">IF(EW149&lt;&gt;"",SUMPRODUCT((FH146:FH149=FH149)*(FC146:FC149=FC149)*(FA146:FA149=FA149)*(FE146:FE149&gt;FE149)),"")</f>
        <v>#N/A</v>
      </c>
      <c r="FM149" s="3" t="e">
        <f ca="1">IF(EW149&lt;&gt;"",SUMPRODUCT((FH146:FH149=FH149)*(FC146:FC149=FC149)*(FA146:FA149=FA149)*(FE146:FE149=FE149)*(FF146:FF149&gt;FF149)),"")</f>
        <v>#N/A</v>
      </c>
      <c r="FN149" s="3" t="e">
        <f ca="1">IF(EW149&lt;&gt;"",SUMPRODUCT((FH146:FH149=FH149)*(FC146:FC149=FC149)*(FA146:FA149=FA149)*(FE146:FE149=FE149)*(FF146:FF149=FF149)*(FG146:FG149&gt;FG149)),"")</f>
        <v>#N/A</v>
      </c>
      <c r="FO149" s="3" t="e">
        <f t="shared" ca="1" si="417"/>
        <v>#N/A</v>
      </c>
    </row>
    <row r="151" spans="4:171" x14ac:dyDescent="0.25">
      <c r="U151" s="3">
        <f>IF(V152="",SUM(AH73:AM73),IF(V153="",SUM(AH74:AM74),IF(V154="",SUM(AH75:AM75),IF(V155="",SUM(AH76:AM76),0))))</f>
        <v>0</v>
      </c>
      <c r="AO151" s="3">
        <f>IF(AP153="",SUM(BB74:BG74),IF(AP154="",SUM(BB75:BG75),IF(AP155="",SUM(BB76:BG76),0)))</f>
        <v>0</v>
      </c>
      <c r="EB151" s="3" t="e">
        <f ca="1">IF(EC152="",SUM(EO73:ET73),IF(EC153="",SUM(EO74:ET74),IF(EC154="",SUM(EO75:ET75),IF(EC155="",SUM(EO76:ET76),0))))</f>
        <v>#N/A</v>
      </c>
      <c r="EV151" s="3" t="e">
        <f ca="1">IF(EW153="",SUM(FI74:FN74),IF(EW154="",SUM(FI75:FN75),IF(EW155="",SUM(FI76:FN76),0)))</f>
        <v>#N/A</v>
      </c>
    </row>
    <row r="152" spans="4:171" x14ac:dyDescent="0.25">
      <c r="J152" s="3">
        <f>IF(COUNTIF(J73:J76,4)=4,1,SUMPRODUCT((J73:J76=J73)*(I73:I76=I73)*(G73:G76&gt;G73))+1)</f>
        <v>1</v>
      </c>
      <c r="U152" s="3">
        <f>IF(V73&lt;&gt;"",SUMPRODUCT((AC73:AC76=AC73)*(AB73:AB76=AB73)*(Z73:Z76=Z73)*(AA73:AA76=AA73)),"")</f>
        <v>4</v>
      </c>
      <c r="V152" s="3" t="str">
        <f>IF(AND(U152&lt;&gt;"",U152&gt;1),V73,"")</f>
        <v>Ghana</v>
      </c>
      <c r="W152" s="3">
        <f>SUMPRODUCT((DA3:DA105=V152)*(DD3:DD105=V153)*(DE3:DE105="W"))+SUMPRODUCT((DA3:DA105=V152)*(DD3:DD105=V154)*(DE3:DE105="W"))+SUMPRODUCT((DA3:DA105=V152)*(DD3:DD105=V155)*(DE3:DE105="W"))+SUMPRODUCT((DA3:DA105=V152)*(DD3:DD105=V156)*(DE3:DE105="W"))+SUMPRODUCT((DA3:DA105=V153)*(DD3:DD105=V152)*(DF3:DF105="W"))+SUMPRODUCT((DA3:DA105=V154)*(DD3:DD105=V152)*(DF3:DF105="W"))+SUMPRODUCT((DA3:DA105=V155)*(DD3:DD105=V152)*(DF3:DF105="W"))+SUMPRODUCT((DA3:DA105=V156)*(DD3:DD105=V152)*(DF3:DF105="W"))</f>
        <v>0</v>
      </c>
      <c r="X152" s="3">
        <f>SUMPRODUCT((DA3:DA105=V152)*(DD3:DD105=V153)*(DE3:DE105="D"))+SUMPRODUCT((DA3:DA105=V152)*(DD3:DD105=V154)*(DE3:DE105="D"))+SUMPRODUCT((DA3:DA105=V152)*(DD3:DD105=V155)*(DE3:DE105="D"))+SUMPRODUCT((DA3:DA105=V152)*(DD3:DD105=V156)*(DE3:DE105="D"))+SUMPRODUCT((DA3:DA105=V153)*(DD3:DD105=V152)*(DE3:DE105="D"))+SUMPRODUCT((DA3:DA105=V154)*(DD3:DD105=V152)*(DE3:DE105="D"))+SUMPRODUCT((DA3:DA105=V155)*(DD3:DD105=V152)*(DE3:DE105="D"))+SUMPRODUCT((DA3:DA105=V156)*(DD3:DD105=V152)*(DE3:DE105="D"))</f>
        <v>0</v>
      </c>
      <c r="Y152" s="3">
        <f>SUMPRODUCT((DA3:DA105=V152)*(DD3:DD105=V153)*(DE3:DE105="L"))+SUMPRODUCT((DA3:DA105=V152)*(DD3:DD105=V154)*(DE3:DE105="L"))+SUMPRODUCT((DA3:DA105=V152)*(DD3:DD105=V155)*(DE3:DE105="L"))+SUMPRODUCT((DA3:DA105=V152)*(DD3:DD105=V156)*(DE3:DE105="L"))+SUMPRODUCT((DA3:DA105=V153)*(DD3:DD105=V152)*(DF3:DF105="L"))+SUMPRODUCT((DA3:DA105=V154)*(DD3:DD105=V152)*(DF3:DF105="L"))+SUMPRODUCT((DA3:DA105=V155)*(DD3:DD105=V152)*(DF3:DF105="L"))+SUMPRODUCT((DA3:DA105=V156)*(DD3:DD105=V152)*(DF3:DF105="L"))</f>
        <v>0</v>
      </c>
      <c r="Z152" s="3">
        <f>SUMPRODUCT((DA3:DA105=V152)*(DD3:DD105=V153)*DB3:DB105)+SUMPRODUCT((DA3:DA105=V152)*(DD3:DD105=V154)*DB3:DB105)+SUMPRODUCT((DA3:DA105=V152)*(DD3:DD105=V155)*DB3:DB105)+SUMPRODUCT((DA3:DA105=V152)*(DD3:DD105=V156)*DB3:DB105)+SUMPRODUCT((DA3:DA105=V153)*(DD3:DD105=V152)*DC3:DC105)+SUMPRODUCT((DA3:DA105=V154)*(DD3:DD105=V152)*DC3:DC105)+SUMPRODUCT((DA3:DA105=V155)*(DD3:DD105=V152)*DC3:DC105)+SUMPRODUCT((DA3:DA105=V156)*(DD3:DD105=V152)*DC3:DC105)</f>
        <v>0</v>
      </c>
      <c r="AA152" s="3">
        <f>SUMPRODUCT((DA3:DA105=V152)*(DD3:DD105=V153)*DC3:DC105)+SUMPRODUCT((DA3:DA105=V152)*(DD3:DD105=V154)*DC3:DC105)+SUMPRODUCT((DA3:DA105=V152)*(DD3:DD105=V155)*DC3:DC105)+SUMPRODUCT((DA3:DA105=V152)*(DD3:DD105=V156)*DC3:DC105)+SUMPRODUCT((DA3:DA105=V153)*(DD3:DD105=V152)*DB3:DB105)+SUMPRODUCT((DA3:DA105=V154)*(DD3:DD105=V152)*DB3:DB105)+SUMPRODUCT((DA3:DA105=V155)*(DD3:DD105=V152)*DB3:DB105)+SUMPRODUCT((DA3:DA105=V156)*(DD3:DD105=V152)*DB3:DB105)</f>
        <v>0</v>
      </c>
      <c r="AB152" s="3">
        <f>Z152-AA152+1000</f>
        <v>1000</v>
      </c>
      <c r="AC152" s="3">
        <f>IF(V152&lt;&gt;"",W152*3+X152*1,"")</f>
        <v>0</v>
      </c>
      <c r="AD152" s="3">
        <f>IF(V152&lt;&gt;"",VLOOKUP(V152,C4:I76,7,FALSE),"")</f>
        <v>1000</v>
      </c>
      <c r="AE152" s="3">
        <f>IF(V152&lt;&gt;"",VLOOKUP(V152,C4:I76,5,FALSE),"")</f>
        <v>0</v>
      </c>
      <c r="AF152" s="3">
        <f>IF(V152&lt;&gt;"",VLOOKUP(V152,C4:K76,9,FALSE),"")</f>
        <v>-172</v>
      </c>
      <c r="AG152" s="3">
        <f>AC152</f>
        <v>0</v>
      </c>
      <c r="AH152" s="3">
        <f>IF(V152&lt;&gt;"",RANK(AG152,AG152:AG155),"")</f>
        <v>1</v>
      </c>
      <c r="AI152" s="3">
        <f>IF(V152&lt;&gt;"",SUMPRODUCT((AG152:AG155=AG152)*(AB152:AB155&gt;AB152)),"")</f>
        <v>0</v>
      </c>
      <c r="AJ152" s="3">
        <f>IF(V152&lt;&gt;"",SUMPRODUCT((AG152:AG155=AG152)*(AB152:AB155=AB152)*(Z152:Z155&gt;Z152)),"")</f>
        <v>0</v>
      </c>
      <c r="AK152" s="3">
        <f>IF(V152&lt;&gt;"",SUMPRODUCT((AG152:AG155=AG152)*(AB152:AB155=AB152)*(Z152:Z155=Z152)*(AD152:AD155&gt;AD152)),"")</f>
        <v>0</v>
      </c>
      <c r="AL152" s="3">
        <f>IF(V152&lt;&gt;"",SUMPRODUCT((AG152:AG155=AG152)*(AB152:AB155=AB152)*(Z152:Z155=Z152)*(AD152:AD155=AD152)*(AE152:AE155&gt;AE152)),"")</f>
        <v>0</v>
      </c>
      <c r="AM152" s="3">
        <f>IF(V152&lt;&gt;"",SUMPRODUCT((AG152:AG155=AG152)*(AB152:AB155=AB152)*(Z152:Z155=Z152)*(AD152:AD155=AD152)*(AE152:AE155=AE152)*(AF152:AF155&gt;AF152)),"")</f>
        <v>3</v>
      </c>
      <c r="AN152" s="3">
        <f>IF(V152&lt;&gt;"",SUM(AH152:AM152),"")</f>
        <v>4</v>
      </c>
      <c r="DQ152" s="3" t="e">
        <f ca="1">IF(COUNTIF(DQ73:DQ76,4)=4,1,SUMPRODUCT((DQ73:DQ76=DQ73)*(DP73:DP76=DP73)*(DN73:DN76&gt;DN73))+1)</f>
        <v>#REF!</v>
      </c>
      <c r="EB152" s="3" t="e">
        <f ca="1">IF(EC73&lt;&gt;"",SUMPRODUCT((EJ73:EJ76=EJ73)*(EI73:EI76=EI73)*(EG73:EG76=EG73)*(EH73:EH76=EH73)),"")</f>
        <v>#N/A</v>
      </c>
      <c r="EC152" s="3" t="e">
        <f ca="1">IF(AND(EB152&lt;&gt;"",EB152&gt;1),EC73,"")</f>
        <v>#N/A</v>
      </c>
      <c r="ED152" s="3" t="e">
        <f ca="1">SUMPRODUCT((HH3:HH105=EC152)*(HK3:HK105=EC153)*(HL3:HL105="W"))+SUMPRODUCT((HH3:HH105=EC152)*(HK3:HK105=EC154)*(HL3:HL105="W"))+SUMPRODUCT((HH3:HH105=EC152)*(HK3:HK105=EC155)*(HL3:HL105="W"))+SUMPRODUCT((HH3:HH105=EC152)*(HK3:HK105=EC156)*(HL3:HL105="W"))+SUMPRODUCT((HH3:HH105=EC153)*(HK3:HK105=EC152)*(HM3:HM105="W"))+SUMPRODUCT((HH3:HH105=EC154)*(HK3:HK105=EC152)*(HM3:HM105="W"))+SUMPRODUCT((HH3:HH105=EC155)*(HK3:HK105=EC152)*(HM3:HM105="W"))+SUMPRODUCT((HH3:HH105=EC156)*(HK3:HK105=EC152)*(HM3:HM105="W"))</f>
        <v>#N/A</v>
      </c>
      <c r="EE152" s="3" t="e">
        <f ca="1">SUMPRODUCT((HH3:HH105=EC152)*(HK3:HK105=EC153)*(HL3:HL105="D"))+SUMPRODUCT((HH3:HH105=EC152)*(HK3:HK105=EC154)*(HL3:HL105="D"))+SUMPRODUCT((HH3:HH105=EC152)*(HK3:HK105=EC155)*(HL3:HL105="D"))+SUMPRODUCT((HH3:HH105=EC152)*(HK3:HK105=EC156)*(HL3:HL105="D"))+SUMPRODUCT((HH3:HH105=EC153)*(HK3:HK105=EC152)*(HL3:HL105="D"))+SUMPRODUCT((HH3:HH105=EC154)*(HK3:HK105=EC152)*(HL3:HL105="D"))+SUMPRODUCT((HH3:HH105=EC155)*(HK3:HK105=EC152)*(HL3:HL105="D"))+SUMPRODUCT((HH3:HH105=EC156)*(HK3:HK105=EC152)*(HL3:HL105="D"))</f>
        <v>#N/A</v>
      </c>
      <c r="EF152" s="3" t="e">
        <f ca="1">SUMPRODUCT((HH3:HH105=EC152)*(HK3:HK105=EC153)*(HL3:HL105="L"))+SUMPRODUCT((HH3:HH105=EC152)*(HK3:HK105=EC154)*(HL3:HL105="L"))+SUMPRODUCT((HH3:HH105=EC152)*(HK3:HK105=EC155)*(HL3:HL105="L"))+SUMPRODUCT((HH3:HH105=EC152)*(HK3:HK105=EC156)*(HL3:HL105="L"))+SUMPRODUCT((HH3:HH105=EC153)*(HK3:HK105=EC152)*(HM3:HM105="L"))+SUMPRODUCT((HH3:HH105=EC154)*(HK3:HK105=EC152)*(HM3:HM105="L"))+SUMPRODUCT((HH3:HH105=EC155)*(HK3:HK105=EC152)*(HM3:HM105="L"))+SUMPRODUCT((HH3:HH105=EC156)*(HK3:HK105=EC152)*(HM3:HM105="L"))</f>
        <v>#N/A</v>
      </c>
      <c r="EG152" s="3" t="e">
        <f ca="1">SUMPRODUCT((HH3:HH105=EC152)*(HK3:HK105=EC153)*HI3:HI105)+SUMPRODUCT((HH3:HH105=EC152)*(HK3:HK105=EC154)*HI3:HI105)+SUMPRODUCT((HH3:HH105=EC152)*(HK3:HK105=EC155)*HI3:HI105)+SUMPRODUCT((HH3:HH105=EC152)*(HK3:HK105=EC156)*HI3:HI105)+SUMPRODUCT((HH3:HH105=EC153)*(HK3:HK105=EC152)*HJ3:HJ105)+SUMPRODUCT((HH3:HH105=EC154)*(HK3:HK105=EC152)*HJ3:HJ105)+SUMPRODUCT((HH3:HH105=EC155)*(HK3:HK105=EC152)*HJ3:HJ105)+SUMPRODUCT((HH3:HH105=EC156)*(HK3:HK105=EC152)*HJ3:HJ105)</f>
        <v>#N/A</v>
      </c>
      <c r="EH152" s="3" t="e">
        <f ca="1">SUMPRODUCT((HH3:HH105=EC152)*(HK3:HK105=EC153)*HJ3:HJ105)+SUMPRODUCT((HH3:HH105=EC152)*(HK3:HK105=EC154)*HJ3:HJ105)+SUMPRODUCT((HH3:HH105=EC152)*(HK3:HK105=EC155)*HJ3:HJ105)+SUMPRODUCT((HH3:HH105=EC152)*(HK3:HK105=EC156)*HJ3:HJ105)+SUMPRODUCT((HH3:HH105=EC153)*(HK3:HK105=EC152)*HI3:HI105)+SUMPRODUCT((HH3:HH105=EC154)*(HK3:HK105=EC152)*HI3:HI105)+SUMPRODUCT((HH3:HH105=EC155)*(HK3:HK105=EC152)*HI3:HI105)+SUMPRODUCT((HH3:HH105=EC156)*(HK3:HK105=EC152)*HI3:HI105)</f>
        <v>#N/A</v>
      </c>
      <c r="EI152" s="3" t="e">
        <f ca="1">EG152-EH152+1000</f>
        <v>#N/A</v>
      </c>
      <c r="EJ152" s="3" t="e">
        <f ca="1">IF(EC152&lt;&gt;"",ED152*3+EE152*1,"")</f>
        <v>#N/A</v>
      </c>
      <c r="EK152" s="3" t="e">
        <f ca="1">IF(EC152&lt;&gt;"",VLOOKUP(EC152,DJ4:DP76,7,FALSE),"")</f>
        <v>#N/A</v>
      </c>
      <c r="EL152" s="3" t="e">
        <f ca="1">IF(EC152&lt;&gt;"",VLOOKUP(EC152,DJ4:DP76,5,FALSE),"")</f>
        <v>#N/A</v>
      </c>
      <c r="EM152" s="3" t="e">
        <f ca="1">IF(EC152&lt;&gt;"",VLOOKUP(EC152,DJ4:DR76,9,FALSE),"")</f>
        <v>#N/A</v>
      </c>
      <c r="EN152" s="3" t="e">
        <f ca="1">EJ152</f>
        <v>#N/A</v>
      </c>
      <c r="EO152" s="3" t="e">
        <f ca="1">IF(EC152&lt;&gt;"",RANK(EN152,EN152:EN155),"")</f>
        <v>#N/A</v>
      </c>
      <c r="EP152" s="3" t="e">
        <f ca="1">IF(EC152&lt;&gt;"",SUMPRODUCT((EN152:EN155=EN152)*(EI152:EI155&gt;EI152)),"")</f>
        <v>#N/A</v>
      </c>
      <c r="EQ152" s="3" t="e">
        <f ca="1">IF(EC152&lt;&gt;"",SUMPRODUCT((EN152:EN155=EN152)*(EI152:EI155=EI152)*(EG152:EG155&gt;EG152)),"")</f>
        <v>#N/A</v>
      </c>
      <c r="ER152" s="3" t="e">
        <f ca="1">IF(EC152&lt;&gt;"",SUMPRODUCT((EN152:EN155=EN152)*(EI152:EI155=EI152)*(EG152:EG155=EG152)*(EK152:EK155&gt;EK152)),"")</f>
        <v>#N/A</v>
      </c>
      <c r="ES152" s="3" t="e">
        <f ca="1">IF(EC152&lt;&gt;"",SUMPRODUCT((EN152:EN155=EN152)*(EI152:EI155=EI152)*(EG152:EG155=EG152)*(EK152:EK155=EK152)*(EL152:EL155&gt;EL152)),"")</f>
        <v>#N/A</v>
      </c>
      <c r="ET152" s="3" t="e">
        <f ca="1">IF(EC152&lt;&gt;"",SUMPRODUCT((EN152:EN155=EN152)*(EI152:EI155=EI152)*(EG152:EG155=EG152)*(EK152:EK155=EK152)*(EL152:EL155=EL152)*(EM152:EM155&gt;EM152)),"")</f>
        <v>#N/A</v>
      </c>
      <c r="EU152" s="3" t="e">
        <f ca="1">IF(EC152&lt;&gt;"",SUM(EO152:ET152),"")</f>
        <v>#N/A</v>
      </c>
    </row>
    <row r="153" spans="4:171" x14ac:dyDescent="0.25">
      <c r="J153" s="3">
        <f>IF(COUNTIF(J73:J76,4)=4,1,SUMPRODUCT((J73:J76=J74)*(I73:I76=I74)*(G73:G76&gt;G74))+1)</f>
        <v>1</v>
      </c>
      <c r="U153" s="3">
        <f>IF(V74&lt;&gt;"",SUMPRODUCT((AC73:AC76=AC74)*(AB73:AB76=AB74)*(Z73:Z76=Z74)*(AA73:AA76=AA74)),"")</f>
        <v>4</v>
      </c>
      <c r="V153" s="3" t="str">
        <f>IF(AND(U153&lt;&gt;"",U153&gt;1),V74,"")</f>
        <v>Panama</v>
      </c>
      <c r="W153" s="3">
        <f>SUMPRODUCT((DA3:DA105=V153)*(DD3:DD105=V154)*(DE3:DE105="W"))+SUMPRODUCT((DA3:DA105=V153)*(DD3:DD105=V155)*(DE3:DE105="W"))+SUMPRODUCT((DA3:DA105=V153)*(DD3:DD105=V156)*(DE3:DE105="W"))+SUMPRODUCT((DA3:DA105=V153)*(DD3:DD105=V152)*(DE3:DE105="W"))+SUMPRODUCT((DA3:DA105=V154)*(DD3:DD105=V153)*(DF3:DF105="W"))+SUMPRODUCT((DA3:DA105=V155)*(DD3:DD105=V153)*(DF3:DF105="W"))+SUMPRODUCT((DA3:DA105=V156)*(DD3:DD105=V153)*(DF3:DF105="W"))+SUMPRODUCT((DA3:DA105=V152)*(DD3:DD105=V153)*(DF3:DF105="W"))</f>
        <v>0</v>
      </c>
      <c r="X153" s="3">
        <f>SUMPRODUCT((DA3:DA105=V153)*(DD3:DD105=V154)*(DE3:DE105="D"))+SUMPRODUCT((DA3:DA105=V153)*(DD3:DD105=V155)*(DE3:DE105="D"))+SUMPRODUCT((DA3:DA105=V153)*(DD3:DD105=V156)*(DE3:DE105="D"))+SUMPRODUCT((DA3:DA105=V153)*(DD3:DD105=V152)*(DE3:DE105="D"))+SUMPRODUCT((DA3:DA105=V154)*(DD3:DD105=V153)*(DE3:DE105="D"))+SUMPRODUCT((DA3:DA105=V155)*(DD3:DD105=V153)*(DE3:DE105="D"))+SUMPRODUCT((DA3:DA105=V156)*(DD3:DD105=V153)*(DE3:DE105="D"))+SUMPRODUCT((DA3:DA105=V152)*(DD3:DD105=V153)*(DE3:DE105="D"))</f>
        <v>0</v>
      </c>
      <c r="Y153" s="3">
        <f>SUMPRODUCT((DA3:DA105=V153)*(DD3:DD105=V154)*(DE3:DE105="L"))+SUMPRODUCT((DA3:DA105=V153)*(DD3:DD105=V155)*(DE3:DE105="L"))+SUMPRODUCT((DA3:DA105=V153)*(DD3:DD105=V156)*(DE3:DE105="L"))+SUMPRODUCT((DA3:DA105=V153)*(DD3:DD105=V152)*(DE3:DE105="L"))+SUMPRODUCT((DA3:DA105=V154)*(DD3:DD105=V153)*(DF3:DF105="L"))+SUMPRODUCT((DA3:DA105=V155)*(DD3:DD105=V153)*(DF3:DF105="L"))+SUMPRODUCT((DA3:DA105=V156)*(DD3:DD105=V153)*(DF3:DF105="L"))+SUMPRODUCT((DA3:DA105=V152)*(DD3:DD105=V153)*(DF3:DF105="L"))</f>
        <v>0</v>
      </c>
      <c r="Z153" s="3">
        <f>SUMPRODUCT((DA3:DA105=V153)*(DD3:DD105=V154)*DB3:DB105)+SUMPRODUCT((DA3:DA105=V153)*(DD3:DD105=V155)*DB3:DB105)+SUMPRODUCT((DA3:DA105=V153)*(DD3:DD105=V156)*DB3:DB105)+SUMPRODUCT((DA3:DA105=V153)*(DD3:DD105=V152)*DB3:DB105)+SUMPRODUCT((DA3:DA105=V154)*(DD3:DD105=V153)*DC3:DC105)+SUMPRODUCT((DA3:DA105=V155)*(DD3:DD105=V153)*DC3:DC105)+SUMPRODUCT((DA3:DA105=V156)*(DD3:DD105=V153)*DC3:DC105)+SUMPRODUCT((DA3:DA105=V152)*(DD3:DD105=V153)*DC3:DC105)</f>
        <v>0</v>
      </c>
      <c r="AA153" s="3">
        <f>SUMPRODUCT((DA3:DA105=V153)*(DD3:DD105=V154)*DC3:DC105)+SUMPRODUCT((DA3:DA105=V153)*(DD3:DD105=V155)*DC3:DC105)+SUMPRODUCT((DA3:DA105=V153)*(DD3:DD105=V156)*DC3:DC105)+SUMPRODUCT((DA3:DA105=V153)*(DD3:DD105=V152)*DC3:DC105)+SUMPRODUCT((DA3:DA105=V154)*(DD3:DD105=V153)*DB3:DB105)+SUMPRODUCT((DA3:DA105=V155)*(DD3:DD105=V153)*DB3:DB105)+SUMPRODUCT((DA3:DA105=V156)*(DD3:DD105=V153)*DB3:DB105)+SUMPRODUCT((DA3:DA105=V152)*(DD3:DD105=V153)*DB3:DB105)</f>
        <v>0</v>
      </c>
      <c r="AB153" s="3">
        <f>Z153-AA153+1000</f>
        <v>1000</v>
      </c>
      <c r="AC153" s="3">
        <f t="shared" ref="AC153:AC155" si="418">IF(V153&lt;&gt;"",W153*3+X153*1,"")</f>
        <v>0</v>
      </c>
      <c r="AD153" s="3">
        <f>IF(V153&lt;&gt;"",VLOOKUP(V153,C4:I76,7,FALSE),"")</f>
        <v>1000</v>
      </c>
      <c r="AE153" s="3">
        <f>IF(V153&lt;&gt;"",VLOOKUP(V153,C4:I76,5,FALSE),"")</f>
        <v>0</v>
      </c>
      <c r="AF153" s="3">
        <f>IF(V153&lt;&gt;"",VLOOKUP(V153,C4:K76,9,FALSE),"")</f>
        <v>-133</v>
      </c>
      <c r="AG153" s="3">
        <f t="shared" ref="AG153:AG155" si="419">AC153</f>
        <v>0</v>
      </c>
      <c r="AH153" s="3">
        <f>IF(V153&lt;&gt;"",RANK(AG153,AG152:AG155),"")</f>
        <v>1</v>
      </c>
      <c r="AI153" s="3">
        <f>IF(V153&lt;&gt;"",SUMPRODUCT((AG152:AG155=AG153)*(AB152:AB155&gt;AB153)),"")</f>
        <v>0</v>
      </c>
      <c r="AJ153" s="3">
        <f>IF(V153&lt;&gt;"",SUMPRODUCT((AG152:AG155=AG153)*(AB152:AB155=AB153)*(Z152:Z155&gt;Z153)),"")</f>
        <v>0</v>
      </c>
      <c r="AK153" s="3">
        <f>IF(V153&lt;&gt;"",SUMPRODUCT((AG152:AG155=AG153)*(AB152:AB155=AB153)*(Z152:Z155=Z153)*(AD152:AD155&gt;AD153)),"")</f>
        <v>0</v>
      </c>
      <c r="AL153" s="3">
        <f>IF(V153&lt;&gt;"",SUMPRODUCT((AG152:AG155=AG153)*(AB152:AB155=AB153)*(Z152:Z155=Z153)*(AD152:AD155=AD153)*(AE152:AE155&gt;AE153)),"")</f>
        <v>0</v>
      </c>
      <c r="AM153" s="3">
        <f>IF(V153&lt;&gt;"",SUMPRODUCT((AG152:AG155=AG153)*(AB152:AB155=AB153)*(Z152:Z155=Z153)*(AD152:AD155=AD153)*(AE152:AE155=AE153)*(AF152:AF155&gt;AF153)),"")</f>
        <v>2</v>
      </c>
      <c r="AN153" s="3">
        <f t="shared" ref="AN153:AN155" si="420">IF(V153&lt;&gt;"",SUM(AH153:AM153),"")</f>
        <v>3</v>
      </c>
      <c r="AO153" s="3" t="str">
        <f>IF(AP74&lt;&gt;"",SUMPRODUCT((AW73:AW76=AW74)*(AV73:AV76=AV74)*(AT73:AT76=AT74)*(AU73:AU76=AU74)),"")</f>
        <v/>
      </c>
      <c r="AP153" s="3" t="str">
        <f>IF(AND(AO153&lt;&gt;"",AO153&gt;1),AP74,"")</f>
        <v/>
      </c>
      <c r="AQ153" s="3">
        <f>SUMPRODUCT((DA3:DA105=AP153)*(DD3:DD105=AP154)*(DE3:DE105="W"))+SUMPRODUCT((DA3:DA105=AP153)*(DD3:DD105=AP155)*(DE3:DE105="W"))+SUMPRODUCT((DA3:DA105=AP153)*(DD3:DD105=AP156)*(DE3:DE105="W"))+SUMPRODUCT((DA3:DA105=AP154)*(DD3:DD105=AP153)*(DF3:DF105="W"))+SUMPRODUCT((DA3:DA105=AP155)*(DD3:DD105=AP153)*(DF3:DF105="W"))+SUMPRODUCT((DA3:DA105=AP156)*(DD3:DD105=AP153)*(DF3:DF105="W"))</f>
        <v>0</v>
      </c>
      <c r="AR153" s="3">
        <f>SUMPRODUCT((DA3:DA105=AP153)*(DD3:DD105=AP154)*(DE3:DE105="D"))+SUMPRODUCT((DA3:DA105=AP153)*(DD3:DD105=AP155)*(DE3:DE105="D"))+SUMPRODUCT((DA3:DA105=AP153)*(DD3:DD105=AP156)*(DE3:DE105="D"))+SUMPRODUCT((DA3:DA105=AP154)*(DD3:DD105=AP153)*(DE3:DE105="D"))+SUMPRODUCT((DA3:DA105=AP155)*(DD3:DD105=AP153)*(DE3:DE105="D"))+SUMPRODUCT((DA3:DA105=AP156)*(DD3:DD105=AP153)*(DE3:DE105="D"))</f>
        <v>0</v>
      </c>
      <c r="AS153" s="3">
        <f>SUMPRODUCT((DA3:DA105=AP153)*(DD3:DD105=AP154)*(DE3:DE105="L"))+SUMPRODUCT((DA3:DA105=AP153)*(DD3:DD105=AP155)*(DE3:DE105="L"))+SUMPRODUCT((DA3:DA105=AP153)*(DD3:DD105=AP156)*(DE3:DE105="L"))+SUMPRODUCT((DA3:DA105=AP154)*(DD3:DD105=AP153)*(DF3:DF105="L"))+SUMPRODUCT((DA3:DA105=AP155)*(DD3:DD105=AP153)*(DF3:DF105="L"))+SUMPRODUCT((DA3:DA105=AP156)*(DD3:DD105=AP153)*(DF3:DF105="L"))</f>
        <v>0</v>
      </c>
      <c r="AT153" s="3">
        <f>SUMPRODUCT((DA3:DA105=AP153)*(DD3:DD105=AP154)*DB3:DB105)+SUMPRODUCT((DA3:DA105=AP153)*(DD3:DD105=AP155)*DB3:DB105)+SUMPRODUCT((DA3:DA105=AP153)*(DD3:DD105=AP156)*DB3:DB105)+SUMPRODUCT((DA3:DA105=AP153)*(DD3:DD105=AP152)*DB3:DB105)+SUMPRODUCT((DA3:DA105=AP154)*(DD3:DD105=AP153)*DC3:DC105)+SUMPRODUCT((DA3:DA105=AP155)*(DD3:DD105=AP153)*DC3:DC105)+SUMPRODUCT((DA3:DA105=AP156)*(DD3:DD105=AP153)*DC3:DC105)+SUMPRODUCT((DA3:DA105=AP152)*(DD3:DD105=AP153)*DC3:DC105)</f>
        <v>0</v>
      </c>
      <c r="AU153" s="3">
        <f>SUMPRODUCT((DA3:DA105=AP153)*(DD3:DD105=AP154)*DC3:DC105)+SUMPRODUCT((DA3:DA105=AP153)*(DD3:DD105=AP155)*DC3:DC105)+SUMPRODUCT((DA3:DA105=AP153)*(DD3:DD105=AP156)*DC3:DC105)+SUMPRODUCT((DA3:DA105=AP153)*(DD3:DD105=AP152)*DC3:DC105)+SUMPRODUCT((DA3:DA105=AP154)*(DD3:DD105=AP153)*DB3:DB105)+SUMPRODUCT((DA3:DA105=AP155)*(DD3:DD105=AP153)*DB3:DB105)+SUMPRODUCT((DA3:DA105=AP156)*(DD3:DD105=AP153)*DB3:DB105)+SUMPRODUCT((DA3:DA105=AP152)*(DD3:DD105=AP153)*DB3:DB105)</f>
        <v>0</v>
      </c>
      <c r="AV153" s="3">
        <f>AT153-AU153+1000</f>
        <v>1000</v>
      </c>
      <c r="AW153" s="3" t="str">
        <f t="shared" ref="AW153:AW155" si="421">IF(AP153&lt;&gt;"",AQ153*3+AR153*1,"")</f>
        <v/>
      </c>
      <c r="AX153" s="3" t="str">
        <f>IF(AP153&lt;&gt;"",VLOOKUP(AP153,C4:I76,7,FALSE),"")</f>
        <v/>
      </c>
      <c r="AY153" s="3" t="str">
        <f>IF(AP153&lt;&gt;"",VLOOKUP(AP153,C4:I76,5,FALSE),"")</f>
        <v/>
      </c>
      <c r="AZ153" s="3" t="str">
        <f>IF(AP153&lt;&gt;"",VLOOKUP(AP153,C4:K76,9,FALSE),"")</f>
        <v/>
      </c>
      <c r="BA153" s="3" t="str">
        <f t="shared" ref="BA153:BA155" si="422">AW153</f>
        <v/>
      </c>
      <c r="BB153" s="3" t="str">
        <f>IF(AP153&lt;&gt;"",RANK(BA153,BA152:BA155),"")</f>
        <v/>
      </c>
      <c r="BC153" s="3" t="str">
        <f>IF(AP153&lt;&gt;"",SUMPRODUCT((BA152:BA155=BA153)*(AV152:AV155&gt;AV153)),"")</f>
        <v/>
      </c>
      <c r="BD153" s="3" t="str">
        <f>IF(AP153&lt;&gt;"",SUMPRODUCT((BA152:BA155=BA153)*(AV152:AV155=AV153)*(AT152:AT155&gt;AT153)),"")</f>
        <v/>
      </c>
      <c r="BE153" s="3" t="str">
        <f>IF(AP153&lt;&gt;"",SUMPRODUCT((BA152:BA155=BA153)*(AV152:AV155=AV153)*(AT152:AT155=AT153)*(AX152:AX155&gt;AX153)),"")</f>
        <v/>
      </c>
      <c r="BF153" s="3" t="str">
        <f>IF(AP153&lt;&gt;"",SUMPRODUCT((BA152:BA155=BA153)*(AV152:AV155=AV153)*(AT152:AT155=AT153)*(AX152:AX155=AX153)*(AY152:AY155&gt;AY153)),"")</f>
        <v/>
      </c>
      <c r="BG153" s="3" t="str">
        <f>IF(AP153&lt;&gt;"",SUMPRODUCT((BA152:BA155=BA153)*(AV152:AV155=AV153)*(AT152:AT155=AT153)*(AX152:AX155=AX153)*(AY152:AY155=AY153)*(AZ152:AZ155&gt;AZ153)),"")</f>
        <v/>
      </c>
      <c r="BH153" s="3" t="str">
        <f>IF(AP153&lt;&gt;"",SUM(BB153:BG153)+1,"")</f>
        <v/>
      </c>
      <c r="DQ153" s="3" t="e">
        <f ca="1">IF(COUNTIF(DQ73:DQ76,4)=4,1,SUMPRODUCT((DQ73:DQ76=DQ74)*(DP73:DP76=DP74)*(DN73:DN76&gt;DN74))+1)</f>
        <v>#REF!</v>
      </c>
      <c r="EB153" s="3" t="e">
        <f ca="1">IF(EC74&lt;&gt;"",SUMPRODUCT((EJ73:EJ76=EJ74)*(EI73:EI76=EI74)*(EG73:EG76=EG74)*(EH73:EH76=EH74)),"")</f>
        <v>#N/A</v>
      </c>
      <c r="EC153" s="3" t="e">
        <f ca="1">IF(AND(EB153&lt;&gt;"",EB153&gt;1),EC74,"")</f>
        <v>#N/A</v>
      </c>
      <c r="ED153" s="3" t="e">
        <f ca="1">SUMPRODUCT((HH3:HH105=EC153)*(HK3:HK105=EC154)*(HL3:HL105="W"))+SUMPRODUCT((HH3:HH105=EC153)*(HK3:HK105=EC155)*(HL3:HL105="W"))+SUMPRODUCT((HH3:HH105=EC153)*(HK3:HK105=EC156)*(HL3:HL105="W"))+SUMPRODUCT((HH3:HH105=EC153)*(HK3:HK105=EC152)*(HL3:HL105="W"))+SUMPRODUCT((HH3:HH105=EC154)*(HK3:HK105=EC153)*(HM3:HM105="W"))+SUMPRODUCT((HH3:HH105=EC155)*(HK3:HK105=EC153)*(HM3:HM105="W"))+SUMPRODUCT((HH3:HH105=EC156)*(HK3:HK105=EC153)*(HM3:HM105="W"))+SUMPRODUCT((HH3:HH105=EC152)*(HK3:HK105=EC153)*(HM3:HM105="W"))</f>
        <v>#N/A</v>
      </c>
      <c r="EE153" s="3" t="e">
        <f ca="1">SUMPRODUCT((HH3:HH105=EC153)*(HK3:HK105=EC154)*(HL3:HL105="D"))+SUMPRODUCT((HH3:HH105=EC153)*(HK3:HK105=EC155)*(HL3:HL105="D"))+SUMPRODUCT((HH3:HH105=EC153)*(HK3:HK105=EC156)*(HL3:HL105="D"))+SUMPRODUCT((HH3:HH105=EC153)*(HK3:HK105=EC152)*(HL3:HL105="D"))+SUMPRODUCT((HH3:HH105=EC154)*(HK3:HK105=EC153)*(HL3:HL105="D"))+SUMPRODUCT((HH3:HH105=EC155)*(HK3:HK105=EC153)*(HL3:HL105="D"))+SUMPRODUCT((HH3:HH105=EC156)*(HK3:HK105=EC153)*(HL3:HL105="D"))+SUMPRODUCT((HH3:HH105=EC152)*(HK3:HK105=EC153)*(HL3:HL105="D"))</f>
        <v>#N/A</v>
      </c>
      <c r="EF153" s="3" t="e">
        <f ca="1">SUMPRODUCT((HH3:HH105=EC153)*(HK3:HK105=EC154)*(HL3:HL105="L"))+SUMPRODUCT((HH3:HH105=EC153)*(HK3:HK105=EC155)*(HL3:HL105="L"))+SUMPRODUCT((HH3:HH105=EC153)*(HK3:HK105=EC156)*(HL3:HL105="L"))+SUMPRODUCT((HH3:HH105=EC153)*(HK3:HK105=EC152)*(HL3:HL105="L"))+SUMPRODUCT((HH3:HH105=EC154)*(HK3:HK105=EC153)*(HM3:HM105="L"))+SUMPRODUCT((HH3:HH105=EC155)*(HK3:HK105=EC153)*(HM3:HM105="L"))+SUMPRODUCT((HH3:HH105=EC156)*(HK3:HK105=EC153)*(HM3:HM105="L"))+SUMPRODUCT((HH3:HH105=EC152)*(HK3:HK105=EC153)*(HM3:HM105="L"))</f>
        <v>#N/A</v>
      </c>
      <c r="EG153" s="3" t="e">
        <f ca="1">SUMPRODUCT((HH3:HH105=EC153)*(HK3:HK105=EC154)*HI3:HI105)+SUMPRODUCT((HH3:HH105=EC153)*(HK3:HK105=EC155)*HI3:HI105)+SUMPRODUCT((HH3:HH105=EC153)*(HK3:HK105=EC156)*HI3:HI105)+SUMPRODUCT((HH3:HH105=EC153)*(HK3:HK105=EC152)*HI3:HI105)+SUMPRODUCT((HH3:HH105=EC154)*(HK3:HK105=EC153)*HJ3:HJ105)+SUMPRODUCT((HH3:HH105=EC155)*(HK3:HK105=EC153)*HJ3:HJ105)+SUMPRODUCT((HH3:HH105=EC156)*(HK3:HK105=EC153)*HJ3:HJ105)+SUMPRODUCT((HH3:HH105=EC152)*(HK3:HK105=EC153)*HJ3:HJ105)</f>
        <v>#N/A</v>
      </c>
      <c r="EH153" s="3" t="e">
        <f ca="1">SUMPRODUCT((HH3:HH105=EC153)*(HK3:HK105=EC154)*HJ3:HJ105)+SUMPRODUCT((HH3:HH105=EC153)*(HK3:HK105=EC155)*HJ3:HJ105)+SUMPRODUCT((HH3:HH105=EC153)*(HK3:HK105=EC156)*HJ3:HJ105)+SUMPRODUCT((HH3:HH105=EC153)*(HK3:HK105=EC152)*HJ3:HJ105)+SUMPRODUCT((HH3:HH105=EC154)*(HK3:HK105=EC153)*HI3:HI105)+SUMPRODUCT((HH3:HH105=EC155)*(HK3:HK105=EC153)*HI3:HI105)+SUMPRODUCT((HH3:HH105=EC156)*(HK3:HK105=EC153)*HI3:HI105)+SUMPRODUCT((HH3:HH105=EC152)*(HK3:HK105=EC153)*HI3:HI105)</f>
        <v>#N/A</v>
      </c>
      <c r="EI153" s="3" t="e">
        <f ca="1">EG153-EH153+1000</f>
        <v>#N/A</v>
      </c>
      <c r="EJ153" s="3" t="e">
        <f t="shared" ref="EJ153:EJ155" ca="1" si="423">IF(EC153&lt;&gt;"",ED153*3+EE153*1,"")</f>
        <v>#N/A</v>
      </c>
      <c r="EK153" s="3" t="e">
        <f ca="1">IF(EC153&lt;&gt;"",VLOOKUP(EC153,DJ4:DP76,7,FALSE),"")</f>
        <v>#N/A</v>
      </c>
      <c r="EL153" s="3" t="e">
        <f ca="1">IF(EC153&lt;&gt;"",VLOOKUP(EC153,DJ4:DP76,5,FALSE),"")</f>
        <v>#N/A</v>
      </c>
      <c r="EM153" s="3" t="e">
        <f ca="1">IF(EC153&lt;&gt;"",VLOOKUP(EC153,DJ4:DR76,9,FALSE),"")</f>
        <v>#N/A</v>
      </c>
      <c r="EN153" s="3" t="e">
        <f t="shared" ref="EN153:EN155" ca="1" si="424">EJ153</f>
        <v>#N/A</v>
      </c>
      <c r="EO153" s="3" t="e">
        <f ca="1">IF(EC153&lt;&gt;"",RANK(EN153,EN152:EN155),"")</f>
        <v>#N/A</v>
      </c>
      <c r="EP153" s="3" t="e">
        <f ca="1">IF(EC153&lt;&gt;"",SUMPRODUCT((EN152:EN155=EN153)*(EI152:EI155&gt;EI153)),"")</f>
        <v>#N/A</v>
      </c>
      <c r="EQ153" s="3" t="e">
        <f ca="1">IF(EC153&lt;&gt;"",SUMPRODUCT((EN152:EN155=EN153)*(EI152:EI155=EI153)*(EG152:EG155&gt;EG153)),"")</f>
        <v>#N/A</v>
      </c>
      <c r="ER153" s="3" t="e">
        <f ca="1">IF(EC153&lt;&gt;"",SUMPRODUCT((EN152:EN155=EN153)*(EI152:EI155=EI153)*(EG152:EG155=EG153)*(EK152:EK155&gt;EK153)),"")</f>
        <v>#N/A</v>
      </c>
      <c r="ES153" s="3" t="e">
        <f ca="1">IF(EC153&lt;&gt;"",SUMPRODUCT((EN152:EN155=EN153)*(EI152:EI155=EI153)*(EG152:EG155=EG153)*(EK152:EK155=EK153)*(EL152:EL155&gt;EL153)),"")</f>
        <v>#N/A</v>
      </c>
      <c r="ET153" s="3" t="e">
        <f ca="1">IF(EC153&lt;&gt;"",SUMPRODUCT((EN152:EN155=EN153)*(EI152:EI155=EI153)*(EG152:EG155=EG153)*(EK152:EK155=EK153)*(EL152:EL155=EL153)*(EM152:EM155&gt;EM153)),"")</f>
        <v>#N/A</v>
      </c>
      <c r="EU153" s="3" t="e">
        <f t="shared" ref="EU153:EU155" ca="1" si="425">IF(EC153&lt;&gt;"",SUM(EO153:ET153),"")</f>
        <v>#N/A</v>
      </c>
      <c r="EV153" s="3" t="e">
        <f ca="1">IF(EW74&lt;&gt;"",SUMPRODUCT((FD73:FD76=FD74)*(FC73:FC76=FC74)*(FA73:FA76=FA74)*(FB73:FB76=FB74)),"")</f>
        <v>#N/A</v>
      </c>
      <c r="EW153" s="3" t="e">
        <f ca="1">IF(AND(EV153&lt;&gt;"",EV153&gt;1),EW74,"")</f>
        <v>#N/A</v>
      </c>
      <c r="EX153" s="3" t="e">
        <f ca="1">SUMPRODUCT((HH3:HH105=EW153)*(HK3:HK105=EW154)*(HL3:HL105="W"))+SUMPRODUCT((HH3:HH105=EW153)*(HK3:HK105=EW155)*(HL3:HL105="W"))+SUMPRODUCT((HH3:HH105=EW153)*(HK3:HK105=EW156)*(HL3:HL105="W"))+SUMPRODUCT((HH3:HH105=EW154)*(HK3:HK105=EW153)*(HM3:HM105="W"))+SUMPRODUCT((HH3:HH105=EW155)*(HK3:HK105=EW153)*(HM3:HM105="W"))+SUMPRODUCT((HH3:HH105=EW156)*(HK3:HK105=EW153)*(HM3:HM105="W"))</f>
        <v>#N/A</v>
      </c>
      <c r="EY153" s="3" t="e">
        <f ca="1">SUMPRODUCT((HH3:HH105=EW153)*(HK3:HK105=EW154)*(HL3:HL105="D"))+SUMPRODUCT((HH3:HH105=EW153)*(HK3:HK105=EW155)*(HL3:HL105="D"))+SUMPRODUCT((HH3:HH105=EW153)*(HK3:HK105=EW156)*(HL3:HL105="D"))+SUMPRODUCT((HH3:HH105=EW154)*(HK3:HK105=EW153)*(HL3:HL105="D"))+SUMPRODUCT((HH3:HH105=EW155)*(HK3:HK105=EW153)*(HL3:HL105="D"))+SUMPRODUCT((HH3:HH105=EW156)*(HK3:HK105=EW153)*(HL3:HL105="D"))</f>
        <v>#N/A</v>
      </c>
      <c r="EZ153" s="3" t="e">
        <f ca="1">SUMPRODUCT((HH3:HH105=EW153)*(HK3:HK105=EW154)*(HL3:HL105="L"))+SUMPRODUCT((HH3:HH105=EW153)*(HK3:HK105=EW155)*(HL3:HL105="L"))+SUMPRODUCT((HH3:HH105=EW153)*(HK3:HK105=EW156)*(HL3:HL105="L"))+SUMPRODUCT((HH3:HH105=EW154)*(HK3:HK105=EW153)*(HM3:HM105="L"))+SUMPRODUCT((HH3:HH105=EW155)*(HK3:HK105=EW153)*(HM3:HM105="L"))+SUMPRODUCT((HH3:HH105=EW156)*(HK3:HK105=EW153)*(HM3:HM105="L"))</f>
        <v>#N/A</v>
      </c>
      <c r="FA153" s="3" t="e">
        <f ca="1">SUMPRODUCT((HH3:HH105=EW153)*(HK3:HK105=EW154)*HI3:HI105)+SUMPRODUCT((HH3:HH105=EW153)*(HK3:HK105=EW155)*HI3:HI105)+SUMPRODUCT((HH3:HH105=EW153)*(HK3:HK105=EW156)*HI3:HI105)+SUMPRODUCT((HH3:HH105=EW153)*(HK3:HK105=EW152)*HI3:HI105)+SUMPRODUCT((HH3:HH105=EW154)*(HK3:HK105=EW153)*HJ3:HJ105)+SUMPRODUCT((HH3:HH105=EW155)*(HK3:HK105=EW153)*HJ3:HJ105)+SUMPRODUCT((HH3:HH105=EW156)*(HK3:HK105=EW153)*HJ3:HJ105)+SUMPRODUCT((HH3:HH105=EW152)*(HK3:HK105=EW153)*HJ3:HJ105)</f>
        <v>#N/A</v>
      </c>
      <c r="FB153" s="3" t="e">
        <f ca="1">SUMPRODUCT((HH3:HH105=EW153)*(HK3:HK105=EW154)*HJ3:HJ105)+SUMPRODUCT((HH3:HH105=EW153)*(HK3:HK105=EW155)*HJ3:HJ105)+SUMPRODUCT((HH3:HH105=EW153)*(HK3:HK105=EW156)*HJ3:HJ105)+SUMPRODUCT((HH3:HH105=EW153)*(HK3:HK105=EW152)*HJ3:HJ105)+SUMPRODUCT((HH3:HH105=EW154)*(HK3:HK105=EW153)*HI3:HI105)+SUMPRODUCT((HH3:HH105=EW155)*(HK3:HK105=EW153)*HI3:HI105)+SUMPRODUCT((HH3:HH105=EW156)*(HK3:HK105=EW153)*HI3:HI105)+SUMPRODUCT((HH3:HH105=EW152)*(HK3:HK105=EW153)*HI3:HI105)</f>
        <v>#N/A</v>
      </c>
      <c r="FC153" s="3" t="e">
        <f ca="1">FA153-FB153+1000</f>
        <v>#N/A</v>
      </c>
      <c r="FD153" s="3" t="e">
        <f t="shared" ref="FD153:FD155" ca="1" si="426">IF(EW153&lt;&gt;"",EX153*3+EY153*1,"")</f>
        <v>#N/A</v>
      </c>
      <c r="FE153" s="3" t="e">
        <f ca="1">IF(EW153&lt;&gt;"",VLOOKUP(EW153,DJ4:DP76,7,FALSE),"")</f>
        <v>#N/A</v>
      </c>
      <c r="FF153" s="3" t="e">
        <f ca="1">IF(EW153&lt;&gt;"",VLOOKUP(EW153,DJ4:DP76,5,FALSE),"")</f>
        <v>#N/A</v>
      </c>
      <c r="FG153" s="3" t="e">
        <f ca="1">IF(EW153&lt;&gt;"",VLOOKUP(EW153,DJ4:DR76,9,FALSE),"")</f>
        <v>#N/A</v>
      </c>
      <c r="FH153" s="3" t="e">
        <f t="shared" ref="FH153:FH155" ca="1" si="427">FD153</f>
        <v>#N/A</v>
      </c>
      <c r="FI153" s="3" t="e">
        <f ca="1">IF(EW153&lt;&gt;"",RANK(FH153,FH152:FH155),"")</f>
        <v>#N/A</v>
      </c>
      <c r="FJ153" s="3" t="e">
        <f ca="1">IF(EW153&lt;&gt;"",SUMPRODUCT((FH152:FH155=FH153)*(FC152:FC155&gt;FC153)),"")</f>
        <v>#N/A</v>
      </c>
      <c r="FK153" s="3" t="e">
        <f ca="1">IF(EW153&lt;&gt;"",SUMPRODUCT((FH152:FH155=FH153)*(FC152:FC155=FC153)*(FA152:FA155&gt;FA153)),"")</f>
        <v>#N/A</v>
      </c>
      <c r="FL153" s="3" t="e">
        <f ca="1">IF(EW153&lt;&gt;"",SUMPRODUCT((FH152:FH155=FH153)*(FC152:FC155=FC153)*(FA152:FA155=FA153)*(FE152:FE155&gt;FE153)),"")</f>
        <v>#N/A</v>
      </c>
      <c r="FM153" s="3" t="e">
        <f ca="1">IF(EW153&lt;&gt;"",SUMPRODUCT((FH152:FH155=FH153)*(FC152:FC155=FC153)*(FA152:FA155=FA153)*(FE152:FE155=FE153)*(FF152:FF155&gt;FF153)),"")</f>
        <v>#N/A</v>
      </c>
      <c r="FN153" s="3" t="e">
        <f ca="1">IF(EW153&lt;&gt;"",SUMPRODUCT((FH152:FH155=FH153)*(FC152:FC155=FC153)*(FA152:FA155=FA153)*(FE152:FE155=FE153)*(FF152:FF155=FF153)*(FG152:FG155&gt;FG153)),"")</f>
        <v>#N/A</v>
      </c>
      <c r="FO153" s="3" t="e">
        <f ca="1">IF(EW153&lt;&gt;"",SUM(FI153:FN153)+1,"")</f>
        <v>#N/A</v>
      </c>
    </row>
    <row r="154" spans="4:171" x14ac:dyDescent="0.25">
      <c r="J154" s="3">
        <f>IF(COUNTIF(J73:J76,4)=4,1,SUMPRODUCT((J73:J76=J75)*(I73:I76=I75)*(G73:G76&gt;G75))+1)</f>
        <v>1</v>
      </c>
      <c r="U154" s="3">
        <f>IF(V75&lt;&gt;"",SUMPRODUCT((AC73:AC76=AC75)*(AB73:AB76=AB75)*(Z73:Z76=Z75)*(AA73:AA76=AA75)),"")</f>
        <v>4</v>
      </c>
      <c r="V154" s="3" t="str">
        <f>IF(AND(U154&lt;&gt;"",U154&gt;1),V75,"")</f>
        <v>Kroatië</v>
      </c>
      <c r="W154" s="3">
        <f>SUMPRODUCT((DA3:DA105=V154)*(DD3:DD105=V155)*(DE3:DE105="W"))+SUMPRODUCT((DA3:DA105=V154)*(DD3:DD105=V156)*(DE3:DE105="W"))+SUMPRODUCT((DA3:DA105=V154)*(DD3:DD105=V152)*(DE3:DE105="W"))+SUMPRODUCT((DA3:DA105=V154)*(DD3:DD105=V153)*(DE3:DE105="W"))+SUMPRODUCT((DA3:DA105=V155)*(DD3:DD105=V154)*(DF3:DF105="W"))+SUMPRODUCT((DA3:DA105=V156)*(DD3:DD105=V154)*(DF3:DF105="W"))+SUMPRODUCT((DA3:DA105=V152)*(DD3:DD105=V154)*(DF3:DF105="W"))+SUMPRODUCT((DA3:DA105=V153)*(DD3:DD105=V154)*(DF3:DF105="W"))</f>
        <v>0</v>
      </c>
      <c r="X154" s="3">
        <f>SUMPRODUCT((DA3:DA105=V154)*(DD3:DD105=V155)*(DE3:DE105="D"))+SUMPRODUCT((DA3:DA105=V154)*(DD3:DD105=V156)*(DE3:DE105="D"))+SUMPRODUCT((DA3:DA105=V154)*(DD3:DD105=V152)*(DE3:DE105="D"))+SUMPRODUCT((DA3:DA105=V154)*(DD3:DD105=V153)*(DE3:DE105="D"))+SUMPRODUCT((DA3:DA105=V155)*(DD3:DD105=V154)*(DE3:DE105="D"))+SUMPRODUCT((DA3:DA105=V156)*(DD3:DD105=V154)*(DE3:DE105="D"))+SUMPRODUCT((DA3:DA105=V152)*(DD3:DD105=V154)*(DE3:DE105="D"))+SUMPRODUCT((DA3:DA105=V153)*(DD3:DD105=V154)*(DE3:DE105="D"))</f>
        <v>0</v>
      </c>
      <c r="Y154" s="3">
        <f>SUMPRODUCT((DA3:DA105=V154)*(DD3:DD105=V155)*(DE3:DE105="L"))+SUMPRODUCT((DA3:DA105=V154)*(DD3:DD105=V156)*(DE3:DE105="L"))+SUMPRODUCT((DA3:DA105=V154)*(DD3:DD105=V152)*(DE3:DE105="L"))+SUMPRODUCT((DA3:DA105=V154)*(DD3:DD105=V153)*(DE3:DE105="L"))+SUMPRODUCT((DA3:DA105=V155)*(DD3:DD105=V154)*(DF3:DF105="L"))+SUMPRODUCT((DA3:DA105=V156)*(DD3:DD105=V154)*(DF3:DF105="L"))+SUMPRODUCT((DA3:DA105=V152)*(DD3:DD105=V154)*(DF3:DF105="L"))+SUMPRODUCT((DA3:DA105=V153)*(DD3:DD105=V154)*(DF3:DF105="L"))</f>
        <v>0</v>
      </c>
      <c r="Z154" s="3">
        <f>SUMPRODUCT((DA3:DA105=V154)*(DD3:DD105=V155)*DB3:DB105)+SUMPRODUCT((DA3:DA105=V154)*(DD3:DD105=V156)*DB3:DB105)+SUMPRODUCT((DA3:DA105=V154)*(DD3:DD105=V152)*DB3:DB105)+SUMPRODUCT((DA3:DA105=V154)*(DD3:DD105=V153)*DB3:DB105)+SUMPRODUCT((DA3:DA105=V155)*(DD3:DD105=V154)*DC3:DC105)+SUMPRODUCT((DA3:DA105=V156)*(DD3:DD105=V154)*DC3:DC105)+SUMPRODUCT((DA3:DA105=V152)*(DD3:DD105=V154)*DC3:DC105)+SUMPRODUCT((DA3:DA105=V153)*(DD3:DD105=V154)*DC3:DC105)</f>
        <v>0</v>
      </c>
      <c r="AA154" s="3">
        <f>SUMPRODUCT((DA3:DA105=V154)*(DD3:DD105=V155)*DC3:DC105)+SUMPRODUCT((DA3:DA105=V154)*(DD3:DD105=V156)*DC3:DC105)+SUMPRODUCT((DA3:DA105=V154)*(DD3:DD105=V152)*DC3:DC105)+SUMPRODUCT((DA3:DA105=V154)*(DD3:DD105=V153)*DC3:DC105)+SUMPRODUCT((DA3:DA105=V155)*(DD3:DD105=V154)*DB3:DB105)+SUMPRODUCT((DA3:DA105=V156)*(DD3:DD105=V154)*DB3:DB105)+SUMPRODUCT((DA3:DA105=V152)*(DD3:DD105=V154)*DB3:DB105)+SUMPRODUCT((DA3:DA105=V153)*(DD3:DD105=V154)*DB3:DB105)</f>
        <v>0</v>
      </c>
      <c r="AB154" s="3">
        <f>Z154-AA154+1000</f>
        <v>1000</v>
      </c>
      <c r="AC154" s="3">
        <f t="shared" si="418"/>
        <v>0</v>
      </c>
      <c r="AD154" s="3">
        <f>IF(V154&lt;&gt;"",VLOOKUP(V154,C4:I76,7,FALSE),"")</f>
        <v>1000</v>
      </c>
      <c r="AE154" s="3">
        <f>IF(V154&lt;&gt;"",VLOOKUP(V154,C4:I76,5,FALSE),"")</f>
        <v>0</v>
      </c>
      <c r="AF154" s="3">
        <f>IF(V154&lt;&gt;"",VLOOKUP(V154,C4:K76,9,FALSE),"")</f>
        <v>-111</v>
      </c>
      <c r="AG154" s="3">
        <f t="shared" si="419"/>
        <v>0</v>
      </c>
      <c r="AH154" s="3">
        <f>IF(V154&lt;&gt;"",RANK(AG154,AG152:AG155),"")</f>
        <v>1</v>
      </c>
      <c r="AI154" s="3">
        <f>IF(V154&lt;&gt;"",SUMPRODUCT((AG152:AG155=AG154)*(AB152:AB155&gt;AB154)),"")</f>
        <v>0</v>
      </c>
      <c r="AJ154" s="3">
        <f>IF(V154&lt;&gt;"",SUMPRODUCT((AG152:AG155=AG154)*(AB152:AB155=AB154)*(Z152:Z155&gt;Z154)),"")</f>
        <v>0</v>
      </c>
      <c r="AK154" s="3">
        <f>IF(V154&lt;&gt;"",SUMPRODUCT((AG152:AG155=AG154)*(AB152:AB155=AB154)*(Z152:Z155=Z154)*(AD152:AD155&gt;AD154)),"")</f>
        <v>0</v>
      </c>
      <c r="AL154" s="3">
        <f>IF(V154&lt;&gt;"",SUMPRODUCT((AG152:AG155=AG154)*(AB152:AB155=AB154)*(Z152:Z155=Z154)*(AD152:AD155=AD154)*(AE152:AE155&gt;AE154)),"")</f>
        <v>0</v>
      </c>
      <c r="AM154" s="3">
        <f>IF(V154&lt;&gt;"",SUMPRODUCT((AG152:AG155=AG154)*(AB152:AB155=AB154)*(Z152:Z155=Z154)*(AD152:AD155=AD154)*(AE152:AE155=AE154)*(AF152:AF155&gt;AF154)),"")</f>
        <v>1</v>
      </c>
      <c r="AN154" s="3">
        <f t="shared" si="420"/>
        <v>2</v>
      </c>
      <c r="AO154" s="3" t="str">
        <f>IF(AP75&lt;&gt;"",SUMPRODUCT((AW73:AW76=AW75)*(AV73:AV76=AV75)*(AT73:AT76=AT75)*(AU73:AU76=AU75)),"")</f>
        <v/>
      </c>
      <c r="AP154" s="3" t="str">
        <f>IF(AND(AO154&lt;&gt;"",AO154&gt;1),AP75,"")</f>
        <v/>
      </c>
      <c r="AQ154" s="3">
        <f>SUMPRODUCT((DA3:DA105=AP154)*(DD3:DD105=AP155)*(DE3:DE105="W"))+SUMPRODUCT((DA3:DA105=AP154)*(DD3:DD105=AP156)*(DE3:DE105="W"))+SUMPRODUCT((DA3:DA105=AP154)*(DD3:DD105=AP153)*(DE3:DE105="W"))+SUMPRODUCT((DA3:DA105=AP155)*(DD3:DD105=AP154)*(DF3:DF105="W"))+SUMPRODUCT((DA3:DA105=AP156)*(DD3:DD105=AP154)*(DF3:DF105="W"))+SUMPRODUCT((DA3:DA105=AP153)*(DD3:DD105=AP154)*(DF3:DF105="W"))</f>
        <v>0</v>
      </c>
      <c r="AR154" s="3">
        <f>SUMPRODUCT((DA3:DA105=AP154)*(DD3:DD105=AP155)*(DE3:DE105="D"))+SUMPRODUCT((DA3:DA105=AP154)*(DD3:DD105=AP156)*(DE3:DE105="D"))+SUMPRODUCT((DA3:DA105=AP154)*(DD3:DD105=AP153)*(DE3:DE105="D"))+SUMPRODUCT((DA3:DA105=AP155)*(DD3:DD105=AP154)*(DE3:DE105="D"))+SUMPRODUCT((DA3:DA105=AP156)*(DD3:DD105=AP154)*(DE3:DE105="D"))+SUMPRODUCT((DA3:DA105=AP153)*(DD3:DD105=AP154)*(DE3:DE105="D"))</f>
        <v>0</v>
      </c>
      <c r="AS154" s="3">
        <f>SUMPRODUCT((DA3:DA105=AP154)*(DD3:DD105=AP155)*(DE3:DE105="L"))+SUMPRODUCT((DA3:DA105=AP154)*(DD3:DD105=AP156)*(DE3:DE105="L"))+SUMPRODUCT((DA3:DA105=AP154)*(DD3:DD105=AP153)*(DE3:DE105="L"))+SUMPRODUCT((DA3:DA105=AP155)*(DD3:DD105=AP154)*(DF3:DF105="L"))+SUMPRODUCT((DA3:DA105=AP156)*(DD3:DD105=AP154)*(DF3:DF105="L"))+SUMPRODUCT((DA3:DA105=AP153)*(DD3:DD105=AP154)*(DF3:DF105="L"))</f>
        <v>0</v>
      </c>
      <c r="AT154" s="3">
        <f>SUMPRODUCT((DA3:DA105=AP154)*(DD3:DD105=AP155)*DB3:DB105)+SUMPRODUCT((DA3:DA105=AP154)*(DD3:DD105=AP156)*DB3:DB105)+SUMPRODUCT((DA3:DA105=AP154)*(DD3:DD105=AP152)*DB3:DB105)+SUMPRODUCT((DA3:DA105=AP154)*(DD3:DD105=AP153)*DB3:DB105)+SUMPRODUCT((DA3:DA105=AP155)*(DD3:DD105=AP154)*DC3:DC105)+SUMPRODUCT((DA3:DA105=AP156)*(DD3:DD105=AP154)*DC3:DC105)+SUMPRODUCT((DA3:DA105=AP152)*(DD3:DD105=AP154)*DC3:DC105)+SUMPRODUCT((DA3:DA105=AP153)*(DD3:DD105=AP154)*DC3:DC105)</f>
        <v>0</v>
      </c>
      <c r="AU154" s="3">
        <f>SUMPRODUCT((DA3:DA105=AP154)*(DD3:DD105=AP155)*DC3:DC105)+SUMPRODUCT((DA3:DA105=AP154)*(DD3:DD105=AP156)*DC3:DC105)+SUMPRODUCT((DA3:DA105=AP154)*(DD3:DD105=AP152)*DC3:DC105)+SUMPRODUCT((DA3:DA105=AP154)*(DD3:DD105=AP153)*DC3:DC105)+SUMPRODUCT((DA3:DA105=AP155)*(DD3:DD105=AP154)*DB3:DB105)+SUMPRODUCT((DA3:DA105=AP156)*(DD3:DD105=AP154)*DB3:DB105)+SUMPRODUCT((DA3:DA105=AP152)*(DD3:DD105=AP154)*DB3:DB105)+SUMPRODUCT((DA3:DA105=AP153)*(DD3:DD105=AP154)*DB3:DB105)</f>
        <v>0</v>
      </c>
      <c r="AV154" s="3">
        <f>AT154-AU154+1000</f>
        <v>1000</v>
      </c>
      <c r="AW154" s="3" t="str">
        <f t="shared" si="421"/>
        <v/>
      </c>
      <c r="AX154" s="3" t="str">
        <f>IF(AP154&lt;&gt;"",VLOOKUP(AP154,C4:I76,7,FALSE),"")</f>
        <v/>
      </c>
      <c r="AY154" s="3" t="str">
        <f>IF(AP154&lt;&gt;"",VLOOKUP(AP154,C4:I76,5,FALSE),"")</f>
        <v/>
      </c>
      <c r="AZ154" s="3" t="str">
        <f>IF(AP154&lt;&gt;"",VLOOKUP(AP154,C4:K76,9,FALSE),"")</f>
        <v/>
      </c>
      <c r="BA154" s="3" t="str">
        <f t="shared" si="422"/>
        <v/>
      </c>
      <c r="BB154" s="3" t="str">
        <f>IF(AP154&lt;&gt;"",RANK(BA154,BA152:BA155),"")</f>
        <v/>
      </c>
      <c r="BC154" s="3" t="str">
        <f>IF(AP154&lt;&gt;"",SUMPRODUCT((BA152:BA155=BA154)*(AV152:AV155&gt;AV154)),"")</f>
        <v/>
      </c>
      <c r="BD154" s="3" t="str">
        <f>IF(AP154&lt;&gt;"",SUMPRODUCT((BA152:BA155=BA154)*(AV152:AV155=AV154)*(AT152:AT155&gt;AT154)),"")</f>
        <v/>
      </c>
      <c r="BE154" s="3" t="str">
        <f>IF(AP154&lt;&gt;"",SUMPRODUCT((BA152:BA155=BA154)*(AV152:AV155=AV154)*(AT152:AT155=AT154)*(AX152:AX155&gt;AX154)),"")</f>
        <v/>
      </c>
      <c r="BF154" s="3" t="str">
        <f>IF(AP154&lt;&gt;"",SUMPRODUCT((BA152:BA155=BA154)*(AV152:AV155=AV154)*(AT152:AT155=AT154)*(AX152:AX155=AX154)*(AY152:AY155&gt;AY154)),"")</f>
        <v/>
      </c>
      <c r="BG154" s="3" t="str">
        <f>IF(AP154&lt;&gt;"",SUMPRODUCT((BA152:BA155=BA154)*(AV152:AV155=AV154)*(AT152:AT155=AT154)*(AX152:AX155=AX154)*(AY152:AY155=AY154)*(AZ152:AZ155&gt;AZ154)),"")</f>
        <v/>
      </c>
      <c r="BH154" s="3" t="str">
        <f t="shared" ref="BH154:BH155" si="428">IF(AP154&lt;&gt;"",SUM(BB154:BG154)+1,"")</f>
        <v/>
      </c>
      <c r="DQ154" s="3" t="e">
        <f ca="1">IF(COUNTIF(DQ73:DQ76,4)=4,1,SUMPRODUCT((DQ73:DQ76=DQ75)*(DP73:DP76=DP75)*(DN73:DN76&gt;DN75))+1)</f>
        <v>#REF!</v>
      </c>
      <c r="EB154" s="3" t="e">
        <f ca="1">IF(EC75&lt;&gt;"",SUMPRODUCT((EJ73:EJ76=EJ75)*(EI73:EI76=EI75)*(EG73:EG76=EG75)*(EH73:EH76=EH75)),"")</f>
        <v>#N/A</v>
      </c>
      <c r="EC154" s="3" t="e">
        <f ca="1">IF(AND(EB154&lt;&gt;"",EB154&gt;1),EC75,"")</f>
        <v>#N/A</v>
      </c>
      <c r="ED154" s="3" t="e">
        <f ca="1">SUMPRODUCT((HH3:HH105=EC154)*(HK3:HK105=EC155)*(HL3:HL105="W"))+SUMPRODUCT((HH3:HH105=EC154)*(HK3:HK105=EC156)*(HL3:HL105="W"))+SUMPRODUCT((HH3:HH105=EC154)*(HK3:HK105=EC152)*(HL3:HL105="W"))+SUMPRODUCT((HH3:HH105=EC154)*(HK3:HK105=EC153)*(HL3:HL105="W"))+SUMPRODUCT((HH3:HH105=EC155)*(HK3:HK105=EC154)*(HM3:HM105="W"))+SUMPRODUCT((HH3:HH105=EC156)*(HK3:HK105=EC154)*(HM3:HM105="W"))+SUMPRODUCT((HH3:HH105=EC152)*(HK3:HK105=EC154)*(HM3:HM105="W"))+SUMPRODUCT((HH3:HH105=EC153)*(HK3:HK105=EC154)*(HM3:HM105="W"))</f>
        <v>#N/A</v>
      </c>
      <c r="EE154" s="3" t="e">
        <f ca="1">SUMPRODUCT((HH3:HH105=EC154)*(HK3:HK105=EC155)*(HL3:HL105="D"))+SUMPRODUCT((HH3:HH105=EC154)*(HK3:HK105=EC156)*(HL3:HL105="D"))+SUMPRODUCT((HH3:HH105=EC154)*(HK3:HK105=EC152)*(HL3:HL105="D"))+SUMPRODUCT((HH3:HH105=EC154)*(HK3:HK105=EC153)*(HL3:HL105="D"))+SUMPRODUCT((HH3:HH105=EC155)*(HK3:HK105=EC154)*(HL3:HL105="D"))+SUMPRODUCT((HH3:HH105=EC156)*(HK3:HK105=EC154)*(HL3:HL105="D"))+SUMPRODUCT((HH3:HH105=EC152)*(HK3:HK105=EC154)*(HL3:HL105="D"))+SUMPRODUCT((HH3:HH105=EC153)*(HK3:HK105=EC154)*(HL3:HL105="D"))</f>
        <v>#N/A</v>
      </c>
      <c r="EF154" s="3" t="e">
        <f ca="1">SUMPRODUCT((HH3:HH105=EC154)*(HK3:HK105=EC155)*(HL3:HL105="L"))+SUMPRODUCT((HH3:HH105=EC154)*(HK3:HK105=EC156)*(HL3:HL105="L"))+SUMPRODUCT((HH3:HH105=EC154)*(HK3:HK105=EC152)*(HL3:HL105="L"))+SUMPRODUCT((HH3:HH105=EC154)*(HK3:HK105=EC153)*(HL3:HL105="L"))+SUMPRODUCT((HH3:HH105=EC155)*(HK3:HK105=EC154)*(HM3:HM105="L"))+SUMPRODUCT((HH3:HH105=EC156)*(HK3:HK105=EC154)*(HM3:HM105="L"))+SUMPRODUCT((HH3:HH105=EC152)*(HK3:HK105=EC154)*(HM3:HM105="L"))+SUMPRODUCT((HH3:HH105=EC153)*(HK3:HK105=EC154)*(HM3:HM105="L"))</f>
        <v>#N/A</v>
      </c>
      <c r="EG154" s="3" t="e">
        <f ca="1">SUMPRODUCT((HH3:HH105=EC154)*(HK3:HK105=EC155)*HI3:HI105)+SUMPRODUCT((HH3:HH105=EC154)*(HK3:HK105=EC156)*HI3:HI105)+SUMPRODUCT((HH3:HH105=EC154)*(HK3:HK105=EC152)*HI3:HI105)+SUMPRODUCT((HH3:HH105=EC154)*(HK3:HK105=EC153)*HI3:HI105)+SUMPRODUCT((HH3:HH105=EC155)*(HK3:HK105=EC154)*HJ3:HJ105)+SUMPRODUCT((HH3:HH105=EC156)*(HK3:HK105=EC154)*HJ3:HJ105)+SUMPRODUCT((HH3:HH105=EC152)*(HK3:HK105=EC154)*HJ3:HJ105)+SUMPRODUCT((HH3:HH105=EC153)*(HK3:HK105=EC154)*HJ3:HJ105)</f>
        <v>#N/A</v>
      </c>
      <c r="EH154" s="3" t="e">
        <f ca="1">SUMPRODUCT((HH3:HH105=EC154)*(HK3:HK105=EC155)*HJ3:HJ105)+SUMPRODUCT((HH3:HH105=EC154)*(HK3:HK105=EC156)*HJ3:HJ105)+SUMPRODUCT((HH3:HH105=EC154)*(HK3:HK105=EC152)*HJ3:HJ105)+SUMPRODUCT((HH3:HH105=EC154)*(HK3:HK105=EC153)*HJ3:HJ105)+SUMPRODUCT((HH3:HH105=EC155)*(HK3:HK105=EC154)*HI3:HI105)+SUMPRODUCT((HH3:HH105=EC156)*(HK3:HK105=EC154)*HI3:HI105)+SUMPRODUCT((HH3:HH105=EC152)*(HK3:HK105=EC154)*HI3:HI105)+SUMPRODUCT((HH3:HH105=EC153)*(HK3:HK105=EC154)*HI3:HI105)</f>
        <v>#N/A</v>
      </c>
      <c r="EI154" s="3" t="e">
        <f ca="1">EG154-EH154+1000</f>
        <v>#N/A</v>
      </c>
      <c r="EJ154" s="3" t="e">
        <f t="shared" ca="1" si="423"/>
        <v>#N/A</v>
      </c>
      <c r="EK154" s="3" t="e">
        <f ca="1">IF(EC154&lt;&gt;"",VLOOKUP(EC154,DJ4:DP76,7,FALSE),"")</f>
        <v>#N/A</v>
      </c>
      <c r="EL154" s="3" t="e">
        <f ca="1">IF(EC154&lt;&gt;"",VLOOKUP(EC154,DJ4:DP76,5,FALSE),"")</f>
        <v>#N/A</v>
      </c>
      <c r="EM154" s="3" t="e">
        <f ca="1">IF(EC154&lt;&gt;"",VLOOKUP(EC154,DJ4:DR76,9,FALSE),"")</f>
        <v>#N/A</v>
      </c>
      <c r="EN154" s="3" t="e">
        <f t="shared" ca="1" si="424"/>
        <v>#N/A</v>
      </c>
      <c r="EO154" s="3" t="e">
        <f ca="1">IF(EC154&lt;&gt;"",RANK(EN154,EN152:EN155),"")</f>
        <v>#N/A</v>
      </c>
      <c r="EP154" s="3" t="e">
        <f ca="1">IF(EC154&lt;&gt;"",SUMPRODUCT((EN152:EN155=EN154)*(EI152:EI155&gt;EI154)),"")</f>
        <v>#N/A</v>
      </c>
      <c r="EQ154" s="3" t="e">
        <f ca="1">IF(EC154&lt;&gt;"",SUMPRODUCT((EN152:EN155=EN154)*(EI152:EI155=EI154)*(EG152:EG155&gt;EG154)),"")</f>
        <v>#N/A</v>
      </c>
      <c r="ER154" s="3" t="e">
        <f ca="1">IF(EC154&lt;&gt;"",SUMPRODUCT((EN152:EN155=EN154)*(EI152:EI155=EI154)*(EG152:EG155=EG154)*(EK152:EK155&gt;EK154)),"")</f>
        <v>#N/A</v>
      </c>
      <c r="ES154" s="3" t="e">
        <f ca="1">IF(EC154&lt;&gt;"",SUMPRODUCT((EN152:EN155=EN154)*(EI152:EI155=EI154)*(EG152:EG155=EG154)*(EK152:EK155=EK154)*(EL152:EL155&gt;EL154)),"")</f>
        <v>#N/A</v>
      </c>
      <c r="ET154" s="3" t="e">
        <f ca="1">IF(EC154&lt;&gt;"",SUMPRODUCT((EN152:EN155=EN154)*(EI152:EI155=EI154)*(EG152:EG155=EG154)*(EK152:EK155=EK154)*(EL152:EL155=EL154)*(EM152:EM155&gt;EM154)),"")</f>
        <v>#N/A</v>
      </c>
      <c r="EU154" s="3" t="e">
        <f t="shared" ca="1" si="425"/>
        <v>#N/A</v>
      </c>
      <c r="EV154" s="3" t="e">
        <f ca="1">IF(EW75&lt;&gt;"",SUMPRODUCT((FD73:FD76=FD75)*(FC73:FC76=FC75)*(FA73:FA76=FA75)*(FB73:FB76=FB75)),"")</f>
        <v>#N/A</v>
      </c>
      <c r="EW154" s="3" t="e">
        <f ca="1">IF(AND(EV154&lt;&gt;"",EV154&gt;1),EW75,"")</f>
        <v>#N/A</v>
      </c>
      <c r="EX154" s="3" t="e">
        <f ca="1">SUMPRODUCT((HH3:HH105=EW154)*(HK3:HK105=EW155)*(HL3:HL105="W"))+SUMPRODUCT((HH3:HH105=EW154)*(HK3:HK105=EW156)*(HL3:HL105="W"))+SUMPRODUCT((HH3:HH105=EW154)*(HK3:HK105=EW153)*(HL3:HL105="W"))+SUMPRODUCT((HH3:HH105=EW155)*(HK3:HK105=EW154)*(HM3:HM105="W"))+SUMPRODUCT((HH3:HH105=EW156)*(HK3:HK105=EW154)*(HM3:HM105="W"))+SUMPRODUCT((HH3:HH105=EW153)*(HK3:HK105=EW154)*(HM3:HM105="W"))</f>
        <v>#N/A</v>
      </c>
      <c r="EY154" s="3" t="e">
        <f ca="1">SUMPRODUCT((HH3:HH105=EW154)*(HK3:HK105=EW155)*(HL3:HL105="D"))+SUMPRODUCT((HH3:HH105=EW154)*(HK3:HK105=EW156)*(HL3:HL105="D"))+SUMPRODUCT((HH3:HH105=EW154)*(HK3:HK105=EW153)*(HL3:HL105="D"))+SUMPRODUCT((HH3:HH105=EW155)*(HK3:HK105=EW154)*(HL3:HL105="D"))+SUMPRODUCT((HH3:HH105=EW156)*(HK3:HK105=EW154)*(HL3:HL105="D"))+SUMPRODUCT((HH3:HH105=EW153)*(HK3:HK105=EW154)*(HL3:HL105="D"))</f>
        <v>#N/A</v>
      </c>
      <c r="EZ154" s="3" t="e">
        <f ca="1">SUMPRODUCT((HH3:HH105=EW154)*(HK3:HK105=EW155)*(HL3:HL105="L"))+SUMPRODUCT((HH3:HH105=EW154)*(HK3:HK105=EW156)*(HL3:HL105="L"))+SUMPRODUCT((HH3:HH105=EW154)*(HK3:HK105=EW153)*(HL3:HL105="L"))+SUMPRODUCT((HH3:HH105=EW155)*(HK3:HK105=EW154)*(HM3:HM105="L"))+SUMPRODUCT((HH3:HH105=EW156)*(HK3:HK105=EW154)*(HM3:HM105="L"))+SUMPRODUCT((HH3:HH105=EW153)*(HK3:HK105=EW154)*(HM3:HM105="L"))</f>
        <v>#N/A</v>
      </c>
      <c r="FA154" s="3" t="e">
        <f ca="1">SUMPRODUCT((HH3:HH105=EW154)*(HK3:HK105=EW155)*HI3:HI105)+SUMPRODUCT((HH3:HH105=EW154)*(HK3:HK105=EW156)*HI3:HI105)+SUMPRODUCT((HH3:HH105=EW154)*(HK3:HK105=EW152)*HI3:HI105)+SUMPRODUCT((HH3:HH105=EW154)*(HK3:HK105=EW153)*HI3:HI105)+SUMPRODUCT((HH3:HH105=EW155)*(HK3:HK105=EW154)*HJ3:HJ105)+SUMPRODUCT((HH3:HH105=EW156)*(HK3:HK105=EW154)*HJ3:HJ105)+SUMPRODUCT((HH3:HH105=EW152)*(HK3:HK105=EW154)*HJ3:HJ105)+SUMPRODUCT((HH3:HH105=EW153)*(HK3:HK105=EW154)*HJ3:HJ105)</f>
        <v>#N/A</v>
      </c>
      <c r="FB154" s="3" t="e">
        <f ca="1">SUMPRODUCT((HH3:HH105=EW154)*(HK3:HK105=EW155)*HJ3:HJ105)+SUMPRODUCT((HH3:HH105=EW154)*(HK3:HK105=EW156)*HJ3:HJ105)+SUMPRODUCT((HH3:HH105=EW154)*(HK3:HK105=EW152)*HJ3:HJ105)+SUMPRODUCT((HH3:HH105=EW154)*(HK3:HK105=EW153)*HJ3:HJ105)+SUMPRODUCT((HH3:HH105=EW155)*(HK3:HK105=EW154)*HI3:HI105)+SUMPRODUCT((HH3:HH105=EW156)*(HK3:HK105=EW154)*HI3:HI105)+SUMPRODUCT((HH3:HH105=EW152)*(HK3:HK105=EW154)*HI3:HI105)+SUMPRODUCT((HH3:HH105=EW153)*(HK3:HK105=EW154)*HI3:HI105)</f>
        <v>#N/A</v>
      </c>
      <c r="FC154" s="3" t="e">
        <f ca="1">FA154-FB154+1000</f>
        <v>#N/A</v>
      </c>
      <c r="FD154" s="3" t="e">
        <f t="shared" ca="1" si="426"/>
        <v>#N/A</v>
      </c>
      <c r="FE154" s="3" t="e">
        <f ca="1">IF(EW154&lt;&gt;"",VLOOKUP(EW154,DJ4:DP76,7,FALSE),"")</f>
        <v>#N/A</v>
      </c>
      <c r="FF154" s="3" t="e">
        <f ca="1">IF(EW154&lt;&gt;"",VLOOKUP(EW154,DJ4:DP76,5,FALSE),"")</f>
        <v>#N/A</v>
      </c>
      <c r="FG154" s="3" t="e">
        <f ca="1">IF(EW154&lt;&gt;"",VLOOKUP(EW154,DJ4:DR76,9,FALSE),"")</f>
        <v>#N/A</v>
      </c>
      <c r="FH154" s="3" t="e">
        <f t="shared" ca="1" si="427"/>
        <v>#N/A</v>
      </c>
      <c r="FI154" s="3" t="e">
        <f ca="1">IF(EW154&lt;&gt;"",RANK(FH154,FH152:FH155),"")</f>
        <v>#N/A</v>
      </c>
      <c r="FJ154" s="3" t="e">
        <f ca="1">IF(EW154&lt;&gt;"",SUMPRODUCT((FH152:FH155=FH154)*(FC152:FC155&gt;FC154)),"")</f>
        <v>#N/A</v>
      </c>
      <c r="FK154" s="3" t="e">
        <f ca="1">IF(EW154&lt;&gt;"",SUMPRODUCT((FH152:FH155=FH154)*(FC152:FC155=FC154)*(FA152:FA155&gt;FA154)),"")</f>
        <v>#N/A</v>
      </c>
      <c r="FL154" s="3" t="e">
        <f ca="1">IF(EW154&lt;&gt;"",SUMPRODUCT((FH152:FH155=FH154)*(FC152:FC155=FC154)*(FA152:FA155=FA154)*(FE152:FE155&gt;FE154)),"")</f>
        <v>#N/A</v>
      </c>
      <c r="FM154" s="3" t="e">
        <f ca="1">IF(EW154&lt;&gt;"",SUMPRODUCT((FH152:FH155=FH154)*(FC152:FC155=FC154)*(FA152:FA155=FA154)*(FE152:FE155=FE154)*(FF152:FF155&gt;FF154)),"")</f>
        <v>#N/A</v>
      </c>
      <c r="FN154" s="3" t="e">
        <f ca="1">IF(EW154&lt;&gt;"",SUMPRODUCT((FH152:FH155=FH154)*(FC152:FC155=FC154)*(FA152:FA155=FA154)*(FE152:FE155=FE154)*(FF152:FF155=FF154)*(FG152:FG155&gt;FG154)),"")</f>
        <v>#N/A</v>
      </c>
      <c r="FO154" s="3" t="e">
        <f t="shared" ref="FO154:FO155" ca="1" si="429">IF(EW154&lt;&gt;"",SUM(FI154:FN154)+1,"")</f>
        <v>#N/A</v>
      </c>
    </row>
    <row r="155" spans="4:171" x14ac:dyDescent="0.25">
      <c r="J155" s="3">
        <f>IF(COUNTIF(J73:J76,4)=4,1,SUMPRODUCT((J73:J76=J76)*(I73:I76=I76)*(G73:G76&gt;G76))+1)</f>
        <v>1</v>
      </c>
      <c r="U155" s="3">
        <f>IF(V76&lt;&gt;"",SUMPRODUCT((AC73:AC76=AC76)*(AB73:AB76=AB76)*(Z73:Z76=Z76)*(AA73:AA76=AA76)),"")</f>
        <v>4</v>
      </c>
      <c r="V155" s="3" t="str">
        <f>IF(AND(U155&lt;&gt;"",U155&gt;1),V76,"")</f>
        <v>Engeland</v>
      </c>
      <c r="W155" s="3">
        <f>SUMPRODUCT((DA3:DA105=V155)*(DD3:DD105=V156)*(DE3:DE105="W"))+SUMPRODUCT((DA3:DA105=V155)*(DD3:DD105=V152)*(DE3:DE105="W"))+SUMPRODUCT((DA3:DA105=V155)*(DD3:DD105=V153)*(DE3:DE105="W"))+SUMPRODUCT((DA3:DA105=V155)*(DD3:DD105=V154)*(DE3:DE105="W"))+SUMPRODUCT((DA3:DA105=V156)*(DD3:DD105=V155)*(DF3:DF105="W"))+SUMPRODUCT((DA3:DA105=V152)*(DD3:DD105=V155)*(DF3:DF105="W"))+SUMPRODUCT((DA3:DA105=V153)*(DD3:DD105=V155)*(DF3:DF105="W"))+SUMPRODUCT((DA3:DA105=V154)*(DD3:DD105=V155)*(DF3:DF105="W"))</f>
        <v>0</v>
      </c>
      <c r="X155" s="3">
        <f>SUMPRODUCT((DA3:DA105=V155)*(DD3:DD105=V156)*(DE3:DE105="D"))+SUMPRODUCT((DA3:DA105=V155)*(DD3:DD105=V152)*(DE3:DE105="D"))+SUMPRODUCT((DA3:DA105=V155)*(DD3:DD105=V153)*(DE3:DE105="D"))+SUMPRODUCT((DA3:DA105=V155)*(DD3:DD105=V154)*(DE3:DE105="D"))+SUMPRODUCT((DA3:DA105=V156)*(DD3:DD105=V155)*(DE3:DE105="D"))+SUMPRODUCT((DA3:DA105=V152)*(DD3:DD105=V155)*(DE3:DE105="D"))+SUMPRODUCT((DA3:DA105=V153)*(DD3:DD105=V155)*(DE3:DE105="D"))+SUMPRODUCT((DA3:DA105=V154)*(DD3:DD105=V155)*(DE3:DE105="D"))</f>
        <v>0</v>
      </c>
      <c r="Y155" s="3">
        <f>SUMPRODUCT((DA3:DA105=V155)*(DD3:DD105=V156)*(DE3:DE105="L"))+SUMPRODUCT((DA3:DA105=V155)*(DD3:DD105=V152)*(DE3:DE105="L"))+SUMPRODUCT((DA3:DA105=V155)*(DD3:DD105=V153)*(DE3:DE105="L"))+SUMPRODUCT((DA3:DA105=V155)*(DD3:DD105=V154)*(DE3:DE105="L"))+SUMPRODUCT((DA3:DA105=V156)*(DD3:DD105=V155)*(DF3:DF105="L"))+SUMPRODUCT((DA3:DA105=V152)*(DD3:DD105=V155)*(DF3:DF105="L"))+SUMPRODUCT((DA3:DA105=V153)*(DD3:DD105=V155)*(DF3:DF105="L"))+SUMPRODUCT((DA3:DA105=V154)*(DD3:DD105=V155)*(DF3:DF105="L"))</f>
        <v>0</v>
      </c>
      <c r="Z155" s="3">
        <f>SUMPRODUCT((DA3:DA105=V155)*(DD3:DD105=V156)*DB3:DB105)+SUMPRODUCT((DA3:DA105=V155)*(DD3:DD105=V152)*DB3:DB105)+SUMPRODUCT((DA3:DA105=V155)*(DD3:DD105=V153)*DB3:DB105)+SUMPRODUCT((DA3:DA105=V155)*(DD3:DD105=V154)*DB3:DB105)+SUMPRODUCT((DA3:DA105=V156)*(DD3:DD105=V155)*DC3:DC105)+SUMPRODUCT((DA3:DA105=V152)*(DD3:DD105=V155)*DC3:DC105)+SUMPRODUCT((DA3:DA105=V153)*(DD3:DD105=V155)*DC3:DC105)+SUMPRODUCT((DA3:DA105=V154)*(DD3:DD105=V155)*DC3:DC105)</f>
        <v>0</v>
      </c>
      <c r="AA155" s="3">
        <f>SUMPRODUCT((DA3:DA105=V155)*(DD3:DD105=V156)*DC3:DC105)+SUMPRODUCT((DA3:DA105=V155)*(DD3:DD105=V152)*DC3:DC105)+SUMPRODUCT((DA3:DA105=V155)*(DD3:DD105=V153)*DC3:DC105)+SUMPRODUCT((DA3:DA105=V155)*(DD3:DD105=V154)*DC3:DC105)+SUMPRODUCT((DA3:DA105=V156)*(DD3:DD105=V155)*DB3:DB105)+SUMPRODUCT((DA3:DA105=V152)*(DD3:DD105=V155)*DB3:DB105)+SUMPRODUCT((DA3:DA105=V153)*(DD3:DD105=V155)*DB3:DB105)+SUMPRODUCT((DA3:DA105=V154)*(DD3:DD105=V155)*DB3:DB105)</f>
        <v>0</v>
      </c>
      <c r="AB155" s="3">
        <f>Z155-AA155+1000</f>
        <v>1000</v>
      </c>
      <c r="AC155" s="3">
        <f t="shared" si="418"/>
        <v>0</v>
      </c>
      <c r="AD155" s="3">
        <f>IF(V155&lt;&gt;"",VLOOKUP(V155,C4:I76,7,FALSE),"")</f>
        <v>1000</v>
      </c>
      <c r="AE155" s="3">
        <f>IF(V155&lt;&gt;"",VLOOKUP(V155,C4:I76,5,FALSE),"")</f>
        <v>0</v>
      </c>
      <c r="AF155" s="3">
        <f>IF(V155&lt;&gt;"",VLOOKUP(V155,C4:K76,9,FALSE),"")</f>
        <v>-104</v>
      </c>
      <c r="AG155" s="3">
        <f t="shared" si="419"/>
        <v>0</v>
      </c>
      <c r="AH155" s="3">
        <f>IF(V155&lt;&gt;"",RANK(AG155,AG152:AG155),"")</f>
        <v>1</v>
      </c>
      <c r="AI155" s="3">
        <f>IF(V155&lt;&gt;"",SUMPRODUCT((AG152:AG155=AG155)*(AB152:AB155&gt;AB155)),"")</f>
        <v>0</v>
      </c>
      <c r="AJ155" s="3">
        <f>IF(V155&lt;&gt;"",SUMPRODUCT((AG152:AG155=AG155)*(AB152:AB155=AB155)*(Z152:Z155&gt;Z155)),"")</f>
        <v>0</v>
      </c>
      <c r="AK155" s="3">
        <f>IF(V155&lt;&gt;"",SUMPRODUCT((AG152:AG155=AG155)*(AB152:AB155=AB155)*(Z152:Z155=Z155)*(AD152:AD155&gt;AD155)),"")</f>
        <v>0</v>
      </c>
      <c r="AL155" s="3">
        <f>IF(V155&lt;&gt;"",SUMPRODUCT((AG152:AG155=AG155)*(AB152:AB155=AB155)*(Z152:Z155=Z155)*(AD152:AD155=AD155)*(AE152:AE155&gt;AE155)),"")</f>
        <v>0</v>
      </c>
      <c r="AM155" s="3">
        <f>IF(V155&lt;&gt;"",SUMPRODUCT((AG152:AG155=AG155)*(AB152:AB155=AB155)*(Z152:Z155=Z155)*(AD152:AD155=AD155)*(AE152:AE155=AE155)*(AF152:AF155&gt;AF155)),"")</f>
        <v>0</v>
      </c>
      <c r="AN155" s="3">
        <f t="shared" si="420"/>
        <v>1</v>
      </c>
      <c r="AO155" s="3" t="str">
        <f>IF(AP76&lt;&gt;"",SUMPRODUCT((AW73:AW76=AW76)*(AV73:AV76=AV76)*(AT73:AT76=AT76)*(AU73:AU76=AU76)),"")</f>
        <v/>
      </c>
      <c r="AP155" s="3" t="str">
        <f>IF(AND(AO155&lt;&gt;"",AO155&gt;1),AP76,"")</f>
        <v/>
      </c>
      <c r="AQ155" s="3" t="str">
        <f>IF(AP155&lt;&gt;"",SUMPRODUCT((DA3:DA105=AP155)*(DD3:DD105=AP156)*(DE3:DE105="W"))+SUMPRODUCT((DA3:DA105=AP155)*(DD3:DD105=AP153)*(DE3:DE105="W"))+SUMPRODUCT((DA3:DA105=AP155)*(DD3:DD105=AP154)*(DE3:DE105="W"))+SUMPRODUCT((DA3:DA105=AP156)*(DD3:DD105=AP155)*(DF3:DF105="W"))+SUMPRODUCT((DA3:DA105=AP153)*(DD3:DD105=AP155)*(DF3:DF105="W"))+SUMPRODUCT((DA3:DA105=AP154)*(DD3:DD105=AP155)*(DF3:DF105="W")),"")</f>
        <v/>
      </c>
      <c r="AR155" s="3" t="str">
        <f>IF(AP155&lt;&gt;"",SUMPRODUCT((DA3:DA105=AP155)*(DD3:DD105=AP156)*(DE3:DE105="D"))+SUMPRODUCT((DA3:DA105=AP155)*(DD3:DD105=AP153)*(DE3:DE105="D"))+SUMPRODUCT((DA3:DA105=AP155)*(DD3:DD105=AP154)*(DE3:DE105="D"))+SUMPRODUCT((DA3:DA105=AP156)*(DD3:DD105=AP155)*(DE3:DE105="D"))+SUMPRODUCT((DA3:DA105=AP153)*(DD3:DD105=AP155)*(DE3:DE105="D"))+SUMPRODUCT((DA3:DA105=AP154)*(DD3:DD105=AP155)*(DE3:DE105="D")),"")</f>
        <v/>
      </c>
      <c r="AS155" s="3" t="str">
        <f>IF(AP155&lt;&gt;"",SUMPRODUCT((DA3:DA105=AP155)*(DD3:DD105=AP156)*(DE3:DE105="L"))+SUMPRODUCT((DA3:DA105=AP155)*(DD3:DD105=AP153)*(DE3:DE105="L"))+SUMPRODUCT((DA3:DA105=AP155)*(DD3:DD105=AP154)*(DE3:DE105="L"))+SUMPRODUCT((DA3:DA105=AP156)*(DD3:DD105=AP155)*(DF3:DF105="L"))+SUMPRODUCT((DA3:DA105=AP153)*(DD3:DD105=AP155)*(DF3:DF105="L"))+SUMPRODUCT((DA3:DA105=AP154)*(DD3:DD105=AP155)*(DF3:DF105="L")),"")</f>
        <v/>
      </c>
      <c r="AT155" s="3">
        <f>SUMPRODUCT((DA3:DA105=AP155)*(DD3:DD105=AP156)*DB3:DB105)+SUMPRODUCT((DA3:DA105=AP155)*(DD3:DD105=AP152)*DB3:DB105)+SUMPRODUCT((DA3:DA105=AP155)*(DD3:DD105=AP153)*DB3:DB105)+SUMPRODUCT((DA3:DA105=AP155)*(DD3:DD105=AP154)*DB3:DB105)+SUMPRODUCT((DA3:DA105=AP156)*(DD3:DD105=AP155)*DC3:DC105)+SUMPRODUCT((DA3:DA105=AP152)*(DD3:DD105=AP155)*DC3:DC105)+SUMPRODUCT((DA3:DA105=AP153)*(DD3:DD105=AP155)*DC3:DC105)+SUMPRODUCT((DA3:DA105=AP154)*(DD3:DD105=AP155)*DC3:DC105)</f>
        <v>0</v>
      </c>
      <c r="AU155" s="3">
        <f>SUMPRODUCT((DA3:DA105=AP155)*(DD3:DD105=AP156)*DC3:DC105)+SUMPRODUCT((DA3:DA105=AP155)*(DD3:DD105=AP152)*DC3:DC105)+SUMPRODUCT((DA3:DA105=AP155)*(DD3:DD105=AP153)*DC3:DC105)+SUMPRODUCT((DA3:DA105=AP155)*(DD3:DD105=AP154)*DC3:DC105)+SUMPRODUCT((DA3:DA105=AP156)*(DD3:DD105=AP155)*DB3:DB105)+SUMPRODUCT((DA3:DA105=AP152)*(DD3:DD105=AP155)*DB3:DB105)+SUMPRODUCT((DA3:DA105=AP153)*(DD3:DD105=AP155)*DB3:DB105)+SUMPRODUCT((DA3:DA105=AP154)*(DD3:DD105=AP155)*DB3:DB105)</f>
        <v>0</v>
      </c>
      <c r="AV155" s="3">
        <f>AT155-AU155+1000</f>
        <v>1000</v>
      </c>
      <c r="AW155" s="3" t="str">
        <f t="shared" si="421"/>
        <v/>
      </c>
      <c r="AX155" s="3" t="str">
        <f>IF(AP155&lt;&gt;"",VLOOKUP(AP155,C4:I76,7,FALSE),"")</f>
        <v/>
      </c>
      <c r="AY155" s="3" t="str">
        <f>IF(AP155&lt;&gt;"",VLOOKUP(AP155,C4:I76,5,FALSE),"")</f>
        <v/>
      </c>
      <c r="AZ155" s="3" t="str">
        <f>IF(AP155&lt;&gt;"",VLOOKUP(AP155,C4:K76,9,FALSE),"")</f>
        <v/>
      </c>
      <c r="BA155" s="3" t="str">
        <f t="shared" si="422"/>
        <v/>
      </c>
      <c r="BB155" s="3" t="str">
        <f>IF(AP155&lt;&gt;"",RANK(BA155,BA152:BA155),"")</f>
        <v/>
      </c>
      <c r="BC155" s="3" t="str">
        <f>IF(AP155&lt;&gt;"",SUMPRODUCT((BA152:BA155=BA155)*(AV152:AV155&gt;AV155)),"")</f>
        <v/>
      </c>
      <c r="BD155" s="3" t="str">
        <f>IF(AP155&lt;&gt;"",SUMPRODUCT((BA152:BA155=BA155)*(AV152:AV155=AV155)*(AT152:AT155&gt;AT155)),"")</f>
        <v/>
      </c>
      <c r="BE155" s="3" t="str">
        <f>IF(AP155&lt;&gt;"",SUMPRODUCT((BA152:BA155=BA155)*(AV152:AV155=AV155)*(AT152:AT155=AT155)*(AX152:AX155&gt;AX155)),"")</f>
        <v/>
      </c>
      <c r="BF155" s="3" t="str">
        <f>IF(AP155&lt;&gt;"",SUMPRODUCT((BA152:BA155=BA155)*(AV152:AV155=AV155)*(AT152:AT155=AT155)*(AX152:AX155=AX155)*(AY152:AY155&gt;AY155)),"")</f>
        <v/>
      </c>
      <c r="BG155" s="3" t="str">
        <f>IF(AP155&lt;&gt;"",SUMPRODUCT((BA152:BA155=BA155)*(AV152:AV155=AV155)*(AT152:AT155=AT155)*(AX152:AX155=AX155)*(AY152:AY155=AY155)*(AZ152:AZ155&gt;AZ155)),"")</f>
        <v/>
      </c>
      <c r="BH155" s="3" t="str">
        <f t="shared" si="428"/>
        <v/>
      </c>
      <c r="DQ155" s="3" t="e">
        <f ca="1">IF(COUNTIF(DQ73:DQ76,4)=4,1,SUMPRODUCT((DQ73:DQ76=DQ76)*(DP73:DP76=DP76)*(DN73:DN76&gt;DN76))+1)</f>
        <v>#REF!</v>
      </c>
      <c r="EB155" s="3" t="e">
        <f ca="1">IF(EC76&lt;&gt;"",SUMPRODUCT((EJ73:EJ76=EJ76)*(EI73:EI76=EI76)*(EG73:EG76=EG76)*(EH73:EH76=EH76)),"")</f>
        <v>#N/A</v>
      </c>
      <c r="EC155" s="3" t="e">
        <f ca="1">IF(AND(EB155&lt;&gt;"",EB155&gt;1),EC76,"")</f>
        <v>#N/A</v>
      </c>
      <c r="ED155" s="3" t="e">
        <f ca="1">SUMPRODUCT((HH3:HH105=EC155)*(HK3:HK105=EC156)*(HL3:HL105="W"))+SUMPRODUCT((HH3:HH105=EC155)*(HK3:HK105=EC152)*(HL3:HL105="W"))+SUMPRODUCT((HH3:HH105=EC155)*(HK3:HK105=EC153)*(HL3:HL105="W"))+SUMPRODUCT((HH3:HH105=EC155)*(HK3:HK105=EC154)*(HL3:HL105="W"))+SUMPRODUCT((HH3:HH105=EC156)*(HK3:HK105=EC155)*(HM3:HM105="W"))+SUMPRODUCT((HH3:HH105=EC152)*(HK3:HK105=EC155)*(HM3:HM105="W"))+SUMPRODUCT((HH3:HH105=EC153)*(HK3:HK105=EC155)*(HM3:HM105="W"))+SUMPRODUCT((HH3:HH105=EC154)*(HK3:HK105=EC155)*(HM3:HM105="W"))</f>
        <v>#N/A</v>
      </c>
      <c r="EE155" s="3" t="e">
        <f ca="1">SUMPRODUCT((HH3:HH105=EC155)*(HK3:HK105=EC156)*(HL3:HL105="D"))+SUMPRODUCT((HH3:HH105=EC155)*(HK3:HK105=EC152)*(HL3:HL105="D"))+SUMPRODUCT((HH3:HH105=EC155)*(HK3:HK105=EC153)*(HL3:HL105="D"))+SUMPRODUCT((HH3:HH105=EC155)*(HK3:HK105=EC154)*(HL3:HL105="D"))+SUMPRODUCT((HH3:HH105=EC156)*(HK3:HK105=EC155)*(HL3:HL105="D"))+SUMPRODUCT((HH3:HH105=EC152)*(HK3:HK105=EC155)*(HL3:HL105="D"))+SUMPRODUCT((HH3:HH105=EC153)*(HK3:HK105=EC155)*(HL3:HL105="D"))+SUMPRODUCT((HH3:HH105=EC154)*(HK3:HK105=EC155)*(HL3:HL105="D"))</f>
        <v>#N/A</v>
      </c>
      <c r="EF155" s="3" t="e">
        <f ca="1">SUMPRODUCT((HH3:HH105=EC155)*(HK3:HK105=EC156)*(HL3:HL105="L"))+SUMPRODUCT((HH3:HH105=EC155)*(HK3:HK105=EC152)*(HL3:HL105="L"))+SUMPRODUCT((HH3:HH105=EC155)*(HK3:HK105=EC153)*(HL3:HL105="L"))+SUMPRODUCT((HH3:HH105=EC155)*(HK3:HK105=EC154)*(HL3:HL105="L"))+SUMPRODUCT((HH3:HH105=EC156)*(HK3:HK105=EC155)*(HM3:HM105="L"))+SUMPRODUCT((HH3:HH105=EC152)*(HK3:HK105=EC155)*(HM3:HM105="L"))+SUMPRODUCT((HH3:HH105=EC153)*(HK3:HK105=EC155)*(HM3:HM105="L"))+SUMPRODUCT((HH3:HH105=EC154)*(HK3:HK105=EC155)*(HM3:HM105="L"))</f>
        <v>#N/A</v>
      </c>
      <c r="EG155" s="3" t="e">
        <f ca="1">SUMPRODUCT((HH3:HH105=EC155)*(HK3:HK105=EC156)*HI3:HI105)+SUMPRODUCT((HH3:HH105=EC155)*(HK3:HK105=EC152)*HI3:HI105)+SUMPRODUCT((HH3:HH105=EC155)*(HK3:HK105=EC153)*HI3:HI105)+SUMPRODUCT((HH3:HH105=EC155)*(HK3:HK105=EC154)*HI3:HI105)+SUMPRODUCT((HH3:HH105=EC156)*(HK3:HK105=EC155)*HJ3:HJ105)+SUMPRODUCT((HH3:HH105=EC152)*(HK3:HK105=EC155)*HJ3:HJ105)+SUMPRODUCT((HH3:HH105=EC153)*(HK3:HK105=EC155)*HJ3:HJ105)+SUMPRODUCT((HH3:HH105=EC154)*(HK3:HK105=EC155)*HJ3:HJ105)</f>
        <v>#N/A</v>
      </c>
      <c r="EH155" s="3" t="e">
        <f ca="1">SUMPRODUCT((HH3:HH105=EC155)*(HK3:HK105=EC156)*HJ3:HJ105)+SUMPRODUCT((HH3:HH105=EC155)*(HK3:HK105=EC152)*HJ3:HJ105)+SUMPRODUCT((HH3:HH105=EC155)*(HK3:HK105=EC153)*HJ3:HJ105)+SUMPRODUCT((HH3:HH105=EC155)*(HK3:HK105=EC154)*HJ3:HJ105)+SUMPRODUCT((HH3:HH105=EC156)*(HK3:HK105=EC155)*HI3:HI105)+SUMPRODUCT((HH3:HH105=EC152)*(HK3:HK105=EC155)*HI3:HI105)+SUMPRODUCT((HH3:HH105=EC153)*(HK3:HK105=EC155)*HI3:HI105)+SUMPRODUCT((HH3:HH105=EC154)*(HK3:HK105=EC155)*HI3:HI105)</f>
        <v>#N/A</v>
      </c>
      <c r="EI155" s="3" t="e">
        <f ca="1">EG155-EH155+1000</f>
        <v>#N/A</v>
      </c>
      <c r="EJ155" s="3" t="e">
        <f t="shared" ca="1" si="423"/>
        <v>#N/A</v>
      </c>
      <c r="EK155" s="3" t="e">
        <f ca="1">IF(EC155&lt;&gt;"",VLOOKUP(EC155,DJ4:DP76,7,FALSE),"")</f>
        <v>#N/A</v>
      </c>
      <c r="EL155" s="3" t="e">
        <f ca="1">IF(EC155&lt;&gt;"",VLOOKUP(EC155,DJ4:DP76,5,FALSE),"")</f>
        <v>#N/A</v>
      </c>
      <c r="EM155" s="3" t="e">
        <f ca="1">IF(EC155&lt;&gt;"",VLOOKUP(EC155,DJ4:DR76,9,FALSE),"")</f>
        <v>#N/A</v>
      </c>
      <c r="EN155" s="3" t="e">
        <f t="shared" ca="1" si="424"/>
        <v>#N/A</v>
      </c>
      <c r="EO155" s="3" t="e">
        <f ca="1">IF(EC155&lt;&gt;"",RANK(EN155,EN152:EN155),"")</f>
        <v>#N/A</v>
      </c>
      <c r="EP155" s="3" t="e">
        <f ca="1">IF(EC155&lt;&gt;"",SUMPRODUCT((EN152:EN155=EN155)*(EI152:EI155&gt;EI155)),"")</f>
        <v>#N/A</v>
      </c>
      <c r="EQ155" s="3" t="e">
        <f ca="1">IF(EC155&lt;&gt;"",SUMPRODUCT((EN152:EN155=EN155)*(EI152:EI155=EI155)*(EG152:EG155&gt;EG155)),"")</f>
        <v>#N/A</v>
      </c>
      <c r="ER155" s="3" t="e">
        <f ca="1">IF(EC155&lt;&gt;"",SUMPRODUCT((EN152:EN155=EN155)*(EI152:EI155=EI155)*(EG152:EG155=EG155)*(EK152:EK155&gt;EK155)),"")</f>
        <v>#N/A</v>
      </c>
      <c r="ES155" s="3" t="e">
        <f ca="1">IF(EC155&lt;&gt;"",SUMPRODUCT((EN152:EN155=EN155)*(EI152:EI155=EI155)*(EG152:EG155=EG155)*(EK152:EK155=EK155)*(EL152:EL155&gt;EL155)),"")</f>
        <v>#N/A</v>
      </c>
      <c r="ET155" s="3" t="e">
        <f ca="1">IF(EC155&lt;&gt;"",SUMPRODUCT((EN152:EN155=EN155)*(EI152:EI155=EI155)*(EG152:EG155=EG155)*(EK152:EK155=EK155)*(EL152:EL155=EL155)*(EM152:EM155&gt;EM155)),"")</f>
        <v>#N/A</v>
      </c>
      <c r="EU155" s="3" t="e">
        <f t="shared" ca="1" si="425"/>
        <v>#N/A</v>
      </c>
      <c r="EV155" s="3" t="e">
        <f ca="1">IF(EW76&lt;&gt;"",SUMPRODUCT((FD73:FD76=FD76)*(FC73:FC76=FC76)*(FA73:FA76=FA76)*(FB73:FB76=FB76)),"")</f>
        <v>#N/A</v>
      </c>
      <c r="EW155" s="3" t="e">
        <f ca="1">IF(AND(EV155&lt;&gt;"",EV155&gt;1),EW76,"")</f>
        <v>#N/A</v>
      </c>
      <c r="EX155" s="3" t="e">
        <f ca="1">IF(EW155&lt;&gt;"",SUMPRODUCT((HH3:HH105=EW155)*(HK3:HK105=EW156)*(HL3:HL105="W"))+SUMPRODUCT((HH3:HH105=EW155)*(HK3:HK105=EW153)*(HL3:HL105="W"))+SUMPRODUCT((HH3:HH105=EW155)*(HK3:HK105=EW154)*(HL3:HL105="W"))+SUMPRODUCT((HH3:HH105=EW156)*(HK3:HK105=EW155)*(HM3:HM105="W"))+SUMPRODUCT((HH3:HH105=EW153)*(HK3:HK105=EW155)*(HM3:HM105="W"))+SUMPRODUCT((HH3:HH105=EW154)*(HK3:HK105=EW155)*(HM3:HM105="W")),"")</f>
        <v>#N/A</v>
      </c>
      <c r="EY155" s="3" t="e">
        <f ca="1">IF(EW155&lt;&gt;"",SUMPRODUCT((HH3:HH105=EW155)*(HK3:HK105=EW156)*(HL3:HL105="D"))+SUMPRODUCT((HH3:HH105=EW155)*(HK3:HK105=EW153)*(HL3:HL105="D"))+SUMPRODUCT((HH3:HH105=EW155)*(HK3:HK105=EW154)*(HL3:HL105="D"))+SUMPRODUCT((HH3:HH105=EW156)*(HK3:HK105=EW155)*(HL3:HL105="D"))+SUMPRODUCT((HH3:HH105=EW153)*(HK3:HK105=EW155)*(HL3:HL105="D"))+SUMPRODUCT((HH3:HH105=EW154)*(HK3:HK105=EW155)*(HL3:HL105="D")),"")</f>
        <v>#N/A</v>
      </c>
      <c r="EZ155" s="3" t="e">
        <f ca="1">IF(EW155&lt;&gt;"",SUMPRODUCT((HH3:HH105=EW155)*(HK3:HK105=EW156)*(HL3:HL105="L"))+SUMPRODUCT((HH3:HH105=EW155)*(HK3:HK105=EW153)*(HL3:HL105="L"))+SUMPRODUCT((HH3:HH105=EW155)*(HK3:HK105=EW154)*(HL3:HL105="L"))+SUMPRODUCT((HH3:HH105=EW156)*(HK3:HK105=EW155)*(HM3:HM105="L"))+SUMPRODUCT((HH3:HH105=EW153)*(HK3:HK105=EW155)*(HM3:HM105="L"))+SUMPRODUCT((HH3:HH105=EW154)*(HK3:HK105=EW155)*(HM3:HM105="L")),"")</f>
        <v>#N/A</v>
      </c>
      <c r="FA155" s="3" t="e">
        <f ca="1">SUMPRODUCT((HH3:HH105=EW155)*(HK3:HK105=EW156)*HI3:HI105)+SUMPRODUCT((HH3:HH105=EW155)*(HK3:HK105=EW152)*HI3:HI105)+SUMPRODUCT((HH3:HH105=EW155)*(HK3:HK105=EW153)*HI3:HI105)+SUMPRODUCT((HH3:HH105=EW155)*(HK3:HK105=EW154)*HI3:HI105)+SUMPRODUCT((HH3:HH105=EW156)*(HK3:HK105=EW155)*HJ3:HJ105)+SUMPRODUCT((HH3:HH105=EW152)*(HK3:HK105=EW155)*HJ3:HJ105)+SUMPRODUCT((HH3:HH105=EW153)*(HK3:HK105=EW155)*HJ3:HJ105)+SUMPRODUCT((HH3:HH105=EW154)*(HK3:HK105=EW155)*HJ3:HJ105)</f>
        <v>#N/A</v>
      </c>
      <c r="FB155" s="3" t="e">
        <f ca="1">SUMPRODUCT((HH3:HH105=EW155)*(HK3:HK105=EW156)*HJ3:HJ105)+SUMPRODUCT((HH3:HH105=EW155)*(HK3:HK105=EW152)*HJ3:HJ105)+SUMPRODUCT((HH3:HH105=EW155)*(HK3:HK105=EW153)*HJ3:HJ105)+SUMPRODUCT((HH3:HH105=EW155)*(HK3:HK105=EW154)*HJ3:HJ105)+SUMPRODUCT((HH3:HH105=EW156)*(HK3:HK105=EW155)*HI3:HI105)+SUMPRODUCT((HH3:HH105=EW152)*(HK3:HK105=EW155)*HI3:HI105)+SUMPRODUCT((HH3:HH105=EW153)*(HK3:HK105=EW155)*HI3:HI105)+SUMPRODUCT((HH3:HH105=EW154)*(HK3:HK105=EW155)*HI3:HI105)</f>
        <v>#N/A</v>
      </c>
      <c r="FC155" s="3" t="e">
        <f ca="1">FA155-FB155+1000</f>
        <v>#N/A</v>
      </c>
      <c r="FD155" s="3" t="e">
        <f t="shared" ca="1" si="426"/>
        <v>#N/A</v>
      </c>
      <c r="FE155" s="3" t="e">
        <f ca="1">IF(EW155&lt;&gt;"",VLOOKUP(EW155,DJ4:DP76,7,FALSE),"")</f>
        <v>#N/A</v>
      </c>
      <c r="FF155" s="3" t="e">
        <f ca="1">IF(EW155&lt;&gt;"",VLOOKUP(EW155,DJ4:DP76,5,FALSE),"")</f>
        <v>#N/A</v>
      </c>
      <c r="FG155" s="3" t="e">
        <f ca="1">IF(EW155&lt;&gt;"",VLOOKUP(EW155,DJ4:DR76,9,FALSE),"")</f>
        <v>#N/A</v>
      </c>
      <c r="FH155" s="3" t="e">
        <f t="shared" ca="1" si="427"/>
        <v>#N/A</v>
      </c>
      <c r="FI155" s="3" t="e">
        <f ca="1">IF(EW155&lt;&gt;"",RANK(FH155,FH152:FH155),"")</f>
        <v>#N/A</v>
      </c>
      <c r="FJ155" s="3" t="e">
        <f ca="1">IF(EW155&lt;&gt;"",SUMPRODUCT((FH152:FH155=FH155)*(FC152:FC155&gt;FC155)),"")</f>
        <v>#N/A</v>
      </c>
      <c r="FK155" s="3" t="e">
        <f ca="1">IF(EW155&lt;&gt;"",SUMPRODUCT((FH152:FH155=FH155)*(FC152:FC155=FC155)*(FA152:FA155&gt;FA155)),"")</f>
        <v>#N/A</v>
      </c>
      <c r="FL155" s="3" t="e">
        <f ca="1">IF(EW155&lt;&gt;"",SUMPRODUCT((FH152:FH155=FH155)*(FC152:FC155=FC155)*(FA152:FA155=FA155)*(FE152:FE155&gt;FE155)),"")</f>
        <v>#N/A</v>
      </c>
      <c r="FM155" s="3" t="e">
        <f ca="1">IF(EW155&lt;&gt;"",SUMPRODUCT((FH152:FH155=FH155)*(FC152:FC155=FC155)*(FA152:FA155=FA155)*(FE152:FE155=FE155)*(FF152:FF155&gt;FF155)),"")</f>
        <v>#N/A</v>
      </c>
      <c r="FN155" s="3" t="e">
        <f ca="1">IF(EW155&lt;&gt;"",SUMPRODUCT((FH152:FH155=FH155)*(FC152:FC155=FC155)*(FA152:FA155=FA155)*(FE152:FE155=FE155)*(FF152:FF155=FF155)*(FG152:FG155&gt;FG155)),"")</f>
        <v>#N/A</v>
      </c>
      <c r="FO155" s="3" t="e">
        <f t="shared" ca="1" si="429"/>
        <v>#N/A</v>
      </c>
    </row>
    <row r="157" spans="4:171" x14ac:dyDescent="0.25">
      <c r="AA157" s="3" t="s">
        <v>1</v>
      </c>
      <c r="AB157" s="3" t="s">
        <v>2</v>
      </c>
      <c r="AC157" s="3" t="s">
        <v>3</v>
      </c>
      <c r="AD157" s="3" t="s">
        <v>4</v>
      </c>
      <c r="AE157" s="3" t="s">
        <v>5</v>
      </c>
      <c r="AF157" s="3" t="s">
        <v>6</v>
      </c>
      <c r="AG157" s="3" t="s">
        <v>0</v>
      </c>
      <c r="AH157" s="3" t="s">
        <v>7</v>
      </c>
      <c r="AI157" s="3" t="s">
        <v>104</v>
      </c>
      <c r="AJ157" s="3" t="s">
        <v>105</v>
      </c>
      <c r="AK157" s="3" t="s">
        <v>106</v>
      </c>
      <c r="AL157" s="3" t="s">
        <v>72</v>
      </c>
      <c r="EH157" s="3" t="s">
        <v>1</v>
      </c>
      <c r="EI157" s="3" t="s">
        <v>2</v>
      </c>
      <c r="EJ157" s="3" t="s">
        <v>3</v>
      </c>
      <c r="EK157" s="3" t="s">
        <v>4</v>
      </c>
      <c r="EL157" s="3" t="s">
        <v>5</v>
      </c>
      <c r="EM157" s="3" t="s">
        <v>6</v>
      </c>
      <c r="EN157" s="3" t="s">
        <v>0</v>
      </c>
      <c r="EO157" s="3" t="s">
        <v>7</v>
      </c>
      <c r="EP157" s="3" t="s">
        <v>104</v>
      </c>
      <c r="EQ157" s="3" t="s">
        <v>105</v>
      </c>
      <c r="ER157" s="3" t="s">
        <v>106</v>
      </c>
      <c r="ES157" s="3" t="s">
        <v>72</v>
      </c>
    </row>
    <row r="158" spans="4:171" x14ac:dyDescent="0.25">
      <c r="D158" s="3" t="s">
        <v>107</v>
      </c>
      <c r="R158" s="3" t="s">
        <v>108</v>
      </c>
      <c r="S158" s="3" t="s">
        <v>109</v>
      </c>
      <c r="T158" s="3" t="s">
        <v>110</v>
      </c>
      <c r="U158" s="3" t="s">
        <v>111</v>
      </c>
      <c r="V158" s="3" t="s">
        <v>112</v>
      </c>
      <c r="W158" s="3" t="s">
        <v>113</v>
      </c>
      <c r="X158" s="3" t="s">
        <v>114</v>
      </c>
      <c r="Y158" s="3" t="s">
        <v>115</v>
      </c>
      <c r="AA158" s="3">
        <f>IFERROR(IF(MATCH(AA157,T658:T665,0),1,0),0)</f>
        <v>0</v>
      </c>
      <c r="AB158" s="3">
        <f>IFERROR(IF(MATCH(AB157,T658:T665,0),1,0),0)</f>
        <v>0</v>
      </c>
      <c r="AC158" s="3">
        <f>IFERROR(IF(MATCH(AC157,T658:T665,0),1,0),0)</f>
        <v>1</v>
      </c>
      <c r="AD158" s="3">
        <f>IFERROR(IF(MATCH(AD157,T658:T665,0),1,0),0)</f>
        <v>1</v>
      </c>
      <c r="AE158" s="3">
        <f>IFERROR(IF(MATCH(AE157,T658:T665,0),1,0),0)</f>
        <v>1</v>
      </c>
      <c r="AF158" s="3">
        <f>IFERROR(IF(MATCH(AF157,T658:T665,0),1,0),0)</f>
        <v>1</v>
      </c>
      <c r="AG158" s="3">
        <f>IFERROR(IF(MATCH(AG157,T658:T665,0),1,0),0)</f>
        <v>1</v>
      </c>
      <c r="AH158" s="3">
        <f>IFERROR(IF(MATCH(AH157,T658:T665,0),1,0),0)</f>
        <v>0</v>
      </c>
      <c r="AI158" s="3">
        <f>IFERROR(IF(MATCH(AI157,T658:T665,0),1,0),0)</f>
        <v>1</v>
      </c>
      <c r="AJ158" s="3">
        <f>IFERROR(IF(MATCH(AJ157,T658:T665,0),1,0),0)</f>
        <v>1</v>
      </c>
      <c r="AK158" s="3">
        <f>IFERROR(IF(MATCH(AK157,T658:T665,0),1,0),0)</f>
        <v>0</v>
      </c>
      <c r="AL158" s="3">
        <f>IFERROR(IF(MATCH(AL157,T658:T665,0),1,0),0)</f>
        <v>1</v>
      </c>
      <c r="AM158" s="3" t="s">
        <v>116</v>
      </c>
      <c r="DK158" s="3" t="s">
        <v>107</v>
      </c>
      <c r="DY158" s="3" t="s">
        <v>108</v>
      </c>
      <c r="DZ158" s="3" t="s">
        <v>109</v>
      </c>
      <c r="EA158" s="3" t="s">
        <v>110</v>
      </c>
      <c r="EB158" s="3" t="s">
        <v>111</v>
      </c>
      <c r="EC158" s="3" t="s">
        <v>112</v>
      </c>
      <c r="ED158" s="3" t="s">
        <v>113</v>
      </c>
      <c r="EE158" s="3" t="s">
        <v>114</v>
      </c>
      <c r="EF158" s="3" t="s">
        <v>115</v>
      </c>
      <c r="EH158" s="3">
        <f>IFERROR(IF(MATCH(EH157,T658:T665,0),1,0),0)</f>
        <v>0</v>
      </c>
      <c r="EI158" s="3">
        <f>IFERROR(IF(MATCH(EI157,T658:T665,0),1,0),0)</f>
        <v>0</v>
      </c>
      <c r="EJ158" s="3">
        <f>IFERROR(IF(MATCH(EJ157,T658:T665,0),1,0),0)</f>
        <v>1</v>
      </c>
      <c r="EK158" s="3">
        <f>IFERROR(IF(MATCH(EK157,T658:T665,0),1,0),0)</f>
        <v>1</v>
      </c>
      <c r="EL158" s="3">
        <f>IFERROR(IF(MATCH(EL157,T658:T665,0),1,0),0)</f>
        <v>1</v>
      </c>
      <c r="EM158" s="3">
        <f>IFERROR(IF(MATCH(EM157,T658:T665,0),1,0),0)</f>
        <v>1</v>
      </c>
      <c r="EN158" s="3">
        <f>IFERROR(IF(MATCH(EN157,T658:T665,0),1,0),0)</f>
        <v>1</v>
      </c>
      <c r="EO158" s="3">
        <f>IFERROR(IF(MATCH(EO157,T658:T665,0),1,0),0)</f>
        <v>0</v>
      </c>
      <c r="EP158" s="3">
        <f>IFERROR(IF(MATCH(EP157,T658:T665,0),1,0),0)</f>
        <v>1</v>
      </c>
      <c r="EQ158" s="3">
        <f>IFERROR(IF(MATCH(EQ157,T658:T665,0),1,0),0)</f>
        <v>1</v>
      </c>
      <c r="ER158" s="3">
        <f>IFERROR(IF(MATCH(ER157,T658:T665,0),1,0),0)</f>
        <v>0</v>
      </c>
      <c r="ES158" s="3">
        <f>IFERROR(IF(MATCH(ES157,T658:T665,0),1,0),0)</f>
        <v>1</v>
      </c>
      <c r="ET158" s="3" t="s">
        <v>116</v>
      </c>
    </row>
    <row r="159" spans="4:171" x14ac:dyDescent="0.25">
      <c r="D159" s="3">
        <v>1</v>
      </c>
      <c r="I159" s="3" t="s">
        <v>5</v>
      </c>
      <c r="J159" s="3" t="s">
        <v>6</v>
      </c>
      <c r="K159" s="3" t="s">
        <v>0</v>
      </c>
      <c r="L159" s="3" t="s">
        <v>7</v>
      </c>
      <c r="M159" s="3" t="s">
        <v>104</v>
      </c>
      <c r="N159" s="3" t="s">
        <v>105</v>
      </c>
      <c r="O159" s="5" t="s">
        <v>106</v>
      </c>
      <c r="P159" s="3" t="s">
        <v>72</v>
      </c>
      <c r="R159" s="3" t="s">
        <v>117</v>
      </c>
      <c r="S159" s="3" t="s">
        <v>118</v>
      </c>
      <c r="T159" s="3" t="s">
        <v>119</v>
      </c>
      <c r="U159" s="3" t="s">
        <v>120</v>
      </c>
      <c r="V159" s="3" t="s">
        <v>121</v>
      </c>
      <c r="W159" s="3" t="s">
        <v>122</v>
      </c>
      <c r="X159" s="3" t="s">
        <v>123</v>
      </c>
      <c r="Y159" s="3" t="s">
        <v>124</v>
      </c>
      <c r="AA159" s="3">
        <f t="shared" ref="AA159:AL159" si="430">IF(AND(E159&lt;&gt;"",AA158=1),1,0)</f>
        <v>0</v>
      </c>
      <c r="AB159" s="3">
        <f t="shared" si="430"/>
        <v>0</v>
      </c>
      <c r="AC159" s="3">
        <f t="shared" si="430"/>
        <v>0</v>
      </c>
      <c r="AD159" s="3">
        <f t="shared" si="430"/>
        <v>0</v>
      </c>
      <c r="AE159" s="3">
        <f t="shared" si="430"/>
        <v>1</v>
      </c>
      <c r="AF159" s="3">
        <f t="shared" si="430"/>
        <v>1</v>
      </c>
      <c r="AG159" s="3">
        <f t="shared" si="430"/>
        <v>1</v>
      </c>
      <c r="AH159" s="3">
        <f t="shared" si="430"/>
        <v>0</v>
      </c>
      <c r="AI159" s="3">
        <f t="shared" si="430"/>
        <v>1</v>
      </c>
      <c r="AJ159" s="3">
        <f t="shared" si="430"/>
        <v>1</v>
      </c>
      <c r="AK159" s="3">
        <f t="shared" si="430"/>
        <v>0</v>
      </c>
      <c r="AL159" s="3">
        <f t="shared" si="430"/>
        <v>1</v>
      </c>
      <c r="AM159" s="3">
        <f>SUM(AA159:AL159)</f>
        <v>6</v>
      </c>
      <c r="DK159" s="3">
        <v>1</v>
      </c>
      <c r="DP159" s="3" t="s">
        <v>5</v>
      </c>
      <c r="DQ159" s="3" t="s">
        <v>6</v>
      </c>
      <c r="DR159" s="3" t="s">
        <v>0</v>
      </c>
      <c r="DS159" s="3" t="s">
        <v>7</v>
      </c>
      <c r="DT159" s="3" t="s">
        <v>104</v>
      </c>
      <c r="DU159" s="3" t="s">
        <v>105</v>
      </c>
      <c r="DV159" s="5" t="s">
        <v>106</v>
      </c>
      <c r="DW159" s="3" t="s">
        <v>72</v>
      </c>
      <c r="DY159" s="3" t="s">
        <v>117</v>
      </c>
      <c r="DZ159" s="3" t="s">
        <v>118</v>
      </c>
      <c r="EA159" s="3" t="s">
        <v>119</v>
      </c>
      <c r="EB159" s="3" t="s">
        <v>120</v>
      </c>
      <c r="EC159" s="3" t="s">
        <v>121</v>
      </c>
      <c r="ED159" s="3" t="s">
        <v>122</v>
      </c>
      <c r="EE159" s="3" t="s">
        <v>123</v>
      </c>
      <c r="EF159" s="3" t="s">
        <v>124</v>
      </c>
      <c r="EH159" s="3">
        <f t="shared" ref="EH159:ES159" si="431">IF(AND(DL159&lt;&gt;"",EH158=1),1,0)</f>
        <v>0</v>
      </c>
      <c r="EI159" s="3">
        <f t="shared" si="431"/>
        <v>0</v>
      </c>
      <c r="EJ159" s="3">
        <f t="shared" si="431"/>
        <v>0</v>
      </c>
      <c r="EK159" s="3">
        <f t="shared" si="431"/>
        <v>0</v>
      </c>
      <c r="EL159" s="3">
        <f t="shared" si="431"/>
        <v>1</v>
      </c>
      <c r="EM159" s="3">
        <f t="shared" si="431"/>
        <v>1</v>
      </c>
      <c r="EN159" s="3">
        <f t="shared" si="431"/>
        <v>1</v>
      </c>
      <c r="EO159" s="3">
        <f t="shared" si="431"/>
        <v>0</v>
      </c>
      <c r="EP159" s="3">
        <f t="shared" si="431"/>
        <v>1</v>
      </c>
      <c r="EQ159" s="3">
        <f t="shared" si="431"/>
        <v>1</v>
      </c>
      <c r="ER159" s="3">
        <f t="shared" si="431"/>
        <v>0</v>
      </c>
      <c r="ES159" s="3">
        <f t="shared" si="431"/>
        <v>1</v>
      </c>
      <c r="ET159" s="3">
        <f>SUM(EH159:ES159)</f>
        <v>6</v>
      </c>
    </row>
    <row r="160" spans="4:171" x14ac:dyDescent="0.25">
      <c r="D160" s="3">
        <v>2</v>
      </c>
      <c r="H160" s="3" t="s">
        <v>4</v>
      </c>
      <c r="J160" s="3" t="s">
        <v>6</v>
      </c>
      <c r="K160" s="3" t="s">
        <v>0</v>
      </c>
      <c r="L160" s="3" t="s">
        <v>7</v>
      </c>
      <c r="M160" s="3" t="s">
        <v>104</v>
      </c>
      <c r="N160" s="3" t="s">
        <v>105</v>
      </c>
      <c r="O160" s="5" t="s">
        <v>106</v>
      </c>
      <c r="P160" s="3" t="s">
        <v>72</v>
      </c>
      <c r="R160" s="3" t="s">
        <v>121</v>
      </c>
      <c r="S160" s="3" t="s">
        <v>122</v>
      </c>
      <c r="T160" s="3" t="s">
        <v>119</v>
      </c>
      <c r="U160" s="3" t="s">
        <v>125</v>
      </c>
      <c r="V160" s="3" t="s">
        <v>118</v>
      </c>
      <c r="W160" s="3" t="s">
        <v>120</v>
      </c>
      <c r="X160" s="3" t="s">
        <v>123</v>
      </c>
      <c r="Y160" s="3" t="s">
        <v>124</v>
      </c>
      <c r="AA160" s="3">
        <f t="shared" ref="AA160:AL160" si="432">IF(AND(E160&lt;&gt;"",AA158=1),1,0)</f>
        <v>0</v>
      </c>
      <c r="AB160" s="3">
        <f t="shared" si="432"/>
        <v>0</v>
      </c>
      <c r="AC160" s="3">
        <f t="shared" si="432"/>
        <v>0</v>
      </c>
      <c r="AD160" s="3">
        <f t="shared" si="432"/>
        <v>1</v>
      </c>
      <c r="AE160" s="3">
        <f t="shared" si="432"/>
        <v>0</v>
      </c>
      <c r="AF160" s="3">
        <f t="shared" si="432"/>
        <v>1</v>
      </c>
      <c r="AG160" s="3">
        <f t="shared" si="432"/>
        <v>1</v>
      </c>
      <c r="AH160" s="3">
        <f t="shared" si="432"/>
        <v>0</v>
      </c>
      <c r="AI160" s="3">
        <f t="shared" si="432"/>
        <v>1</v>
      </c>
      <c r="AJ160" s="3">
        <f t="shared" si="432"/>
        <v>1</v>
      </c>
      <c r="AK160" s="3">
        <f t="shared" si="432"/>
        <v>0</v>
      </c>
      <c r="AL160" s="3">
        <f t="shared" si="432"/>
        <v>1</v>
      </c>
      <c r="AM160" s="3">
        <f t="shared" ref="AM160:AM223" si="433">SUM(AA160:AL160)</f>
        <v>6</v>
      </c>
      <c r="DK160" s="3">
        <v>2</v>
      </c>
      <c r="DO160" s="3" t="s">
        <v>4</v>
      </c>
      <c r="DQ160" s="3" t="s">
        <v>6</v>
      </c>
      <c r="DR160" s="3" t="s">
        <v>0</v>
      </c>
      <c r="DS160" s="3" t="s">
        <v>7</v>
      </c>
      <c r="DT160" s="3" t="s">
        <v>104</v>
      </c>
      <c r="DU160" s="3" t="s">
        <v>105</v>
      </c>
      <c r="DV160" s="5" t="s">
        <v>106</v>
      </c>
      <c r="DW160" s="3" t="s">
        <v>72</v>
      </c>
      <c r="DY160" s="3" t="s">
        <v>121</v>
      </c>
      <c r="DZ160" s="3" t="s">
        <v>122</v>
      </c>
      <c r="EA160" s="3" t="s">
        <v>119</v>
      </c>
      <c r="EB160" s="3" t="s">
        <v>125</v>
      </c>
      <c r="EC160" s="3" t="s">
        <v>118</v>
      </c>
      <c r="ED160" s="3" t="s">
        <v>120</v>
      </c>
      <c r="EE160" s="3" t="s">
        <v>123</v>
      </c>
      <c r="EF160" s="3" t="s">
        <v>124</v>
      </c>
      <c r="EH160" s="3">
        <f t="shared" ref="EH160:ES160" si="434">IF(AND(DL160&lt;&gt;"",EH158=1),1,0)</f>
        <v>0</v>
      </c>
      <c r="EI160" s="3">
        <f t="shared" si="434"/>
        <v>0</v>
      </c>
      <c r="EJ160" s="3">
        <f t="shared" si="434"/>
        <v>0</v>
      </c>
      <c r="EK160" s="3">
        <f t="shared" si="434"/>
        <v>1</v>
      </c>
      <c r="EL160" s="3">
        <f t="shared" si="434"/>
        <v>0</v>
      </c>
      <c r="EM160" s="3">
        <f t="shared" si="434"/>
        <v>1</v>
      </c>
      <c r="EN160" s="3">
        <f t="shared" si="434"/>
        <v>1</v>
      </c>
      <c r="EO160" s="3">
        <f t="shared" si="434"/>
        <v>0</v>
      </c>
      <c r="EP160" s="3">
        <f t="shared" si="434"/>
        <v>1</v>
      </c>
      <c r="EQ160" s="3">
        <f t="shared" si="434"/>
        <v>1</v>
      </c>
      <c r="ER160" s="3">
        <f t="shared" si="434"/>
        <v>0</v>
      </c>
      <c r="ES160" s="3">
        <f t="shared" si="434"/>
        <v>1</v>
      </c>
      <c r="ET160" s="3">
        <f t="shared" ref="ET160:ET223" si="435">SUM(EH160:ES160)</f>
        <v>6</v>
      </c>
    </row>
    <row r="161" spans="4:150" x14ac:dyDescent="0.25">
      <c r="D161" s="3">
        <v>3</v>
      </c>
      <c r="H161" s="3" t="s">
        <v>4</v>
      </c>
      <c r="I161" s="3" t="s">
        <v>5</v>
      </c>
      <c r="K161" s="3" t="s">
        <v>0</v>
      </c>
      <c r="L161" s="3" t="s">
        <v>7</v>
      </c>
      <c r="M161" s="3" t="s">
        <v>104</v>
      </c>
      <c r="N161" s="3" t="s">
        <v>105</v>
      </c>
      <c r="O161" s="5" t="s">
        <v>106</v>
      </c>
      <c r="P161" s="3" t="s">
        <v>72</v>
      </c>
      <c r="R161" s="3" t="s">
        <v>117</v>
      </c>
      <c r="S161" s="3" t="s">
        <v>118</v>
      </c>
      <c r="T161" s="3" t="s">
        <v>119</v>
      </c>
      <c r="U161" s="3" t="s">
        <v>125</v>
      </c>
      <c r="V161" s="3" t="s">
        <v>121</v>
      </c>
      <c r="W161" s="3" t="s">
        <v>122</v>
      </c>
      <c r="X161" s="3" t="s">
        <v>123</v>
      </c>
      <c r="Y161" s="3" t="s">
        <v>124</v>
      </c>
      <c r="AA161" s="3">
        <f t="shared" ref="AA161:AL161" si="436">IF(AND(E161&lt;&gt;"",AA158=1),1,0)</f>
        <v>0</v>
      </c>
      <c r="AB161" s="3">
        <f t="shared" si="436"/>
        <v>0</v>
      </c>
      <c r="AC161" s="3">
        <f t="shared" si="436"/>
        <v>0</v>
      </c>
      <c r="AD161" s="3">
        <f t="shared" si="436"/>
        <v>1</v>
      </c>
      <c r="AE161" s="3">
        <f t="shared" si="436"/>
        <v>1</v>
      </c>
      <c r="AF161" s="3">
        <f t="shared" si="436"/>
        <v>0</v>
      </c>
      <c r="AG161" s="3">
        <f t="shared" si="436"/>
        <v>1</v>
      </c>
      <c r="AH161" s="3">
        <f t="shared" si="436"/>
        <v>0</v>
      </c>
      <c r="AI161" s="3">
        <f t="shared" si="436"/>
        <v>1</v>
      </c>
      <c r="AJ161" s="3">
        <f t="shared" si="436"/>
        <v>1</v>
      </c>
      <c r="AK161" s="3">
        <f t="shared" si="436"/>
        <v>0</v>
      </c>
      <c r="AL161" s="3">
        <f t="shared" si="436"/>
        <v>1</v>
      </c>
      <c r="AM161" s="3">
        <f t="shared" si="433"/>
        <v>6</v>
      </c>
      <c r="DK161" s="3">
        <v>3</v>
      </c>
      <c r="DO161" s="3" t="s">
        <v>4</v>
      </c>
      <c r="DP161" s="3" t="s">
        <v>5</v>
      </c>
      <c r="DR161" s="3" t="s">
        <v>0</v>
      </c>
      <c r="DS161" s="3" t="s">
        <v>7</v>
      </c>
      <c r="DT161" s="3" t="s">
        <v>104</v>
      </c>
      <c r="DU161" s="3" t="s">
        <v>105</v>
      </c>
      <c r="DV161" s="5" t="s">
        <v>106</v>
      </c>
      <c r="DW161" s="3" t="s">
        <v>72</v>
      </c>
      <c r="DY161" s="3" t="s">
        <v>117</v>
      </c>
      <c r="DZ161" s="3" t="s">
        <v>118</v>
      </c>
      <c r="EA161" s="3" t="s">
        <v>119</v>
      </c>
      <c r="EB161" s="3" t="s">
        <v>125</v>
      </c>
      <c r="EC161" s="3" t="s">
        <v>121</v>
      </c>
      <c r="ED161" s="3" t="s">
        <v>122</v>
      </c>
      <c r="EE161" s="3" t="s">
        <v>123</v>
      </c>
      <c r="EF161" s="3" t="s">
        <v>124</v>
      </c>
      <c r="EH161" s="3">
        <f t="shared" ref="EH161:ES161" si="437">IF(AND(DL161&lt;&gt;"",EH158=1),1,0)</f>
        <v>0</v>
      </c>
      <c r="EI161" s="3">
        <f t="shared" si="437"/>
        <v>0</v>
      </c>
      <c r="EJ161" s="3">
        <f t="shared" si="437"/>
        <v>0</v>
      </c>
      <c r="EK161" s="3">
        <f t="shared" si="437"/>
        <v>1</v>
      </c>
      <c r="EL161" s="3">
        <f t="shared" si="437"/>
        <v>1</v>
      </c>
      <c r="EM161" s="3">
        <f t="shared" si="437"/>
        <v>0</v>
      </c>
      <c r="EN161" s="3">
        <f t="shared" si="437"/>
        <v>1</v>
      </c>
      <c r="EO161" s="3">
        <f t="shared" si="437"/>
        <v>0</v>
      </c>
      <c r="EP161" s="3">
        <f t="shared" si="437"/>
        <v>1</v>
      </c>
      <c r="EQ161" s="3">
        <f t="shared" si="437"/>
        <v>1</v>
      </c>
      <c r="ER161" s="3">
        <f t="shared" si="437"/>
        <v>0</v>
      </c>
      <c r="ES161" s="3">
        <f t="shared" si="437"/>
        <v>1</v>
      </c>
      <c r="ET161" s="3">
        <f t="shared" si="435"/>
        <v>6</v>
      </c>
    </row>
    <row r="162" spans="4:150" x14ac:dyDescent="0.25">
      <c r="D162" s="3">
        <v>4</v>
      </c>
      <c r="H162" s="3" t="s">
        <v>4</v>
      </c>
      <c r="I162" s="3" t="s">
        <v>5</v>
      </c>
      <c r="J162" s="3" t="s">
        <v>6</v>
      </c>
      <c r="L162" s="3" t="s">
        <v>7</v>
      </c>
      <c r="M162" s="3" t="s">
        <v>104</v>
      </c>
      <c r="N162" s="3" t="s">
        <v>105</v>
      </c>
      <c r="O162" s="5" t="s">
        <v>106</v>
      </c>
      <c r="P162" s="3" t="s">
        <v>72</v>
      </c>
      <c r="R162" s="3" t="s">
        <v>117</v>
      </c>
      <c r="S162" s="3" t="s">
        <v>118</v>
      </c>
      <c r="T162" s="3" t="s">
        <v>119</v>
      </c>
      <c r="U162" s="3" t="s">
        <v>125</v>
      </c>
      <c r="V162" s="3" t="s">
        <v>121</v>
      </c>
      <c r="W162" s="3" t="s">
        <v>120</v>
      </c>
      <c r="X162" s="3" t="s">
        <v>123</v>
      </c>
      <c r="Y162" s="3" t="s">
        <v>124</v>
      </c>
      <c r="AA162" s="3">
        <f t="shared" ref="AA162:AL162" si="438">IF(AND(E162&lt;&gt;"",AA158=1),1,0)</f>
        <v>0</v>
      </c>
      <c r="AB162" s="3">
        <f t="shared" si="438"/>
        <v>0</v>
      </c>
      <c r="AC162" s="3">
        <f t="shared" si="438"/>
        <v>0</v>
      </c>
      <c r="AD162" s="3">
        <f t="shared" si="438"/>
        <v>1</v>
      </c>
      <c r="AE162" s="3">
        <f t="shared" si="438"/>
        <v>1</v>
      </c>
      <c r="AF162" s="3">
        <f t="shared" si="438"/>
        <v>1</v>
      </c>
      <c r="AG162" s="3">
        <f t="shared" si="438"/>
        <v>0</v>
      </c>
      <c r="AH162" s="3">
        <f t="shared" si="438"/>
        <v>0</v>
      </c>
      <c r="AI162" s="3">
        <f t="shared" si="438"/>
        <v>1</v>
      </c>
      <c r="AJ162" s="3">
        <f t="shared" si="438"/>
        <v>1</v>
      </c>
      <c r="AK162" s="3">
        <f t="shared" si="438"/>
        <v>0</v>
      </c>
      <c r="AL162" s="3">
        <f t="shared" si="438"/>
        <v>1</v>
      </c>
      <c r="AM162" s="3">
        <f t="shared" si="433"/>
        <v>6</v>
      </c>
      <c r="DK162" s="3">
        <v>4</v>
      </c>
      <c r="DO162" s="3" t="s">
        <v>4</v>
      </c>
      <c r="DP162" s="3" t="s">
        <v>5</v>
      </c>
      <c r="DQ162" s="3" t="s">
        <v>6</v>
      </c>
      <c r="DS162" s="3" t="s">
        <v>7</v>
      </c>
      <c r="DT162" s="3" t="s">
        <v>104</v>
      </c>
      <c r="DU162" s="3" t="s">
        <v>105</v>
      </c>
      <c r="DV162" s="5" t="s">
        <v>106</v>
      </c>
      <c r="DW162" s="3" t="s">
        <v>72</v>
      </c>
      <c r="DY162" s="3" t="s">
        <v>117</v>
      </c>
      <c r="DZ162" s="3" t="s">
        <v>118</v>
      </c>
      <c r="EA162" s="3" t="s">
        <v>119</v>
      </c>
      <c r="EB162" s="3" t="s">
        <v>125</v>
      </c>
      <c r="EC162" s="3" t="s">
        <v>121</v>
      </c>
      <c r="ED162" s="3" t="s">
        <v>120</v>
      </c>
      <c r="EE162" s="3" t="s">
        <v>123</v>
      </c>
      <c r="EF162" s="3" t="s">
        <v>124</v>
      </c>
      <c r="EH162" s="3">
        <f t="shared" ref="EH162:ES162" si="439">IF(AND(DL162&lt;&gt;"",EH158=1),1,0)</f>
        <v>0</v>
      </c>
      <c r="EI162" s="3">
        <f t="shared" si="439"/>
        <v>0</v>
      </c>
      <c r="EJ162" s="3">
        <f t="shared" si="439"/>
        <v>0</v>
      </c>
      <c r="EK162" s="3">
        <f t="shared" si="439"/>
        <v>1</v>
      </c>
      <c r="EL162" s="3">
        <f t="shared" si="439"/>
        <v>1</v>
      </c>
      <c r="EM162" s="3">
        <f t="shared" si="439"/>
        <v>1</v>
      </c>
      <c r="EN162" s="3">
        <f t="shared" si="439"/>
        <v>0</v>
      </c>
      <c r="EO162" s="3">
        <f t="shared" si="439"/>
        <v>0</v>
      </c>
      <c r="EP162" s="3">
        <f t="shared" si="439"/>
        <v>1</v>
      </c>
      <c r="EQ162" s="3">
        <f t="shared" si="439"/>
        <v>1</v>
      </c>
      <c r="ER162" s="3">
        <f t="shared" si="439"/>
        <v>0</v>
      </c>
      <c r="ES162" s="3">
        <f t="shared" si="439"/>
        <v>1</v>
      </c>
      <c r="ET162" s="3">
        <f t="shared" si="435"/>
        <v>6</v>
      </c>
    </row>
    <row r="163" spans="4:150" x14ac:dyDescent="0.25">
      <c r="D163" s="3">
        <v>5</v>
      </c>
      <c r="H163" s="3" t="s">
        <v>4</v>
      </c>
      <c r="I163" s="3" t="s">
        <v>5</v>
      </c>
      <c r="J163" s="3" t="s">
        <v>6</v>
      </c>
      <c r="K163" s="3" t="s">
        <v>0</v>
      </c>
      <c r="M163" s="3" t="s">
        <v>104</v>
      </c>
      <c r="N163" s="3" t="s">
        <v>105</v>
      </c>
      <c r="O163" s="5" t="s">
        <v>106</v>
      </c>
      <c r="P163" s="3" t="s">
        <v>72</v>
      </c>
      <c r="R163" s="3" t="s">
        <v>117</v>
      </c>
      <c r="S163" s="3" t="s">
        <v>122</v>
      </c>
      <c r="T163" s="3" t="s">
        <v>119</v>
      </c>
      <c r="U163" s="3" t="s">
        <v>125</v>
      </c>
      <c r="V163" s="3" t="s">
        <v>118</v>
      </c>
      <c r="W163" s="3" t="s">
        <v>120</v>
      </c>
      <c r="X163" s="3" t="s">
        <v>123</v>
      </c>
      <c r="Y163" s="3" t="s">
        <v>124</v>
      </c>
      <c r="AA163" s="3">
        <f t="shared" ref="AA163:AL163" si="440">IF(AND(E163&lt;&gt;"",AA158=1),1,0)</f>
        <v>0</v>
      </c>
      <c r="AB163" s="3">
        <f t="shared" si="440"/>
        <v>0</v>
      </c>
      <c r="AC163" s="3">
        <f t="shared" si="440"/>
        <v>0</v>
      </c>
      <c r="AD163" s="3">
        <f t="shared" si="440"/>
        <v>1</v>
      </c>
      <c r="AE163" s="3">
        <f t="shared" si="440"/>
        <v>1</v>
      </c>
      <c r="AF163" s="3">
        <f t="shared" si="440"/>
        <v>1</v>
      </c>
      <c r="AG163" s="3">
        <f t="shared" si="440"/>
        <v>1</v>
      </c>
      <c r="AH163" s="3">
        <f t="shared" si="440"/>
        <v>0</v>
      </c>
      <c r="AI163" s="3">
        <f t="shared" si="440"/>
        <v>1</v>
      </c>
      <c r="AJ163" s="3">
        <f t="shared" si="440"/>
        <v>1</v>
      </c>
      <c r="AK163" s="3">
        <f t="shared" si="440"/>
        <v>0</v>
      </c>
      <c r="AL163" s="3">
        <f t="shared" si="440"/>
        <v>1</v>
      </c>
      <c r="AM163" s="3">
        <f t="shared" si="433"/>
        <v>7</v>
      </c>
      <c r="DK163" s="3">
        <v>5</v>
      </c>
      <c r="DO163" s="3" t="s">
        <v>4</v>
      </c>
      <c r="DP163" s="3" t="s">
        <v>5</v>
      </c>
      <c r="DQ163" s="3" t="s">
        <v>6</v>
      </c>
      <c r="DR163" s="3" t="s">
        <v>0</v>
      </c>
      <c r="DT163" s="3" t="s">
        <v>104</v>
      </c>
      <c r="DU163" s="3" t="s">
        <v>105</v>
      </c>
      <c r="DV163" s="5" t="s">
        <v>106</v>
      </c>
      <c r="DW163" s="3" t="s">
        <v>72</v>
      </c>
      <c r="DY163" s="3" t="s">
        <v>117</v>
      </c>
      <c r="DZ163" s="3" t="s">
        <v>122</v>
      </c>
      <c r="EA163" s="3" t="s">
        <v>119</v>
      </c>
      <c r="EB163" s="3" t="s">
        <v>125</v>
      </c>
      <c r="EC163" s="3" t="s">
        <v>118</v>
      </c>
      <c r="ED163" s="3" t="s">
        <v>120</v>
      </c>
      <c r="EE163" s="3" t="s">
        <v>123</v>
      </c>
      <c r="EF163" s="3" t="s">
        <v>124</v>
      </c>
      <c r="EH163" s="3">
        <f t="shared" ref="EH163:ES163" si="441">IF(AND(DL163&lt;&gt;"",EH158=1),1,0)</f>
        <v>0</v>
      </c>
      <c r="EI163" s="3">
        <f t="shared" si="441"/>
        <v>0</v>
      </c>
      <c r="EJ163" s="3">
        <f t="shared" si="441"/>
        <v>0</v>
      </c>
      <c r="EK163" s="3">
        <f t="shared" si="441"/>
        <v>1</v>
      </c>
      <c r="EL163" s="3">
        <f t="shared" si="441"/>
        <v>1</v>
      </c>
      <c r="EM163" s="3">
        <f t="shared" si="441"/>
        <v>1</v>
      </c>
      <c r="EN163" s="3">
        <f t="shared" si="441"/>
        <v>1</v>
      </c>
      <c r="EO163" s="3">
        <f t="shared" si="441"/>
        <v>0</v>
      </c>
      <c r="EP163" s="3">
        <f t="shared" si="441"/>
        <v>1</v>
      </c>
      <c r="EQ163" s="3">
        <f t="shared" si="441"/>
        <v>1</v>
      </c>
      <c r="ER163" s="3">
        <f t="shared" si="441"/>
        <v>0</v>
      </c>
      <c r="ES163" s="3">
        <f t="shared" si="441"/>
        <v>1</v>
      </c>
      <c r="ET163" s="3">
        <f t="shared" si="435"/>
        <v>7</v>
      </c>
    </row>
    <row r="164" spans="4:150" x14ac:dyDescent="0.25">
      <c r="D164" s="3">
        <v>6</v>
      </c>
      <c r="H164" s="3" t="s">
        <v>4</v>
      </c>
      <c r="I164" s="3" t="s">
        <v>5</v>
      </c>
      <c r="J164" s="3" t="s">
        <v>6</v>
      </c>
      <c r="K164" s="3" t="s">
        <v>0</v>
      </c>
      <c r="L164" s="3" t="s">
        <v>7</v>
      </c>
      <c r="N164" s="3" t="s">
        <v>105</v>
      </c>
      <c r="O164" s="5" t="s">
        <v>106</v>
      </c>
      <c r="P164" s="3" t="s">
        <v>72</v>
      </c>
      <c r="R164" s="3" t="s">
        <v>117</v>
      </c>
      <c r="S164" s="3" t="s">
        <v>122</v>
      </c>
      <c r="T164" s="3" t="s">
        <v>118</v>
      </c>
      <c r="U164" s="3" t="s">
        <v>125</v>
      </c>
      <c r="V164" s="3" t="s">
        <v>121</v>
      </c>
      <c r="W164" s="3" t="s">
        <v>120</v>
      </c>
      <c r="X164" s="3" t="s">
        <v>123</v>
      </c>
      <c r="Y164" s="3" t="s">
        <v>124</v>
      </c>
      <c r="AA164" s="3">
        <f t="shared" ref="AA164:AL164" si="442">IF(AND(E164&lt;&gt;"",AA158=1),1,0)</f>
        <v>0</v>
      </c>
      <c r="AB164" s="3">
        <f t="shared" si="442"/>
        <v>0</v>
      </c>
      <c r="AC164" s="3">
        <f t="shared" si="442"/>
        <v>0</v>
      </c>
      <c r="AD164" s="3">
        <f t="shared" si="442"/>
        <v>1</v>
      </c>
      <c r="AE164" s="3">
        <f t="shared" si="442"/>
        <v>1</v>
      </c>
      <c r="AF164" s="3">
        <f t="shared" si="442"/>
        <v>1</v>
      </c>
      <c r="AG164" s="3">
        <f t="shared" si="442"/>
        <v>1</v>
      </c>
      <c r="AH164" s="3">
        <f t="shared" si="442"/>
        <v>0</v>
      </c>
      <c r="AI164" s="3">
        <f t="shared" si="442"/>
        <v>0</v>
      </c>
      <c r="AJ164" s="3">
        <f t="shared" si="442"/>
        <v>1</v>
      </c>
      <c r="AK164" s="3">
        <f t="shared" si="442"/>
        <v>0</v>
      </c>
      <c r="AL164" s="3">
        <f t="shared" si="442"/>
        <v>1</v>
      </c>
      <c r="AM164" s="3">
        <f t="shared" si="433"/>
        <v>6</v>
      </c>
      <c r="DK164" s="3">
        <v>6</v>
      </c>
      <c r="DO164" s="3" t="s">
        <v>4</v>
      </c>
      <c r="DP164" s="3" t="s">
        <v>5</v>
      </c>
      <c r="DQ164" s="3" t="s">
        <v>6</v>
      </c>
      <c r="DR164" s="3" t="s">
        <v>0</v>
      </c>
      <c r="DS164" s="3" t="s">
        <v>7</v>
      </c>
      <c r="DU164" s="3" t="s">
        <v>105</v>
      </c>
      <c r="DV164" s="5" t="s">
        <v>106</v>
      </c>
      <c r="DW164" s="3" t="s">
        <v>72</v>
      </c>
      <c r="DY164" s="3" t="s">
        <v>117</v>
      </c>
      <c r="DZ164" s="3" t="s">
        <v>122</v>
      </c>
      <c r="EA164" s="3" t="s">
        <v>118</v>
      </c>
      <c r="EB164" s="3" t="s">
        <v>125</v>
      </c>
      <c r="EC164" s="3" t="s">
        <v>121</v>
      </c>
      <c r="ED164" s="3" t="s">
        <v>120</v>
      </c>
      <c r="EE164" s="3" t="s">
        <v>123</v>
      </c>
      <c r="EF164" s="3" t="s">
        <v>124</v>
      </c>
      <c r="EH164" s="3">
        <f t="shared" ref="EH164:ES164" si="443">IF(AND(DL164&lt;&gt;"",EH158=1),1,0)</f>
        <v>0</v>
      </c>
      <c r="EI164" s="3">
        <f t="shared" si="443"/>
        <v>0</v>
      </c>
      <c r="EJ164" s="3">
        <f t="shared" si="443"/>
        <v>0</v>
      </c>
      <c r="EK164" s="3">
        <f t="shared" si="443"/>
        <v>1</v>
      </c>
      <c r="EL164" s="3">
        <f t="shared" si="443"/>
        <v>1</v>
      </c>
      <c r="EM164" s="3">
        <f t="shared" si="443"/>
        <v>1</v>
      </c>
      <c r="EN164" s="3">
        <f t="shared" si="443"/>
        <v>1</v>
      </c>
      <c r="EO164" s="3">
        <f t="shared" si="443"/>
        <v>0</v>
      </c>
      <c r="EP164" s="3">
        <f t="shared" si="443"/>
        <v>0</v>
      </c>
      <c r="EQ164" s="3">
        <f t="shared" si="443"/>
        <v>1</v>
      </c>
      <c r="ER164" s="3">
        <f t="shared" si="443"/>
        <v>0</v>
      </c>
      <c r="ES164" s="3">
        <f t="shared" si="443"/>
        <v>1</v>
      </c>
      <c r="ET164" s="3">
        <f t="shared" si="435"/>
        <v>6</v>
      </c>
    </row>
    <row r="165" spans="4:150" x14ac:dyDescent="0.25">
      <c r="D165" s="3">
        <v>7</v>
      </c>
      <c r="H165" s="3" t="s">
        <v>4</v>
      </c>
      <c r="I165" s="3" t="s">
        <v>5</v>
      </c>
      <c r="J165" s="3" t="s">
        <v>6</v>
      </c>
      <c r="K165" s="3" t="s">
        <v>0</v>
      </c>
      <c r="L165" s="3" t="s">
        <v>7</v>
      </c>
      <c r="M165" s="3" t="s">
        <v>104</v>
      </c>
      <c r="O165" s="5" t="s">
        <v>106</v>
      </c>
      <c r="P165" s="3" t="s">
        <v>72</v>
      </c>
      <c r="R165" s="3" t="s">
        <v>117</v>
      </c>
      <c r="S165" s="3" t="s">
        <v>122</v>
      </c>
      <c r="T165" s="3" t="s">
        <v>119</v>
      </c>
      <c r="U165" s="3" t="s">
        <v>125</v>
      </c>
      <c r="V165" s="3" t="s">
        <v>121</v>
      </c>
      <c r="W165" s="3" t="s">
        <v>120</v>
      </c>
      <c r="X165" s="3" t="s">
        <v>123</v>
      </c>
      <c r="Y165" s="3" t="s">
        <v>124</v>
      </c>
      <c r="AA165" s="3">
        <f t="shared" ref="AA165:AL165" si="444">IF(AND(E165&lt;&gt;"",AA158=1),1,0)</f>
        <v>0</v>
      </c>
      <c r="AB165" s="3">
        <f t="shared" si="444"/>
        <v>0</v>
      </c>
      <c r="AC165" s="3">
        <f t="shared" si="444"/>
        <v>0</v>
      </c>
      <c r="AD165" s="3">
        <f t="shared" si="444"/>
        <v>1</v>
      </c>
      <c r="AE165" s="3">
        <f t="shared" si="444"/>
        <v>1</v>
      </c>
      <c r="AF165" s="3">
        <f t="shared" si="444"/>
        <v>1</v>
      </c>
      <c r="AG165" s="3">
        <f t="shared" si="444"/>
        <v>1</v>
      </c>
      <c r="AH165" s="3">
        <f t="shared" si="444"/>
        <v>0</v>
      </c>
      <c r="AI165" s="3">
        <f t="shared" si="444"/>
        <v>1</v>
      </c>
      <c r="AJ165" s="3">
        <f t="shared" si="444"/>
        <v>0</v>
      </c>
      <c r="AK165" s="3">
        <f t="shared" si="444"/>
        <v>0</v>
      </c>
      <c r="AL165" s="3">
        <f t="shared" si="444"/>
        <v>1</v>
      </c>
      <c r="AM165" s="3">
        <f t="shared" si="433"/>
        <v>6</v>
      </c>
      <c r="DK165" s="3">
        <v>7</v>
      </c>
      <c r="DO165" s="3" t="s">
        <v>4</v>
      </c>
      <c r="DP165" s="3" t="s">
        <v>5</v>
      </c>
      <c r="DQ165" s="3" t="s">
        <v>6</v>
      </c>
      <c r="DR165" s="3" t="s">
        <v>0</v>
      </c>
      <c r="DS165" s="3" t="s">
        <v>7</v>
      </c>
      <c r="DT165" s="3" t="s">
        <v>104</v>
      </c>
      <c r="DV165" s="5" t="s">
        <v>106</v>
      </c>
      <c r="DW165" s="3" t="s">
        <v>72</v>
      </c>
      <c r="DY165" s="3" t="s">
        <v>117</v>
      </c>
      <c r="DZ165" s="3" t="s">
        <v>122</v>
      </c>
      <c r="EA165" s="3" t="s">
        <v>119</v>
      </c>
      <c r="EB165" s="3" t="s">
        <v>125</v>
      </c>
      <c r="EC165" s="3" t="s">
        <v>121</v>
      </c>
      <c r="ED165" s="3" t="s">
        <v>120</v>
      </c>
      <c r="EE165" s="3" t="s">
        <v>123</v>
      </c>
      <c r="EF165" s="3" t="s">
        <v>124</v>
      </c>
      <c r="EH165" s="3">
        <f t="shared" ref="EH165:ES165" si="445">IF(AND(DL165&lt;&gt;"",EH158=1),1,0)</f>
        <v>0</v>
      </c>
      <c r="EI165" s="3">
        <f t="shared" si="445"/>
        <v>0</v>
      </c>
      <c r="EJ165" s="3">
        <f t="shared" si="445"/>
        <v>0</v>
      </c>
      <c r="EK165" s="3">
        <f t="shared" si="445"/>
        <v>1</v>
      </c>
      <c r="EL165" s="3">
        <f t="shared" si="445"/>
        <v>1</v>
      </c>
      <c r="EM165" s="3">
        <f t="shared" si="445"/>
        <v>1</v>
      </c>
      <c r="EN165" s="3">
        <f t="shared" si="445"/>
        <v>1</v>
      </c>
      <c r="EO165" s="3">
        <f t="shared" si="445"/>
        <v>0</v>
      </c>
      <c r="EP165" s="3">
        <f t="shared" si="445"/>
        <v>1</v>
      </c>
      <c r="EQ165" s="3">
        <f t="shared" si="445"/>
        <v>0</v>
      </c>
      <c r="ER165" s="3">
        <f t="shared" si="445"/>
        <v>0</v>
      </c>
      <c r="ES165" s="3">
        <f t="shared" si="445"/>
        <v>1</v>
      </c>
      <c r="ET165" s="3">
        <f t="shared" si="435"/>
        <v>6</v>
      </c>
    </row>
    <row r="166" spans="4:150" x14ac:dyDescent="0.25">
      <c r="D166" s="3">
        <v>8</v>
      </c>
      <c r="H166" s="3" t="s">
        <v>4</v>
      </c>
      <c r="I166" s="3" t="s">
        <v>5</v>
      </c>
      <c r="J166" s="3" t="s">
        <v>6</v>
      </c>
      <c r="K166" s="3" t="s">
        <v>0</v>
      </c>
      <c r="L166" s="3" t="s">
        <v>7</v>
      </c>
      <c r="M166" s="3" t="s">
        <v>104</v>
      </c>
      <c r="N166" s="3" t="s">
        <v>105</v>
      </c>
      <c r="P166" s="3" t="s">
        <v>72</v>
      </c>
      <c r="R166" s="3" t="s">
        <v>117</v>
      </c>
      <c r="S166" s="3" t="s">
        <v>122</v>
      </c>
      <c r="T166" s="3" t="s">
        <v>118</v>
      </c>
      <c r="U166" s="3" t="s">
        <v>125</v>
      </c>
      <c r="V166" s="3" t="s">
        <v>121</v>
      </c>
      <c r="W166" s="3" t="s">
        <v>120</v>
      </c>
      <c r="X166" s="3" t="s">
        <v>123</v>
      </c>
      <c r="Y166" s="3" t="s">
        <v>119</v>
      </c>
      <c r="AA166" s="3">
        <f t="shared" ref="AA166:AL166" si="446">IF(AND(E166&lt;&gt;"",AA158=1),1,0)</f>
        <v>0</v>
      </c>
      <c r="AB166" s="3">
        <f t="shared" si="446"/>
        <v>0</v>
      </c>
      <c r="AC166" s="3">
        <f t="shared" si="446"/>
        <v>0</v>
      </c>
      <c r="AD166" s="3">
        <f t="shared" si="446"/>
        <v>1</v>
      </c>
      <c r="AE166" s="3">
        <f t="shared" si="446"/>
        <v>1</v>
      </c>
      <c r="AF166" s="3">
        <f t="shared" si="446"/>
        <v>1</v>
      </c>
      <c r="AG166" s="3">
        <f t="shared" si="446"/>
        <v>1</v>
      </c>
      <c r="AH166" s="3">
        <f t="shared" si="446"/>
        <v>0</v>
      </c>
      <c r="AI166" s="3">
        <f t="shared" si="446"/>
        <v>1</v>
      </c>
      <c r="AJ166" s="3">
        <f t="shared" si="446"/>
        <v>1</v>
      </c>
      <c r="AK166" s="3">
        <f t="shared" si="446"/>
        <v>0</v>
      </c>
      <c r="AL166" s="3">
        <f t="shared" si="446"/>
        <v>1</v>
      </c>
      <c r="AM166" s="3">
        <f t="shared" si="433"/>
        <v>7</v>
      </c>
      <c r="DK166" s="3">
        <v>8</v>
      </c>
      <c r="DO166" s="3" t="s">
        <v>4</v>
      </c>
      <c r="DP166" s="3" t="s">
        <v>5</v>
      </c>
      <c r="DQ166" s="3" t="s">
        <v>6</v>
      </c>
      <c r="DR166" s="3" t="s">
        <v>0</v>
      </c>
      <c r="DS166" s="3" t="s">
        <v>7</v>
      </c>
      <c r="DT166" s="3" t="s">
        <v>104</v>
      </c>
      <c r="DU166" s="3" t="s">
        <v>105</v>
      </c>
      <c r="DW166" s="3" t="s">
        <v>72</v>
      </c>
      <c r="DY166" s="3" t="s">
        <v>117</v>
      </c>
      <c r="DZ166" s="3" t="s">
        <v>122</v>
      </c>
      <c r="EA166" s="3" t="s">
        <v>118</v>
      </c>
      <c r="EB166" s="3" t="s">
        <v>125</v>
      </c>
      <c r="EC166" s="3" t="s">
        <v>121</v>
      </c>
      <c r="ED166" s="3" t="s">
        <v>120</v>
      </c>
      <c r="EE166" s="3" t="s">
        <v>123</v>
      </c>
      <c r="EF166" s="3" t="s">
        <v>119</v>
      </c>
      <c r="EH166" s="3">
        <f t="shared" ref="EH166:ES166" si="447">IF(AND(DL166&lt;&gt;"",EH158=1),1,0)</f>
        <v>0</v>
      </c>
      <c r="EI166" s="3">
        <f t="shared" si="447"/>
        <v>0</v>
      </c>
      <c r="EJ166" s="3">
        <f t="shared" si="447"/>
        <v>0</v>
      </c>
      <c r="EK166" s="3">
        <f t="shared" si="447"/>
        <v>1</v>
      </c>
      <c r="EL166" s="3">
        <f t="shared" si="447"/>
        <v>1</v>
      </c>
      <c r="EM166" s="3">
        <f t="shared" si="447"/>
        <v>1</v>
      </c>
      <c r="EN166" s="3">
        <f t="shared" si="447"/>
        <v>1</v>
      </c>
      <c r="EO166" s="3">
        <f t="shared" si="447"/>
        <v>0</v>
      </c>
      <c r="EP166" s="3">
        <f t="shared" si="447"/>
        <v>1</v>
      </c>
      <c r="EQ166" s="3">
        <f t="shared" si="447"/>
        <v>1</v>
      </c>
      <c r="ER166" s="3">
        <f t="shared" si="447"/>
        <v>0</v>
      </c>
      <c r="ES166" s="3">
        <f t="shared" si="447"/>
        <v>1</v>
      </c>
      <c r="ET166" s="3">
        <f t="shared" si="435"/>
        <v>7</v>
      </c>
    </row>
    <row r="167" spans="4:150" x14ac:dyDescent="0.25">
      <c r="D167" s="3">
        <v>9</v>
      </c>
      <c r="H167" s="3" t="s">
        <v>4</v>
      </c>
      <c r="I167" s="3" t="s">
        <v>5</v>
      </c>
      <c r="J167" s="3" t="s">
        <v>6</v>
      </c>
      <c r="K167" s="3" t="s">
        <v>0</v>
      </c>
      <c r="L167" s="3" t="s">
        <v>7</v>
      </c>
      <c r="M167" s="3" t="s">
        <v>104</v>
      </c>
      <c r="N167" s="3" t="s">
        <v>105</v>
      </c>
      <c r="O167" s="5" t="s">
        <v>106</v>
      </c>
      <c r="R167" s="3" t="s">
        <v>117</v>
      </c>
      <c r="S167" s="3" t="s">
        <v>122</v>
      </c>
      <c r="T167" s="3" t="s">
        <v>118</v>
      </c>
      <c r="U167" s="3" t="s">
        <v>125</v>
      </c>
      <c r="V167" s="3" t="s">
        <v>121</v>
      </c>
      <c r="W167" s="3" t="s">
        <v>120</v>
      </c>
      <c r="X167" s="3" t="s">
        <v>119</v>
      </c>
      <c r="Y167" s="3" t="s">
        <v>124</v>
      </c>
      <c r="AA167" s="3">
        <f t="shared" ref="AA167:AL167" si="448">IF(AND(E167&lt;&gt;"",AA158=1),1,0)</f>
        <v>0</v>
      </c>
      <c r="AB167" s="3">
        <f t="shared" si="448"/>
        <v>0</v>
      </c>
      <c r="AC167" s="3">
        <f t="shared" si="448"/>
        <v>0</v>
      </c>
      <c r="AD167" s="3">
        <f t="shared" si="448"/>
        <v>1</v>
      </c>
      <c r="AE167" s="3">
        <f t="shared" si="448"/>
        <v>1</v>
      </c>
      <c r="AF167" s="3">
        <f t="shared" si="448"/>
        <v>1</v>
      </c>
      <c r="AG167" s="3">
        <f t="shared" si="448"/>
        <v>1</v>
      </c>
      <c r="AH167" s="3">
        <f t="shared" si="448"/>
        <v>0</v>
      </c>
      <c r="AI167" s="3">
        <f t="shared" si="448"/>
        <v>1</v>
      </c>
      <c r="AJ167" s="3">
        <f t="shared" si="448"/>
        <v>1</v>
      </c>
      <c r="AK167" s="3">
        <f t="shared" si="448"/>
        <v>0</v>
      </c>
      <c r="AL167" s="3">
        <f t="shared" si="448"/>
        <v>0</v>
      </c>
      <c r="AM167" s="3">
        <f t="shared" si="433"/>
        <v>6</v>
      </c>
      <c r="DK167" s="3">
        <v>9</v>
      </c>
      <c r="DO167" s="3" t="s">
        <v>4</v>
      </c>
      <c r="DP167" s="3" t="s">
        <v>5</v>
      </c>
      <c r="DQ167" s="3" t="s">
        <v>6</v>
      </c>
      <c r="DR167" s="3" t="s">
        <v>0</v>
      </c>
      <c r="DS167" s="3" t="s">
        <v>7</v>
      </c>
      <c r="DT167" s="3" t="s">
        <v>104</v>
      </c>
      <c r="DU167" s="3" t="s">
        <v>105</v>
      </c>
      <c r="DV167" s="5" t="s">
        <v>106</v>
      </c>
      <c r="DY167" s="3" t="s">
        <v>117</v>
      </c>
      <c r="DZ167" s="3" t="s">
        <v>122</v>
      </c>
      <c r="EA167" s="3" t="s">
        <v>118</v>
      </c>
      <c r="EB167" s="3" t="s">
        <v>125</v>
      </c>
      <c r="EC167" s="3" t="s">
        <v>121</v>
      </c>
      <c r="ED167" s="3" t="s">
        <v>120</v>
      </c>
      <c r="EE167" s="3" t="s">
        <v>119</v>
      </c>
      <c r="EF167" s="3" t="s">
        <v>124</v>
      </c>
      <c r="EH167" s="3">
        <f t="shared" ref="EH167:ES167" si="449">IF(AND(DL167&lt;&gt;"",EH158=1),1,0)</f>
        <v>0</v>
      </c>
      <c r="EI167" s="3">
        <f t="shared" si="449"/>
        <v>0</v>
      </c>
      <c r="EJ167" s="3">
        <f t="shared" si="449"/>
        <v>0</v>
      </c>
      <c r="EK167" s="3">
        <f t="shared" si="449"/>
        <v>1</v>
      </c>
      <c r="EL167" s="3">
        <f t="shared" si="449"/>
        <v>1</v>
      </c>
      <c r="EM167" s="3">
        <f t="shared" si="449"/>
        <v>1</v>
      </c>
      <c r="EN167" s="3">
        <f t="shared" si="449"/>
        <v>1</v>
      </c>
      <c r="EO167" s="3">
        <f t="shared" si="449"/>
        <v>0</v>
      </c>
      <c r="EP167" s="3">
        <f t="shared" si="449"/>
        <v>1</v>
      </c>
      <c r="EQ167" s="3">
        <f t="shared" si="449"/>
        <v>1</v>
      </c>
      <c r="ER167" s="3">
        <f t="shared" si="449"/>
        <v>0</v>
      </c>
      <c r="ES167" s="3">
        <f t="shared" si="449"/>
        <v>0</v>
      </c>
      <c r="ET167" s="3">
        <f t="shared" si="435"/>
        <v>6</v>
      </c>
    </row>
    <row r="168" spans="4:150" x14ac:dyDescent="0.25">
      <c r="D168" s="3">
        <v>10</v>
      </c>
      <c r="G168" s="3" t="s">
        <v>3</v>
      </c>
      <c r="J168" s="3" t="s">
        <v>6</v>
      </c>
      <c r="K168" s="3" t="s">
        <v>0</v>
      </c>
      <c r="L168" s="3" t="s">
        <v>7</v>
      </c>
      <c r="M168" s="3" t="s">
        <v>104</v>
      </c>
      <c r="N168" s="3" t="s">
        <v>105</v>
      </c>
      <c r="O168" s="5" t="s">
        <v>106</v>
      </c>
      <c r="P168" s="3" t="s">
        <v>72</v>
      </c>
      <c r="R168" s="3" t="s">
        <v>121</v>
      </c>
      <c r="S168" s="3" t="s">
        <v>122</v>
      </c>
      <c r="T168" s="3" t="s">
        <v>119</v>
      </c>
      <c r="U168" s="3" t="s">
        <v>126</v>
      </c>
      <c r="V168" s="3" t="s">
        <v>118</v>
      </c>
      <c r="W168" s="3" t="s">
        <v>120</v>
      </c>
      <c r="X168" s="3" t="s">
        <v>123</v>
      </c>
      <c r="Y168" s="3" t="s">
        <v>124</v>
      </c>
      <c r="AA168" s="3">
        <f t="shared" ref="AA168:AL168" si="450">IF(AND(E168&lt;&gt;"",AA158=1),1,0)</f>
        <v>0</v>
      </c>
      <c r="AB168" s="3">
        <f t="shared" si="450"/>
        <v>0</v>
      </c>
      <c r="AC168" s="3">
        <f t="shared" si="450"/>
        <v>1</v>
      </c>
      <c r="AD168" s="3">
        <f t="shared" si="450"/>
        <v>0</v>
      </c>
      <c r="AE168" s="3">
        <f t="shared" si="450"/>
        <v>0</v>
      </c>
      <c r="AF168" s="3">
        <f t="shared" si="450"/>
        <v>1</v>
      </c>
      <c r="AG168" s="3">
        <f t="shared" si="450"/>
        <v>1</v>
      </c>
      <c r="AH168" s="3">
        <f t="shared" si="450"/>
        <v>0</v>
      </c>
      <c r="AI168" s="3">
        <f t="shared" si="450"/>
        <v>1</v>
      </c>
      <c r="AJ168" s="3">
        <f t="shared" si="450"/>
        <v>1</v>
      </c>
      <c r="AK168" s="3">
        <f t="shared" si="450"/>
        <v>0</v>
      </c>
      <c r="AL168" s="3">
        <f t="shared" si="450"/>
        <v>1</v>
      </c>
      <c r="AM168" s="3">
        <f t="shared" si="433"/>
        <v>6</v>
      </c>
      <c r="DK168" s="3">
        <v>10</v>
      </c>
      <c r="DN168" s="3" t="s">
        <v>3</v>
      </c>
      <c r="DQ168" s="3" t="s">
        <v>6</v>
      </c>
      <c r="DR168" s="3" t="s">
        <v>0</v>
      </c>
      <c r="DS168" s="3" t="s">
        <v>7</v>
      </c>
      <c r="DT168" s="3" t="s">
        <v>104</v>
      </c>
      <c r="DU168" s="3" t="s">
        <v>105</v>
      </c>
      <c r="DV168" s="5" t="s">
        <v>106</v>
      </c>
      <c r="DW168" s="3" t="s">
        <v>72</v>
      </c>
      <c r="DY168" s="3" t="s">
        <v>121</v>
      </c>
      <c r="DZ168" s="3" t="s">
        <v>122</v>
      </c>
      <c r="EA168" s="3" t="s">
        <v>119</v>
      </c>
      <c r="EB168" s="3" t="s">
        <v>126</v>
      </c>
      <c r="EC168" s="3" t="s">
        <v>118</v>
      </c>
      <c r="ED168" s="3" t="s">
        <v>120</v>
      </c>
      <c r="EE168" s="3" t="s">
        <v>123</v>
      </c>
      <c r="EF168" s="3" t="s">
        <v>124</v>
      </c>
      <c r="EH168" s="3">
        <f t="shared" ref="EH168:ES168" si="451">IF(AND(DL168&lt;&gt;"",EH158=1),1,0)</f>
        <v>0</v>
      </c>
      <c r="EI168" s="3">
        <f t="shared" si="451"/>
        <v>0</v>
      </c>
      <c r="EJ168" s="3">
        <f t="shared" si="451"/>
        <v>1</v>
      </c>
      <c r="EK168" s="3">
        <f t="shared" si="451"/>
        <v>0</v>
      </c>
      <c r="EL168" s="3">
        <f t="shared" si="451"/>
        <v>0</v>
      </c>
      <c r="EM168" s="3">
        <f t="shared" si="451"/>
        <v>1</v>
      </c>
      <c r="EN168" s="3">
        <f t="shared" si="451"/>
        <v>1</v>
      </c>
      <c r="EO168" s="3">
        <f t="shared" si="451"/>
        <v>0</v>
      </c>
      <c r="EP168" s="3">
        <f t="shared" si="451"/>
        <v>1</v>
      </c>
      <c r="EQ168" s="3">
        <f t="shared" si="451"/>
        <v>1</v>
      </c>
      <c r="ER168" s="3">
        <f t="shared" si="451"/>
        <v>0</v>
      </c>
      <c r="ES168" s="3">
        <f t="shared" si="451"/>
        <v>1</v>
      </c>
      <c r="ET168" s="3">
        <f t="shared" si="435"/>
        <v>6</v>
      </c>
    </row>
    <row r="169" spans="4:150" x14ac:dyDescent="0.25">
      <c r="D169" s="3">
        <v>11</v>
      </c>
      <c r="G169" s="3" t="s">
        <v>3</v>
      </c>
      <c r="I169" s="3" t="s">
        <v>5</v>
      </c>
      <c r="K169" s="3" t="s">
        <v>0</v>
      </c>
      <c r="L169" s="3" t="s">
        <v>7</v>
      </c>
      <c r="M169" s="3" t="s">
        <v>104</v>
      </c>
      <c r="N169" s="3" t="s">
        <v>105</v>
      </c>
      <c r="O169" s="5" t="s">
        <v>106</v>
      </c>
      <c r="P169" s="3" t="s">
        <v>72</v>
      </c>
      <c r="R169" s="3" t="s">
        <v>117</v>
      </c>
      <c r="S169" s="3" t="s">
        <v>118</v>
      </c>
      <c r="T169" s="3" t="s">
        <v>119</v>
      </c>
      <c r="U169" s="3" t="s">
        <v>126</v>
      </c>
      <c r="V169" s="3" t="s">
        <v>121</v>
      </c>
      <c r="W169" s="3" t="s">
        <v>122</v>
      </c>
      <c r="X169" s="3" t="s">
        <v>123</v>
      </c>
      <c r="Y169" s="3" t="s">
        <v>124</v>
      </c>
      <c r="AA169" s="3">
        <f t="shared" ref="AA169:AL169" si="452">IF(AND(E169&lt;&gt;"",AA158=1),1,0)</f>
        <v>0</v>
      </c>
      <c r="AB169" s="3">
        <f t="shared" si="452"/>
        <v>0</v>
      </c>
      <c r="AC169" s="3">
        <f t="shared" si="452"/>
        <v>1</v>
      </c>
      <c r="AD169" s="3">
        <f t="shared" si="452"/>
        <v>0</v>
      </c>
      <c r="AE169" s="3">
        <f t="shared" si="452"/>
        <v>1</v>
      </c>
      <c r="AF169" s="3">
        <f t="shared" si="452"/>
        <v>0</v>
      </c>
      <c r="AG169" s="3">
        <f t="shared" si="452"/>
        <v>1</v>
      </c>
      <c r="AH169" s="3">
        <f t="shared" si="452"/>
        <v>0</v>
      </c>
      <c r="AI169" s="3">
        <f t="shared" si="452"/>
        <v>1</v>
      </c>
      <c r="AJ169" s="3">
        <f t="shared" si="452"/>
        <v>1</v>
      </c>
      <c r="AK169" s="3">
        <f t="shared" si="452"/>
        <v>0</v>
      </c>
      <c r="AL169" s="3">
        <f t="shared" si="452"/>
        <v>1</v>
      </c>
      <c r="AM169" s="3">
        <f t="shared" si="433"/>
        <v>6</v>
      </c>
      <c r="DK169" s="3">
        <v>11</v>
      </c>
      <c r="DN169" s="3" t="s">
        <v>3</v>
      </c>
      <c r="DP169" s="3" t="s">
        <v>5</v>
      </c>
      <c r="DR169" s="3" t="s">
        <v>0</v>
      </c>
      <c r="DS169" s="3" t="s">
        <v>7</v>
      </c>
      <c r="DT169" s="3" t="s">
        <v>104</v>
      </c>
      <c r="DU169" s="3" t="s">
        <v>105</v>
      </c>
      <c r="DV169" s="5" t="s">
        <v>106</v>
      </c>
      <c r="DW169" s="3" t="s">
        <v>72</v>
      </c>
      <c r="DY169" s="3" t="s">
        <v>117</v>
      </c>
      <c r="DZ169" s="3" t="s">
        <v>118</v>
      </c>
      <c r="EA169" s="3" t="s">
        <v>119</v>
      </c>
      <c r="EB169" s="3" t="s">
        <v>126</v>
      </c>
      <c r="EC169" s="3" t="s">
        <v>121</v>
      </c>
      <c r="ED169" s="3" t="s">
        <v>122</v>
      </c>
      <c r="EE169" s="3" t="s">
        <v>123</v>
      </c>
      <c r="EF169" s="3" t="s">
        <v>124</v>
      </c>
      <c r="EH169" s="3">
        <f t="shared" ref="EH169:ES169" si="453">IF(AND(DL169&lt;&gt;"",EH158=1),1,0)</f>
        <v>0</v>
      </c>
      <c r="EI169" s="3">
        <f t="shared" si="453"/>
        <v>0</v>
      </c>
      <c r="EJ169" s="3">
        <f t="shared" si="453"/>
        <v>1</v>
      </c>
      <c r="EK169" s="3">
        <f t="shared" si="453"/>
        <v>0</v>
      </c>
      <c r="EL169" s="3">
        <f t="shared" si="453"/>
        <v>1</v>
      </c>
      <c r="EM169" s="3">
        <f t="shared" si="453"/>
        <v>0</v>
      </c>
      <c r="EN169" s="3">
        <f t="shared" si="453"/>
        <v>1</v>
      </c>
      <c r="EO169" s="3">
        <f t="shared" si="453"/>
        <v>0</v>
      </c>
      <c r="EP169" s="3">
        <f t="shared" si="453"/>
        <v>1</v>
      </c>
      <c r="EQ169" s="3">
        <f t="shared" si="453"/>
        <v>1</v>
      </c>
      <c r="ER169" s="3">
        <f t="shared" si="453"/>
        <v>0</v>
      </c>
      <c r="ES169" s="3">
        <f t="shared" si="453"/>
        <v>1</v>
      </c>
      <c r="ET169" s="3">
        <f t="shared" si="435"/>
        <v>6</v>
      </c>
    </row>
    <row r="170" spans="4:150" x14ac:dyDescent="0.25">
      <c r="D170" s="3">
        <v>12</v>
      </c>
      <c r="G170" s="3" t="s">
        <v>3</v>
      </c>
      <c r="I170" s="3" t="s">
        <v>5</v>
      </c>
      <c r="J170" s="3" t="s">
        <v>6</v>
      </c>
      <c r="L170" s="3" t="s">
        <v>7</v>
      </c>
      <c r="M170" s="3" t="s">
        <v>104</v>
      </c>
      <c r="N170" s="3" t="s">
        <v>105</v>
      </c>
      <c r="O170" s="5" t="s">
        <v>106</v>
      </c>
      <c r="P170" s="3" t="s">
        <v>72</v>
      </c>
      <c r="R170" s="3" t="s">
        <v>117</v>
      </c>
      <c r="S170" s="3" t="s">
        <v>118</v>
      </c>
      <c r="T170" s="3" t="s">
        <v>119</v>
      </c>
      <c r="U170" s="3" t="s">
        <v>126</v>
      </c>
      <c r="V170" s="3" t="s">
        <v>121</v>
      </c>
      <c r="W170" s="3" t="s">
        <v>120</v>
      </c>
      <c r="X170" s="3" t="s">
        <v>123</v>
      </c>
      <c r="Y170" s="3" t="s">
        <v>124</v>
      </c>
      <c r="AA170" s="3">
        <f t="shared" ref="AA170:AL170" si="454">IF(AND(E170&lt;&gt;"",AA158=1),1,0)</f>
        <v>0</v>
      </c>
      <c r="AB170" s="3">
        <f t="shared" si="454"/>
        <v>0</v>
      </c>
      <c r="AC170" s="3">
        <f t="shared" si="454"/>
        <v>1</v>
      </c>
      <c r="AD170" s="3">
        <f t="shared" si="454"/>
        <v>0</v>
      </c>
      <c r="AE170" s="3">
        <f t="shared" si="454"/>
        <v>1</v>
      </c>
      <c r="AF170" s="3">
        <f t="shared" si="454"/>
        <v>1</v>
      </c>
      <c r="AG170" s="3">
        <f t="shared" si="454"/>
        <v>0</v>
      </c>
      <c r="AH170" s="3">
        <f t="shared" si="454"/>
        <v>0</v>
      </c>
      <c r="AI170" s="3">
        <f t="shared" si="454"/>
        <v>1</v>
      </c>
      <c r="AJ170" s="3">
        <f t="shared" si="454"/>
        <v>1</v>
      </c>
      <c r="AK170" s="3">
        <f t="shared" si="454"/>
        <v>0</v>
      </c>
      <c r="AL170" s="3">
        <f t="shared" si="454"/>
        <v>1</v>
      </c>
      <c r="AM170" s="3">
        <f t="shared" si="433"/>
        <v>6</v>
      </c>
      <c r="DK170" s="3">
        <v>12</v>
      </c>
      <c r="DN170" s="3" t="s">
        <v>3</v>
      </c>
      <c r="DP170" s="3" t="s">
        <v>5</v>
      </c>
      <c r="DQ170" s="3" t="s">
        <v>6</v>
      </c>
      <c r="DS170" s="3" t="s">
        <v>7</v>
      </c>
      <c r="DT170" s="3" t="s">
        <v>104</v>
      </c>
      <c r="DU170" s="3" t="s">
        <v>105</v>
      </c>
      <c r="DV170" s="5" t="s">
        <v>106</v>
      </c>
      <c r="DW170" s="3" t="s">
        <v>72</v>
      </c>
      <c r="DY170" s="3" t="s">
        <v>117</v>
      </c>
      <c r="DZ170" s="3" t="s">
        <v>118</v>
      </c>
      <c r="EA170" s="3" t="s">
        <v>119</v>
      </c>
      <c r="EB170" s="3" t="s">
        <v>126</v>
      </c>
      <c r="EC170" s="3" t="s">
        <v>121</v>
      </c>
      <c r="ED170" s="3" t="s">
        <v>120</v>
      </c>
      <c r="EE170" s="3" t="s">
        <v>123</v>
      </c>
      <c r="EF170" s="3" t="s">
        <v>124</v>
      </c>
      <c r="EH170" s="3">
        <f t="shared" ref="EH170:ES170" si="455">IF(AND(DL170&lt;&gt;"",EH158=1),1,0)</f>
        <v>0</v>
      </c>
      <c r="EI170" s="3">
        <f t="shared" si="455"/>
        <v>0</v>
      </c>
      <c r="EJ170" s="3">
        <f t="shared" si="455"/>
        <v>1</v>
      </c>
      <c r="EK170" s="3">
        <f t="shared" si="455"/>
        <v>0</v>
      </c>
      <c r="EL170" s="3">
        <f t="shared" si="455"/>
        <v>1</v>
      </c>
      <c r="EM170" s="3">
        <f t="shared" si="455"/>
        <v>1</v>
      </c>
      <c r="EN170" s="3">
        <f t="shared" si="455"/>
        <v>0</v>
      </c>
      <c r="EO170" s="3">
        <f t="shared" si="455"/>
        <v>0</v>
      </c>
      <c r="EP170" s="3">
        <f t="shared" si="455"/>
        <v>1</v>
      </c>
      <c r="EQ170" s="3">
        <f t="shared" si="455"/>
        <v>1</v>
      </c>
      <c r="ER170" s="3">
        <f t="shared" si="455"/>
        <v>0</v>
      </c>
      <c r="ES170" s="3">
        <f t="shared" si="455"/>
        <v>1</v>
      </c>
      <c r="ET170" s="3">
        <f t="shared" si="435"/>
        <v>6</v>
      </c>
    </row>
    <row r="171" spans="4:150" x14ac:dyDescent="0.25">
      <c r="D171" s="3">
        <v>13</v>
      </c>
      <c r="G171" s="3" t="s">
        <v>3</v>
      </c>
      <c r="I171" s="3" t="s">
        <v>5</v>
      </c>
      <c r="J171" s="3" t="s">
        <v>6</v>
      </c>
      <c r="K171" s="3" t="s">
        <v>0</v>
      </c>
      <c r="M171" s="3" t="s">
        <v>104</v>
      </c>
      <c r="N171" s="3" t="s">
        <v>105</v>
      </c>
      <c r="O171" s="5" t="s">
        <v>106</v>
      </c>
      <c r="P171" s="3" t="s">
        <v>72</v>
      </c>
      <c r="R171" s="3" t="s">
        <v>117</v>
      </c>
      <c r="S171" s="3" t="s">
        <v>122</v>
      </c>
      <c r="T171" s="3" t="s">
        <v>119</v>
      </c>
      <c r="U171" s="3" t="s">
        <v>126</v>
      </c>
      <c r="V171" s="3" t="s">
        <v>118</v>
      </c>
      <c r="W171" s="3" t="s">
        <v>120</v>
      </c>
      <c r="X171" s="3" t="s">
        <v>123</v>
      </c>
      <c r="Y171" s="3" t="s">
        <v>124</v>
      </c>
      <c r="AA171" s="3">
        <f t="shared" ref="AA171:AL171" si="456">IF(AND(E171&lt;&gt;"",AA158=1),1,0)</f>
        <v>0</v>
      </c>
      <c r="AB171" s="3">
        <f t="shared" si="456"/>
        <v>0</v>
      </c>
      <c r="AC171" s="3">
        <f t="shared" si="456"/>
        <v>1</v>
      </c>
      <c r="AD171" s="3">
        <f t="shared" si="456"/>
        <v>0</v>
      </c>
      <c r="AE171" s="3">
        <f t="shared" si="456"/>
        <v>1</v>
      </c>
      <c r="AF171" s="3">
        <f t="shared" si="456"/>
        <v>1</v>
      </c>
      <c r="AG171" s="3">
        <f t="shared" si="456"/>
        <v>1</v>
      </c>
      <c r="AH171" s="3">
        <f t="shared" si="456"/>
        <v>0</v>
      </c>
      <c r="AI171" s="3">
        <f t="shared" si="456"/>
        <v>1</v>
      </c>
      <c r="AJ171" s="3">
        <f t="shared" si="456"/>
        <v>1</v>
      </c>
      <c r="AK171" s="3">
        <f t="shared" si="456"/>
        <v>0</v>
      </c>
      <c r="AL171" s="3">
        <f t="shared" si="456"/>
        <v>1</v>
      </c>
      <c r="AM171" s="3">
        <f t="shared" si="433"/>
        <v>7</v>
      </c>
      <c r="DK171" s="3">
        <v>13</v>
      </c>
      <c r="DN171" s="3" t="s">
        <v>3</v>
      </c>
      <c r="DP171" s="3" t="s">
        <v>5</v>
      </c>
      <c r="DQ171" s="3" t="s">
        <v>6</v>
      </c>
      <c r="DR171" s="3" t="s">
        <v>0</v>
      </c>
      <c r="DT171" s="3" t="s">
        <v>104</v>
      </c>
      <c r="DU171" s="3" t="s">
        <v>105</v>
      </c>
      <c r="DV171" s="5" t="s">
        <v>106</v>
      </c>
      <c r="DW171" s="3" t="s">
        <v>72</v>
      </c>
      <c r="DY171" s="3" t="s">
        <v>117</v>
      </c>
      <c r="DZ171" s="3" t="s">
        <v>122</v>
      </c>
      <c r="EA171" s="3" t="s">
        <v>119</v>
      </c>
      <c r="EB171" s="3" t="s">
        <v>126</v>
      </c>
      <c r="EC171" s="3" t="s">
        <v>118</v>
      </c>
      <c r="ED171" s="3" t="s">
        <v>120</v>
      </c>
      <c r="EE171" s="3" t="s">
        <v>123</v>
      </c>
      <c r="EF171" s="3" t="s">
        <v>124</v>
      </c>
      <c r="EH171" s="3">
        <f t="shared" ref="EH171:ES171" si="457">IF(AND(DL171&lt;&gt;"",EH158=1),1,0)</f>
        <v>0</v>
      </c>
      <c r="EI171" s="3">
        <f t="shared" si="457"/>
        <v>0</v>
      </c>
      <c r="EJ171" s="3">
        <f t="shared" si="457"/>
        <v>1</v>
      </c>
      <c r="EK171" s="3">
        <f t="shared" si="457"/>
        <v>0</v>
      </c>
      <c r="EL171" s="3">
        <f t="shared" si="457"/>
        <v>1</v>
      </c>
      <c r="EM171" s="3">
        <f t="shared" si="457"/>
        <v>1</v>
      </c>
      <c r="EN171" s="3">
        <f t="shared" si="457"/>
        <v>1</v>
      </c>
      <c r="EO171" s="3">
        <f t="shared" si="457"/>
        <v>0</v>
      </c>
      <c r="EP171" s="3">
        <f t="shared" si="457"/>
        <v>1</v>
      </c>
      <c r="EQ171" s="3">
        <f t="shared" si="457"/>
        <v>1</v>
      </c>
      <c r="ER171" s="3">
        <f t="shared" si="457"/>
        <v>0</v>
      </c>
      <c r="ES171" s="3">
        <f t="shared" si="457"/>
        <v>1</v>
      </c>
      <c r="ET171" s="3">
        <f t="shared" si="435"/>
        <v>7</v>
      </c>
    </row>
    <row r="172" spans="4:150" x14ac:dyDescent="0.25">
      <c r="D172" s="3">
        <v>14</v>
      </c>
      <c r="G172" s="3" t="s">
        <v>3</v>
      </c>
      <c r="I172" s="3" t="s">
        <v>5</v>
      </c>
      <c r="J172" s="3" t="s">
        <v>6</v>
      </c>
      <c r="K172" s="3" t="s">
        <v>0</v>
      </c>
      <c r="L172" s="3" t="s">
        <v>7</v>
      </c>
      <c r="N172" s="3" t="s">
        <v>105</v>
      </c>
      <c r="O172" s="5" t="s">
        <v>106</v>
      </c>
      <c r="P172" s="3" t="s">
        <v>72</v>
      </c>
      <c r="R172" s="3" t="s">
        <v>117</v>
      </c>
      <c r="S172" s="3" t="s">
        <v>122</v>
      </c>
      <c r="T172" s="3" t="s">
        <v>118</v>
      </c>
      <c r="U172" s="3" t="s">
        <v>126</v>
      </c>
      <c r="V172" s="3" t="s">
        <v>121</v>
      </c>
      <c r="W172" s="3" t="s">
        <v>120</v>
      </c>
      <c r="X172" s="3" t="s">
        <v>123</v>
      </c>
      <c r="Y172" s="3" t="s">
        <v>124</v>
      </c>
      <c r="AA172" s="3">
        <f t="shared" ref="AA172:AL172" si="458">IF(AND(E172&lt;&gt;"",AA158=1),1,0)</f>
        <v>0</v>
      </c>
      <c r="AB172" s="3">
        <f t="shared" si="458"/>
        <v>0</v>
      </c>
      <c r="AC172" s="3">
        <f t="shared" si="458"/>
        <v>1</v>
      </c>
      <c r="AD172" s="3">
        <f t="shared" si="458"/>
        <v>0</v>
      </c>
      <c r="AE172" s="3">
        <f t="shared" si="458"/>
        <v>1</v>
      </c>
      <c r="AF172" s="3">
        <f t="shared" si="458"/>
        <v>1</v>
      </c>
      <c r="AG172" s="3">
        <f t="shared" si="458"/>
        <v>1</v>
      </c>
      <c r="AH172" s="3">
        <f t="shared" si="458"/>
        <v>0</v>
      </c>
      <c r="AI172" s="3">
        <f t="shared" si="458"/>
        <v>0</v>
      </c>
      <c r="AJ172" s="3">
        <f t="shared" si="458"/>
        <v>1</v>
      </c>
      <c r="AK172" s="3">
        <f t="shared" si="458"/>
        <v>0</v>
      </c>
      <c r="AL172" s="3">
        <f t="shared" si="458"/>
        <v>1</v>
      </c>
      <c r="AM172" s="3">
        <f t="shared" si="433"/>
        <v>6</v>
      </c>
      <c r="DK172" s="3">
        <v>14</v>
      </c>
      <c r="DN172" s="3" t="s">
        <v>3</v>
      </c>
      <c r="DP172" s="3" t="s">
        <v>5</v>
      </c>
      <c r="DQ172" s="3" t="s">
        <v>6</v>
      </c>
      <c r="DR172" s="3" t="s">
        <v>0</v>
      </c>
      <c r="DS172" s="3" t="s">
        <v>7</v>
      </c>
      <c r="DU172" s="3" t="s">
        <v>105</v>
      </c>
      <c r="DV172" s="5" t="s">
        <v>106</v>
      </c>
      <c r="DW172" s="3" t="s">
        <v>72</v>
      </c>
      <c r="DY172" s="3" t="s">
        <v>117</v>
      </c>
      <c r="DZ172" s="3" t="s">
        <v>122</v>
      </c>
      <c r="EA172" s="3" t="s">
        <v>118</v>
      </c>
      <c r="EB172" s="3" t="s">
        <v>126</v>
      </c>
      <c r="EC172" s="3" t="s">
        <v>121</v>
      </c>
      <c r="ED172" s="3" t="s">
        <v>120</v>
      </c>
      <c r="EE172" s="3" t="s">
        <v>123</v>
      </c>
      <c r="EF172" s="3" t="s">
        <v>124</v>
      </c>
      <c r="EH172" s="3">
        <f t="shared" ref="EH172:ES172" si="459">IF(AND(DL172&lt;&gt;"",EH158=1),1,0)</f>
        <v>0</v>
      </c>
      <c r="EI172" s="3">
        <f t="shared" si="459"/>
        <v>0</v>
      </c>
      <c r="EJ172" s="3">
        <f t="shared" si="459"/>
        <v>1</v>
      </c>
      <c r="EK172" s="3">
        <f t="shared" si="459"/>
        <v>0</v>
      </c>
      <c r="EL172" s="3">
        <f t="shared" si="459"/>
        <v>1</v>
      </c>
      <c r="EM172" s="3">
        <f t="shared" si="459"/>
        <v>1</v>
      </c>
      <c r="EN172" s="3">
        <f t="shared" si="459"/>
        <v>1</v>
      </c>
      <c r="EO172" s="3">
        <f t="shared" si="459"/>
        <v>0</v>
      </c>
      <c r="EP172" s="3">
        <f t="shared" si="459"/>
        <v>0</v>
      </c>
      <c r="EQ172" s="3">
        <f t="shared" si="459"/>
        <v>1</v>
      </c>
      <c r="ER172" s="3">
        <f t="shared" si="459"/>
        <v>0</v>
      </c>
      <c r="ES172" s="3">
        <f t="shared" si="459"/>
        <v>1</v>
      </c>
      <c r="ET172" s="3">
        <f t="shared" si="435"/>
        <v>6</v>
      </c>
    </row>
    <row r="173" spans="4:150" x14ac:dyDescent="0.25">
      <c r="D173" s="3">
        <v>15</v>
      </c>
      <c r="G173" s="3" t="s">
        <v>3</v>
      </c>
      <c r="I173" s="3" t="s">
        <v>5</v>
      </c>
      <c r="J173" s="3" t="s">
        <v>6</v>
      </c>
      <c r="K173" s="3" t="s">
        <v>0</v>
      </c>
      <c r="L173" s="3" t="s">
        <v>7</v>
      </c>
      <c r="M173" s="3" t="s">
        <v>104</v>
      </c>
      <c r="O173" s="5" t="s">
        <v>106</v>
      </c>
      <c r="P173" s="3" t="s">
        <v>72</v>
      </c>
      <c r="R173" s="3" t="s">
        <v>117</v>
      </c>
      <c r="S173" s="3" t="s">
        <v>122</v>
      </c>
      <c r="T173" s="3" t="s">
        <v>119</v>
      </c>
      <c r="U173" s="3" t="s">
        <v>126</v>
      </c>
      <c r="V173" s="3" t="s">
        <v>121</v>
      </c>
      <c r="W173" s="3" t="s">
        <v>120</v>
      </c>
      <c r="X173" s="3" t="s">
        <v>123</v>
      </c>
      <c r="Y173" s="3" t="s">
        <v>124</v>
      </c>
      <c r="AA173" s="3">
        <f t="shared" ref="AA173:AL173" si="460">IF(AND(E173&lt;&gt;"",AA158=1),1,0)</f>
        <v>0</v>
      </c>
      <c r="AB173" s="3">
        <f t="shared" si="460"/>
        <v>0</v>
      </c>
      <c r="AC173" s="3">
        <f t="shared" si="460"/>
        <v>1</v>
      </c>
      <c r="AD173" s="3">
        <f t="shared" si="460"/>
        <v>0</v>
      </c>
      <c r="AE173" s="3">
        <f t="shared" si="460"/>
        <v>1</v>
      </c>
      <c r="AF173" s="3">
        <f t="shared" si="460"/>
        <v>1</v>
      </c>
      <c r="AG173" s="3">
        <f t="shared" si="460"/>
        <v>1</v>
      </c>
      <c r="AH173" s="3">
        <f t="shared" si="460"/>
        <v>0</v>
      </c>
      <c r="AI173" s="3">
        <f t="shared" si="460"/>
        <v>1</v>
      </c>
      <c r="AJ173" s="3">
        <f t="shared" si="460"/>
        <v>0</v>
      </c>
      <c r="AK173" s="3">
        <f t="shared" si="460"/>
        <v>0</v>
      </c>
      <c r="AL173" s="3">
        <f t="shared" si="460"/>
        <v>1</v>
      </c>
      <c r="AM173" s="3">
        <f t="shared" si="433"/>
        <v>6</v>
      </c>
      <c r="DK173" s="3">
        <v>15</v>
      </c>
      <c r="DN173" s="3" t="s">
        <v>3</v>
      </c>
      <c r="DP173" s="3" t="s">
        <v>5</v>
      </c>
      <c r="DQ173" s="3" t="s">
        <v>6</v>
      </c>
      <c r="DR173" s="3" t="s">
        <v>0</v>
      </c>
      <c r="DS173" s="3" t="s">
        <v>7</v>
      </c>
      <c r="DT173" s="3" t="s">
        <v>104</v>
      </c>
      <c r="DV173" s="5" t="s">
        <v>106</v>
      </c>
      <c r="DW173" s="3" t="s">
        <v>72</v>
      </c>
      <c r="DY173" s="3" t="s">
        <v>117</v>
      </c>
      <c r="DZ173" s="3" t="s">
        <v>122</v>
      </c>
      <c r="EA173" s="3" t="s">
        <v>119</v>
      </c>
      <c r="EB173" s="3" t="s">
        <v>126</v>
      </c>
      <c r="EC173" s="3" t="s">
        <v>121</v>
      </c>
      <c r="ED173" s="3" t="s">
        <v>120</v>
      </c>
      <c r="EE173" s="3" t="s">
        <v>123</v>
      </c>
      <c r="EF173" s="3" t="s">
        <v>124</v>
      </c>
      <c r="EH173" s="3">
        <f t="shared" ref="EH173:ES173" si="461">IF(AND(DL173&lt;&gt;"",EH158=1),1,0)</f>
        <v>0</v>
      </c>
      <c r="EI173" s="3">
        <f t="shared" si="461"/>
        <v>0</v>
      </c>
      <c r="EJ173" s="3">
        <f t="shared" si="461"/>
        <v>1</v>
      </c>
      <c r="EK173" s="3">
        <f t="shared" si="461"/>
        <v>0</v>
      </c>
      <c r="EL173" s="3">
        <f t="shared" si="461"/>
        <v>1</v>
      </c>
      <c r="EM173" s="3">
        <f t="shared" si="461"/>
        <v>1</v>
      </c>
      <c r="EN173" s="3">
        <f t="shared" si="461"/>
        <v>1</v>
      </c>
      <c r="EO173" s="3">
        <f t="shared" si="461"/>
        <v>0</v>
      </c>
      <c r="EP173" s="3">
        <f t="shared" si="461"/>
        <v>1</v>
      </c>
      <c r="EQ173" s="3">
        <f t="shared" si="461"/>
        <v>0</v>
      </c>
      <c r="ER173" s="3">
        <f t="shared" si="461"/>
        <v>0</v>
      </c>
      <c r="ES173" s="3">
        <f t="shared" si="461"/>
        <v>1</v>
      </c>
      <c r="ET173" s="3">
        <f t="shared" si="435"/>
        <v>6</v>
      </c>
    </row>
    <row r="174" spans="4:150" x14ac:dyDescent="0.25">
      <c r="D174" s="3">
        <v>16</v>
      </c>
      <c r="G174" s="3" t="s">
        <v>3</v>
      </c>
      <c r="I174" s="3" t="s">
        <v>5</v>
      </c>
      <c r="J174" s="3" t="s">
        <v>6</v>
      </c>
      <c r="K174" s="3" t="s">
        <v>0</v>
      </c>
      <c r="L174" s="3" t="s">
        <v>7</v>
      </c>
      <c r="M174" s="3" t="s">
        <v>104</v>
      </c>
      <c r="N174" s="3" t="s">
        <v>105</v>
      </c>
      <c r="P174" s="3" t="s">
        <v>72</v>
      </c>
      <c r="R174" s="3" t="s">
        <v>117</v>
      </c>
      <c r="S174" s="3" t="s">
        <v>122</v>
      </c>
      <c r="T174" s="3" t="s">
        <v>118</v>
      </c>
      <c r="U174" s="3" t="s">
        <v>126</v>
      </c>
      <c r="V174" s="3" t="s">
        <v>121</v>
      </c>
      <c r="W174" s="3" t="s">
        <v>120</v>
      </c>
      <c r="X174" s="3" t="s">
        <v>123</v>
      </c>
      <c r="Y174" s="3" t="s">
        <v>119</v>
      </c>
      <c r="AA174" s="3">
        <f t="shared" ref="AA174:AL174" si="462">IF(AND(E174&lt;&gt;"",AA158=1),1,0)</f>
        <v>0</v>
      </c>
      <c r="AB174" s="3">
        <f t="shared" si="462"/>
        <v>0</v>
      </c>
      <c r="AC174" s="3">
        <f t="shared" si="462"/>
        <v>1</v>
      </c>
      <c r="AD174" s="3">
        <f t="shared" si="462"/>
        <v>0</v>
      </c>
      <c r="AE174" s="3">
        <f t="shared" si="462"/>
        <v>1</v>
      </c>
      <c r="AF174" s="3">
        <f t="shared" si="462"/>
        <v>1</v>
      </c>
      <c r="AG174" s="3">
        <f t="shared" si="462"/>
        <v>1</v>
      </c>
      <c r="AH174" s="3">
        <f t="shared" si="462"/>
        <v>0</v>
      </c>
      <c r="AI174" s="3">
        <f t="shared" si="462"/>
        <v>1</v>
      </c>
      <c r="AJ174" s="3">
        <f t="shared" si="462"/>
        <v>1</v>
      </c>
      <c r="AK174" s="3">
        <f t="shared" si="462"/>
        <v>0</v>
      </c>
      <c r="AL174" s="3">
        <f t="shared" si="462"/>
        <v>1</v>
      </c>
      <c r="AM174" s="3">
        <f t="shared" si="433"/>
        <v>7</v>
      </c>
      <c r="DK174" s="3">
        <v>16</v>
      </c>
      <c r="DN174" s="3" t="s">
        <v>3</v>
      </c>
      <c r="DP174" s="3" t="s">
        <v>5</v>
      </c>
      <c r="DQ174" s="3" t="s">
        <v>6</v>
      </c>
      <c r="DR174" s="3" t="s">
        <v>0</v>
      </c>
      <c r="DS174" s="3" t="s">
        <v>7</v>
      </c>
      <c r="DT174" s="3" t="s">
        <v>104</v>
      </c>
      <c r="DU174" s="3" t="s">
        <v>105</v>
      </c>
      <c r="DW174" s="3" t="s">
        <v>72</v>
      </c>
      <c r="DY174" s="3" t="s">
        <v>117</v>
      </c>
      <c r="DZ174" s="3" t="s">
        <v>122</v>
      </c>
      <c r="EA174" s="3" t="s">
        <v>118</v>
      </c>
      <c r="EB174" s="3" t="s">
        <v>126</v>
      </c>
      <c r="EC174" s="3" t="s">
        <v>121</v>
      </c>
      <c r="ED174" s="3" t="s">
        <v>120</v>
      </c>
      <c r="EE174" s="3" t="s">
        <v>123</v>
      </c>
      <c r="EF174" s="3" t="s">
        <v>119</v>
      </c>
      <c r="EH174" s="3">
        <f t="shared" ref="EH174:ES174" si="463">IF(AND(DL174&lt;&gt;"",EH158=1),1,0)</f>
        <v>0</v>
      </c>
      <c r="EI174" s="3">
        <f t="shared" si="463"/>
        <v>0</v>
      </c>
      <c r="EJ174" s="3">
        <f t="shared" si="463"/>
        <v>1</v>
      </c>
      <c r="EK174" s="3">
        <f t="shared" si="463"/>
        <v>0</v>
      </c>
      <c r="EL174" s="3">
        <f t="shared" si="463"/>
        <v>1</v>
      </c>
      <c r="EM174" s="3">
        <f t="shared" si="463"/>
        <v>1</v>
      </c>
      <c r="EN174" s="3">
        <f t="shared" si="463"/>
        <v>1</v>
      </c>
      <c r="EO174" s="3">
        <f t="shared" si="463"/>
        <v>0</v>
      </c>
      <c r="EP174" s="3">
        <f t="shared" si="463"/>
        <v>1</v>
      </c>
      <c r="EQ174" s="3">
        <f t="shared" si="463"/>
        <v>1</v>
      </c>
      <c r="ER174" s="3">
        <f t="shared" si="463"/>
        <v>0</v>
      </c>
      <c r="ES174" s="3">
        <f t="shared" si="463"/>
        <v>1</v>
      </c>
      <c r="ET174" s="3">
        <f t="shared" si="435"/>
        <v>7</v>
      </c>
    </row>
    <row r="175" spans="4:150" x14ac:dyDescent="0.25">
      <c r="D175" s="3">
        <v>17</v>
      </c>
      <c r="G175" s="3" t="s">
        <v>3</v>
      </c>
      <c r="I175" s="3" t="s">
        <v>5</v>
      </c>
      <c r="J175" s="3" t="s">
        <v>6</v>
      </c>
      <c r="K175" s="3" t="s">
        <v>0</v>
      </c>
      <c r="L175" s="3" t="s">
        <v>7</v>
      </c>
      <c r="M175" s="3" t="s">
        <v>104</v>
      </c>
      <c r="N175" s="3" t="s">
        <v>105</v>
      </c>
      <c r="O175" s="5" t="s">
        <v>106</v>
      </c>
      <c r="R175" s="3" t="s">
        <v>117</v>
      </c>
      <c r="S175" s="3" t="s">
        <v>122</v>
      </c>
      <c r="T175" s="3" t="s">
        <v>118</v>
      </c>
      <c r="U175" s="3" t="s">
        <v>126</v>
      </c>
      <c r="V175" s="3" t="s">
        <v>121</v>
      </c>
      <c r="W175" s="3" t="s">
        <v>120</v>
      </c>
      <c r="X175" s="3" t="s">
        <v>119</v>
      </c>
      <c r="Y175" s="3" t="s">
        <v>124</v>
      </c>
      <c r="AA175" s="3">
        <f t="shared" ref="AA175:AL175" si="464">IF(AND(E175&lt;&gt;"",AA158=1),1,0)</f>
        <v>0</v>
      </c>
      <c r="AB175" s="3">
        <f t="shared" si="464"/>
        <v>0</v>
      </c>
      <c r="AC175" s="3">
        <f t="shared" si="464"/>
        <v>1</v>
      </c>
      <c r="AD175" s="3">
        <f t="shared" si="464"/>
        <v>0</v>
      </c>
      <c r="AE175" s="3">
        <f t="shared" si="464"/>
        <v>1</v>
      </c>
      <c r="AF175" s="3">
        <f t="shared" si="464"/>
        <v>1</v>
      </c>
      <c r="AG175" s="3">
        <f t="shared" si="464"/>
        <v>1</v>
      </c>
      <c r="AH175" s="3">
        <f t="shared" si="464"/>
        <v>0</v>
      </c>
      <c r="AI175" s="3">
        <f t="shared" si="464"/>
        <v>1</v>
      </c>
      <c r="AJ175" s="3">
        <f t="shared" si="464"/>
        <v>1</v>
      </c>
      <c r="AK175" s="3">
        <f t="shared" si="464"/>
        <v>0</v>
      </c>
      <c r="AL175" s="3">
        <f t="shared" si="464"/>
        <v>0</v>
      </c>
      <c r="AM175" s="3">
        <f t="shared" si="433"/>
        <v>6</v>
      </c>
      <c r="DK175" s="3">
        <v>17</v>
      </c>
      <c r="DN175" s="3" t="s">
        <v>3</v>
      </c>
      <c r="DP175" s="3" t="s">
        <v>5</v>
      </c>
      <c r="DQ175" s="3" t="s">
        <v>6</v>
      </c>
      <c r="DR175" s="3" t="s">
        <v>0</v>
      </c>
      <c r="DS175" s="3" t="s">
        <v>7</v>
      </c>
      <c r="DT175" s="3" t="s">
        <v>104</v>
      </c>
      <c r="DU175" s="3" t="s">
        <v>105</v>
      </c>
      <c r="DV175" s="5" t="s">
        <v>106</v>
      </c>
      <c r="DY175" s="3" t="s">
        <v>117</v>
      </c>
      <c r="DZ175" s="3" t="s">
        <v>122</v>
      </c>
      <c r="EA175" s="3" t="s">
        <v>118</v>
      </c>
      <c r="EB175" s="3" t="s">
        <v>126</v>
      </c>
      <c r="EC175" s="3" t="s">
        <v>121</v>
      </c>
      <c r="ED175" s="3" t="s">
        <v>120</v>
      </c>
      <c r="EE175" s="3" t="s">
        <v>119</v>
      </c>
      <c r="EF175" s="3" t="s">
        <v>124</v>
      </c>
      <c r="EH175" s="3">
        <f t="shared" ref="EH175:ES175" si="465">IF(AND(DL175&lt;&gt;"",EH158=1),1,0)</f>
        <v>0</v>
      </c>
      <c r="EI175" s="3">
        <f t="shared" si="465"/>
        <v>0</v>
      </c>
      <c r="EJ175" s="3">
        <f t="shared" si="465"/>
        <v>1</v>
      </c>
      <c r="EK175" s="3">
        <f t="shared" si="465"/>
        <v>0</v>
      </c>
      <c r="EL175" s="3">
        <f t="shared" si="465"/>
        <v>1</v>
      </c>
      <c r="EM175" s="3">
        <f t="shared" si="465"/>
        <v>1</v>
      </c>
      <c r="EN175" s="3">
        <f t="shared" si="465"/>
        <v>1</v>
      </c>
      <c r="EO175" s="3">
        <f t="shared" si="465"/>
        <v>0</v>
      </c>
      <c r="EP175" s="3">
        <f t="shared" si="465"/>
        <v>1</v>
      </c>
      <c r="EQ175" s="3">
        <f t="shared" si="465"/>
        <v>1</v>
      </c>
      <c r="ER175" s="3">
        <f t="shared" si="465"/>
        <v>0</v>
      </c>
      <c r="ES175" s="3">
        <f t="shared" si="465"/>
        <v>0</v>
      </c>
      <c r="ET175" s="3">
        <f t="shared" si="435"/>
        <v>6</v>
      </c>
    </row>
    <row r="176" spans="4:150" x14ac:dyDescent="0.25">
      <c r="D176" s="3">
        <v>18</v>
      </c>
      <c r="G176" s="3" t="s">
        <v>3</v>
      </c>
      <c r="H176" s="3" t="s">
        <v>4</v>
      </c>
      <c r="K176" s="3" t="s">
        <v>0</v>
      </c>
      <c r="L176" s="3" t="s">
        <v>7</v>
      </c>
      <c r="M176" s="3" t="s">
        <v>104</v>
      </c>
      <c r="N176" s="3" t="s">
        <v>105</v>
      </c>
      <c r="O176" s="5" t="s">
        <v>106</v>
      </c>
      <c r="P176" s="3" t="s">
        <v>72</v>
      </c>
      <c r="R176" s="3" t="s">
        <v>121</v>
      </c>
      <c r="S176" s="3" t="s">
        <v>122</v>
      </c>
      <c r="T176" s="3" t="s">
        <v>119</v>
      </c>
      <c r="U176" s="3" t="s">
        <v>126</v>
      </c>
      <c r="V176" s="3" t="s">
        <v>118</v>
      </c>
      <c r="W176" s="3" t="s">
        <v>125</v>
      </c>
      <c r="X176" s="3" t="s">
        <v>123</v>
      </c>
      <c r="Y176" s="3" t="s">
        <v>124</v>
      </c>
      <c r="AA176" s="3">
        <f t="shared" ref="AA176:AL176" si="466">IF(AND(E176&lt;&gt;"",AA158=1),1,0)</f>
        <v>0</v>
      </c>
      <c r="AB176" s="3">
        <f t="shared" si="466"/>
        <v>0</v>
      </c>
      <c r="AC176" s="3">
        <f t="shared" si="466"/>
        <v>1</v>
      </c>
      <c r="AD176" s="3">
        <f t="shared" si="466"/>
        <v>1</v>
      </c>
      <c r="AE176" s="3">
        <f t="shared" si="466"/>
        <v>0</v>
      </c>
      <c r="AF176" s="3">
        <f t="shared" si="466"/>
        <v>0</v>
      </c>
      <c r="AG176" s="3">
        <f t="shared" si="466"/>
        <v>1</v>
      </c>
      <c r="AH176" s="3">
        <f t="shared" si="466"/>
        <v>0</v>
      </c>
      <c r="AI176" s="3">
        <f t="shared" si="466"/>
        <v>1</v>
      </c>
      <c r="AJ176" s="3">
        <f t="shared" si="466"/>
        <v>1</v>
      </c>
      <c r="AK176" s="3">
        <f t="shared" si="466"/>
        <v>0</v>
      </c>
      <c r="AL176" s="3">
        <f t="shared" si="466"/>
        <v>1</v>
      </c>
      <c r="AM176" s="3">
        <f t="shared" si="433"/>
        <v>6</v>
      </c>
      <c r="DK176" s="3">
        <v>18</v>
      </c>
      <c r="DN176" s="3" t="s">
        <v>3</v>
      </c>
      <c r="DO176" s="3" t="s">
        <v>4</v>
      </c>
      <c r="DR176" s="3" t="s">
        <v>0</v>
      </c>
      <c r="DS176" s="3" t="s">
        <v>7</v>
      </c>
      <c r="DT176" s="3" t="s">
        <v>104</v>
      </c>
      <c r="DU176" s="3" t="s">
        <v>105</v>
      </c>
      <c r="DV176" s="5" t="s">
        <v>106</v>
      </c>
      <c r="DW176" s="3" t="s">
        <v>72</v>
      </c>
      <c r="DY176" s="3" t="s">
        <v>121</v>
      </c>
      <c r="DZ176" s="3" t="s">
        <v>122</v>
      </c>
      <c r="EA176" s="3" t="s">
        <v>119</v>
      </c>
      <c r="EB176" s="3" t="s">
        <v>126</v>
      </c>
      <c r="EC176" s="3" t="s">
        <v>118</v>
      </c>
      <c r="ED176" s="3" t="s">
        <v>125</v>
      </c>
      <c r="EE176" s="3" t="s">
        <v>123</v>
      </c>
      <c r="EF176" s="3" t="s">
        <v>124</v>
      </c>
      <c r="EH176" s="3">
        <f t="shared" ref="EH176:ES176" si="467">IF(AND(DL176&lt;&gt;"",EH158=1),1,0)</f>
        <v>0</v>
      </c>
      <c r="EI176" s="3">
        <f t="shared" si="467"/>
        <v>0</v>
      </c>
      <c r="EJ176" s="3">
        <f t="shared" si="467"/>
        <v>1</v>
      </c>
      <c r="EK176" s="3">
        <f t="shared" si="467"/>
        <v>1</v>
      </c>
      <c r="EL176" s="3">
        <f t="shared" si="467"/>
        <v>0</v>
      </c>
      <c r="EM176" s="3">
        <f t="shared" si="467"/>
        <v>0</v>
      </c>
      <c r="EN176" s="3">
        <f t="shared" si="467"/>
        <v>1</v>
      </c>
      <c r="EO176" s="3">
        <f t="shared" si="467"/>
        <v>0</v>
      </c>
      <c r="EP176" s="3">
        <f t="shared" si="467"/>
        <v>1</v>
      </c>
      <c r="EQ176" s="3">
        <f t="shared" si="467"/>
        <v>1</v>
      </c>
      <c r="ER176" s="3">
        <f t="shared" si="467"/>
        <v>0</v>
      </c>
      <c r="ES176" s="3">
        <f t="shared" si="467"/>
        <v>1</v>
      </c>
      <c r="ET176" s="3">
        <f t="shared" si="435"/>
        <v>6</v>
      </c>
    </row>
    <row r="177" spans="4:150" x14ac:dyDescent="0.25">
      <c r="D177" s="3">
        <v>19</v>
      </c>
      <c r="G177" s="3" t="s">
        <v>3</v>
      </c>
      <c r="H177" s="3" t="s">
        <v>4</v>
      </c>
      <c r="J177" s="3" t="s">
        <v>6</v>
      </c>
      <c r="L177" s="3" t="s">
        <v>7</v>
      </c>
      <c r="M177" s="3" t="s">
        <v>104</v>
      </c>
      <c r="N177" s="3" t="s">
        <v>105</v>
      </c>
      <c r="O177" s="5" t="s">
        <v>106</v>
      </c>
      <c r="P177" s="3" t="s">
        <v>72</v>
      </c>
      <c r="R177" s="3" t="s">
        <v>126</v>
      </c>
      <c r="S177" s="3" t="s">
        <v>118</v>
      </c>
      <c r="T177" s="3" t="s">
        <v>119</v>
      </c>
      <c r="U177" s="3" t="s">
        <v>125</v>
      </c>
      <c r="V177" s="3" t="s">
        <v>121</v>
      </c>
      <c r="W177" s="3" t="s">
        <v>120</v>
      </c>
      <c r="X177" s="3" t="s">
        <v>123</v>
      </c>
      <c r="Y177" s="3" t="s">
        <v>124</v>
      </c>
      <c r="AA177" s="3">
        <f t="shared" ref="AA177:AL177" si="468">IF(AND(E177&lt;&gt;"",AA158=1),1,0)</f>
        <v>0</v>
      </c>
      <c r="AB177" s="3">
        <f t="shared" si="468"/>
        <v>0</v>
      </c>
      <c r="AC177" s="3">
        <f t="shared" si="468"/>
        <v>1</v>
      </c>
      <c r="AD177" s="3">
        <f t="shared" si="468"/>
        <v>1</v>
      </c>
      <c r="AE177" s="3">
        <f t="shared" si="468"/>
        <v>0</v>
      </c>
      <c r="AF177" s="3">
        <f t="shared" si="468"/>
        <v>1</v>
      </c>
      <c r="AG177" s="3">
        <f t="shared" si="468"/>
        <v>0</v>
      </c>
      <c r="AH177" s="3">
        <f t="shared" si="468"/>
        <v>0</v>
      </c>
      <c r="AI177" s="3">
        <f t="shared" si="468"/>
        <v>1</v>
      </c>
      <c r="AJ177" s="3">
        <f t="shared" si="468"/>
        <v>1</v>
      </c>
      <c r="AK177" s="3">
        <f t="shared" si="468"/>
        <v>0</v>
      </c>
      <c r="AL177" s="3">
        <f t="shared" si="468"/>
        <v>1</v>
      </c>
      <c r="AM177" s="3">
        <f t="shared" si="433"/>
        <v>6</v>
      </c>
      <c r="DK177" s="3">
        <v>19</v>
      </c>
      <c r="DN177" s="3" t="s">
        <v>3</v>
      </c>
      <c r="DO177" s="3" t="s">
        <v>4</v>
      </c>
      <c r="DQ177" s="3" t="s">
        <v>6</v>
      </c>
      <c r="DS177" s="3" t="s">
        <v>7</v>
      </c>
      <c r="DT177" s="3" t="s">
        <v>104</v>
      </c>
      <c r="DU177" s="3" t="s">
        <v>105</v>
      </c>
      <c r="DV177" s="5" t="s">
        <v>106</v>
      </c>
      <c r="DW177" s="3" t="s">
        <v>72</v>
      </c>
      <c r="DY177" s="3" t="s">
        <v>126</v>
      </c>
      <c r="DZ177" s="3" t="s">
        <v>118</v>
      </c>
      <c r="EA177" s="3" t="s">
        <v>119</v>
      </c>
      <c r="EB177" s="3" t="s">
        <v>125</v>
      </c>
      <c r="EC177" s="3" t="s">
        <v>121</v>
      </c>
      <c r="ED177" s="3" t="s">
        <v>120</v>
      </c>
      <c r="EE177" s="3" t="s">
        <v>123</v>
      </c>
      <c r="EF177" s="3" t="s">
        <v>124</v>
      </c>
      <c r="EH177" s="3">
        <f t="shared" ref="EH177:ES177" si="469">IF(AND(DL177&lt;&gt;"",EH158=1),1,0)</f>
        <v>0</v>
      </c>
      <c r="EI177" s="3">
        <f t="shared" si="469"/>
        <v>0</v>
      </c>
      <c r="EJ177" s="3">
        <f t="shared" si="469"/>
        <v>1</v>
      </c>
      <c r="EK177" s="3">
        <f t="shared" si="469"/>
        <v>1</v>
      </c>
      <c r="EL177" s="3">
        <f t="shared" si="469"/>
        <v>0</v>
      </c>
      <c r="EM177" s="3">
        <f t="shared" si="469"/>
        <v>1</v>
      </c>
      <c r="EN177" s="3">
        <f t="shared" si="469"/>
        <v>0</v>
      </c>
      <c r="EO177" s="3">
        <f t="shared" si="469"/>
        <v>0</v>
      </c>
      <c r="EP177" s="3">
        <f t="shared" si="469"/>
        <v>1</v>
      </c>
      <c r="EQ177" s="3">
        <f t="shared" si="469"/>
        <v>1</v>
      </c>
      <c r="ER177" s="3">
        <f t="shared" si="469"/>
        <v>0</v>
      </c>
      <c r="ES177" s="3">
        <f t="shared" si="469"/>
        <v>1</v>
      </c>
      <c r="ET177" s="3">
        <f t="shared" si="435"/>
        <v>6</v>
      </c>
    </row>
    <row r="178" spans="4:150" x14ac:dyDescent="0.25">
      <c r="D178" s="3">
        <v>20</v>
      </c>
      <c r="G178" s="3" t="s">
        <v>3</v>
      </c>
      <c r="H178" s="3" t="s">
        <v>4</v>
      </c>
      <c r="J178" s="3" t="s">
        <v>6</v>
      </c>
      <c r="K178" s="3" t="s">
        <v>0</v>
      </c>
      <c r="M178" s="3" t="s">
        <v>104</v>
      </c>
      <c r="N178" s="3" t="s">
        <v>105</v>
      </c>
      <c r="O178" s="5" t="s">
        <v>106</v>
      </c>
      <c r="P178" s="3" t="s">
        <v>72</v>
      </c>
      <c r="R178" s="3" t="s">
        <v>126</v>
      </c>
      <c r="S178" s="3" t="s">
        <v>122</v>
      </c>
      <c r="T178" s="3" t="s">
        <v>119</v>
      </c>
      <c r="U178" s="3" t="s">
        <v>125</v>
      </c>
      <c r="V178" s="3" t="s">
        <v>118</v>
      </c>
      <c r="W178" s="3" t="s">
        <v>120</v>
      </c>
      <c r="X178" s="3" t="s">
        <v>123</v>
      </c>
      <c r="Y178" s="3" t="s">
        <v>124</v>
      </c>
      <c r="AA178" s="3">
        <f t="shared" ref="AA178:AL178" si="470">IF(AND(E178&lt;&gt;"",AA158=1),1,0)</f>
        <v>0</v>
      </c>
      <c r="AB178" s="3">
        <f t="shared" si="470"/>
        <v>0</v>
      </c>
      <c r="AC178" s="3">
        <f t="shared" si="470"/>
        <v>1</v>
      </c>
      <c r="AD178" s="3">
        <f t="shared" si="470"/>
        <v>1</v>
      </c>
      <c r="AE178" s="3">
        <f t="shared" si="470"/>
        <v>0</v>
      </c>
      <c r="AF178" s="3">
        <f t="shared" si="470"/>
        <v>1</v>
      </c>
      <c r="AG178" s="3">
        <f t="shared" si="470"/>
        <v>1</v>
      </c>
      <c r="AH178" s="3">
        <f t="shared" si="470"/>
        <v>0</v>
      </c>
      <c r="AI178" s="3">
        <f t="shared" si="470"/>
        <v>1</v>
      </c>
      <c r="AJ178" s="3">
        <f t="shared" si="470"/>
        <v>1</v>
      </c>
      <c r="AK178" s="3">
        <f t="shared" si="470"/>
        <v>0</v>
      </c>
      <c r="AL178" s="3">
        <f t="shared" si="470"/>
        <v>1</v>
      </c>
      <c r="AM178" s="3">
        <f t="shared" si="433"/>
        <v>7</v>
      </c>
      <c r="DK178" s="3">
        <v>20</v>
      </c>
      <c r="DN178" s="3" t="s">
        <v>3</v>
      </c>
      <c r="DO178" s="3" t="s">
        <v>4</v>
      </c>
      <c r="DQ178" s="3" t="s">
        <v>6</v>
      </c>
      <c r="DR178" s="3" t="s">
        <v>0</v>
      </c>
      <c r="DT178" s="3" t="s">
        <v>104</v>
      </c>
      <c r="DU178" s="3" t="s">
        <v>105</v>
      </c>
      <c r="DV178" s="5" t="s">
        <v>106</v>
      </c>
      <c r="DW178" s="3" t="s">
        <v>72</v>
      </c>
      <c r="DY178" s="3" t="s">
        <v>126</v>
      </c>
      <c r="DZ178" s="3" t="s">
        <v>122</v>
      </c>
      <c r="EA178" s="3" t="s">
        <v>119</v>
      </c>
      <c r="EB178" s="3" t="s">
        <v>125</v>
      </c>
      <c r="EC178" s="3" t="s">
        <v>118</v>
      </c>
      <c r="ED178" s="3" t="s">
        <v>120</v>
      </c>
      <c r="EE178" s="3" t="s">
        <v>123</v>
      </c>
      <c r="EF178" s="3" t="s">
        <v>124</v>
      </c>
      <c r="EH178" s="3">
        <f t="shared" ref="EH178:ES178" si="471">IF(AND(DL178&lt;&gt;"",EH158=1),1,0)</f>
        <v>0</v>
      </c>
      <c r="EI178" s="3">
        <f t="shared" si="471"/>
        <v>0</v>
      </c>
      <c r="EJ178" s="3">
        <f t="shared" si="471"/>
        <v>1</v>
      </c>
      <c r="EK178" s="3">
        <f t="shared" si="471"/>
        <v>1</v>
      </c>
      <c r="EL178" s="3">
        <f t="shared" si="471"/>
        <v>0</v>
      </c>
      <c r="EM178" s="3">
        <f t="shared" si="471"/>
        <v>1</v>
      </c>
      <c r="EN178" s="3">
        <f t="shared" si="471"/>
        <v>1</v>
      </c>
      <c r="EO178" s="3">
        <f t="shared" si="471"/>
        <v>0</v>
      </c>
      <c r="EP178" s="3">
        <f t="shared" si="471"/>
        <v>1</v>
      </c>
      <c r="EQ178" s="3">
        <f t="shared" si="471"/>
        <v>1</v>
      </c>
      <c r="ER178" s="3">
        <f t="shared" si="471"/>
        <v>0</v>
      </c>
      <c r="ES178" s="3">
        <f t="shared" si="471"/>
        <v>1</v>
      </c>
      <c r="ET178" s="3">
        <f t="shared" si="435"/>
        <v>7</v>
      </c>
    </row>
    <row r="179" spans="4:150" x14ac:dyDescent="0.25">
      <c r="D179" s="3">
        <v>21</v>
      </c>
      <c r="G179" s="3" t="s">
        <v>3</v>
      </c>
      <c r="H179" s="3" t="s">
        <v>4</v>
      </c>
      <c r="J179" s="3" t="s">
        <v>6</v>
      </c>
      <c r="K179" s="3" t="s">
        <v>0</v>
      </c>
      <c r="L179" s="3" t="s">
        <v>7</v>
      </c>
      <c r="N179" s="3" t="s">
        <v>105</v>
      </c>
      <c r="O179" s="5" t="s">
        <v>106</v>
      </c>
      <c r="P179" s="3" t="s">
        <v>72</v>
      </c>
      <c r="R179" s="3" t="s">
        <v>126</v>
      </c>
      <c r="S179" s="3" t="s">
        <v>122</v>
      </c>
      <c r="T179" s="3" t="s">
        <v>118</v>
      </c>
      <c r="U179" s="3" t="s">
        <v>125</v>
      </c>
      <c r="V179" s="3" t="s">
        <v>121</v>
      </c>
      <c r="W179" s="3" t="s">
        <v>120</v>
      </c>
      <c r="X179" s="3" t="s">
        <v>123</v>
      </c>
      <c r="Y179" s="3" t="s">
        <v>124</v>
      </c>
      <c r="AA179" s="3">
        <f t="shared" ref="AA179:AL179" si="472">IF(AND(E179&lt;&gt;"",AA158=1),1,0)</f>
        <v>0</v>
      </c>
      <c r="AB179" s="3">
        <f t="shared" si="472"/>
        <v>0</v>
      </c>
      <c r="AC179" s="3">
        <f t="shared" si="472"/>
        <v>1</v>
      </c>
      <c r="AD179" s="3">
        <f t="shared" si="472"/>
        <v>1</v>
      </c>
      <c r="AE179" s="3">
        <f t="shared" si="472"/>
        <v>0</v>
      </c>
      <c r="AF179" s="3">
        <f t="shared" si="472"/>
        <v>1</v>
      </c>
      <c r="AG179" s="3">
        <f t="shared" si="472"/>
        <v>1</v>
      </c>
      <c r="AH179" s="3">
        <f t="shared" si="472"/>
        <v>0</v>
      </c>
      <c r="AI179" s="3">
        <f t="shared" si="472"/>
        <v>0</v>
      </c>
      <c r="AJ179" s="3">
        <f t="shared" si="472"/>
        <v>1</v>
      </c>
      <c r="AK179" s="3">
        <f t="shared" si="472"/>
        <v>0</v>
      </c>
      <c r="AL179" s="3">
        <f t="shared" si="472"/>
        <v>1</v>
      </c>
      <c r="AM179" s="3">
        <f t="shared" si="433"/>
        <v>6</v>
      </c>
      <c r="DK179" s="3">
        <v>21</v>
      </c>
      <c r="DN179" s="3" t="s">
        <v>3</v>
      </c>
      <c r="DO179" s="3" t="s">
        <v>4</v>
      </c>
      <c r="DQ179" s="3" t="s">
        <v>6</v>
      </c>
      <c r="DR179" s="3" t="s">
        <v>0</v>
      </c>
      <c r="DS179" s="3" t="s">
        <v>7</v>
      </c>
      <c r="DU179" s="3" t="s">
        <v>105</v>
      </c>
      <c r="DV179" s="5" t="s">
        <v>106</v>
      </c>
      <c r="DW179" s="3" t="s">
        <v>72</v>
      </c>
      <c r="DY179" s="3" t="s">
        <v>126</v>
      </c>
      <c r="DZ179" s="3" t="s">
        <v>122</v>
      </c>
      <c r="EA179" s="3" t="s">
        <v>118</v>
      </c>
      <c r="EB179" s="3" t="s">
        <v>125</v>
      </c>
      <c r="EC179" s="3" t="s">
        <v>121</v>
      </c>
      <c r="ED179" s="3" t="s">
        <v>120</v>
      </c>
      <c r="EE179" s="3" t="s">
        <v>123</v>
      </c>
      <c r="EF179" s="3" t="s">
        <v>124</v>
      </c>
      <c r="EH179" s="3">
        <f t="shared" ref="EH179:ES179" si="473">IF(AND(DL179&lt;&gt;"",EH158=1),1,0)</f>
        <v>0</v>
      </c>
      <c r="EI179" s="3">
        <f t="shared" si="473"/>
        <v>0</v>
      </c>
      <c r="EJ179" s="3">
        <f t="shared" si="473"/>
        <v>1</v>
      </c>
      <c r="EK179" s="3">
        <f t="shared" si="473"/>
        <v>1</v>
      </c>
      <c r="EL179" s="3">
        <f t="shared" si="473"/>
        <v>0</v>
      </c>
      <c r="EM179" s="3">
        <f t="shared" si="473"/>
        <v>1</v>
      </c>
      <c r="EN179" s="3">
        <f t="shared" si="473"/>
        <v>1</v>
      </c>
      <c r="EO179" s="3">
        <f t="shared" si="473"/>
        <v>0</v>
      </c>
      <c r="EP179" s="3">
        <f t="shared" si="473"/>
        <v>0</v>
      </c>
      <c r="EQ179" s="3">
        <f t="shared" si="473"/>
        <v>1</v>
      </c>
      <c r="ER179" s="3">
        <f t="shared" si="473"/>
        <v>0</v>
      </c>
      <c r="ES179" s="3">
        <f t="shared" si="473"/>
        <v>1</v>
      </c>
      <c r="ET179" s="3">
        <f t="shared" si="435"/>
        <v>6</v>
      </c>
    </row>
    <row r="180" spans="4:150" x14ac:dyDescent="0.25">
      <c r="D180" s="3">
        <v>22</v>
      </c>
      <c r="G180" s="3" t="s">
        <v>3</v>
      </c>
      <c r="H180" s="3" t="s">
        <v>4</v>
      </c>
      <c r="J180" s="3" t="s">
        <v>6</v>
      </c>
      <c r="K180" s="3" t="s">
        <v>0</v>
      </c>
      <c r="L180" s="3" t="s">
        <v>7</v>
      </c>
      <c r="M180" s="3" t="s">
        <v>104</v>
      </c>
      <c r="O180" s="5" t="s">
        <v>106</v>
      </c>
      <c r="P180" s="3" t="s">
        <v>72</v>
      </c>
      <c r="R180" s="3" t="s">
        <v>126</v>
      </c>
      <c r="S180" s="3" t="s">
        <v>122</v>
      </c>
      <c r="T180" s="3" t="s">
        <v>119</v>
      </c>
      <c r="U180" s="3" t="s">
        <v>125</v>
      </c>
      <c r="V180" s="3" t="s">
        <v>121</v>
      </c>
      <c r="W180" s="3" t="s">
        <v>120</v>
      </c>
      <c r="X180" s="3" t="s">
        <v>123</v>
      </c>
      <c r="Y180" s="3" t="s">
        <v>124</v>
      </c>
      <c r="AA180" s="3">
        <f t="shared" ref="AA180:AL180" si="474">IF(AND(E180&lt;&gt;"",AA158=1),1,0)</f>
        <v>0</v>
      </c>
      <c r="AB180" s="3">
        <f t="shared" si="474"/>
        <v>0</v>
      </c>
      <c r="AC180" s="3">
        <f t="shared" si="474"/>
        <v>1</v>
      </c>
      <c r="AD180" s="3">
        <f t="shared" si="474"/>
        <v>1</v>
      </c>
      <c r="AE180" s="3">
        <f t="shared" si="474"/>
        <v>0</v>
      </c>
      <c r="AF180" s="3">
        <f t="shared" si="474"/>
        <v>1</v>
      </c>
      <c r="AG180" s="3">
        <f t="shared" si="474"/>
        <v>1</v>
      </c>
      <c r="AH180" s="3">
        <f t="shared" si="474"/>
        <v>0</v>
      </c>
      <c r="AI180" s="3">
        <f t="shared" si="474"/>
        <v>1</v>
      </c>
      <c r="AJ180" s="3">
        <f t="shared" si="474"/>
        <v>0</v>
      </c>
      <c r="AK180" s="3">
        <f t="shared" si="474"/>
        <v>0</v>
      </c>
      <c r="AL180" s="3">
        <f t="shared" si="474"/>
        <v>1</v>
      </c>
      <c r="AM180" s="3">
        <f t="shared" si="433"/>
        <v>6</v>
      </c>
      <c r="DK180" s="3">
        <v>22</v>
      </c>
      <c r="DN180" s="3" t="s">
        <v>3</v>
      </c>
      <c r="DO180" s="3" t="s">
        <v>4</v>
      </c>
      <c r="DQ180" s="3" t="s">
        <v>6</v>
      </c>
      <c r="DR180" s="3" t="s">
        <v>0</v>
      </c>
      <c r="DS180" s="3" t="s">
        <v>7</v>
      </c>
      <c r="DT180" s="3" t="s">
        <v>104</v>
      </c>
      <c r="DV180" s="5" t="s">
        <v>106</v>
      </c>
      <c r="DW180" s="3" t="s">
        <v>72</v>
      </c>
      <c r="DY180" s="3" t="s">
        <v>126</v>
      </c>
      <c r="DZ180" s="3" t="s">
        <v>122</v>
      </c>
      <c r="EA180" s="3" t="s">
        <v>119</v>
      </c>
      <c r="EB180" s="3" t="s">
        <v>125</v>
      </c>
      <c r="EC180" s="3" t="s">
        <v>121</v>
      </c>
      <c r="ED180" s="3" t="s">
        <v>120</v>
      </c>
      <c r="EE180" s="3" t="s">
        <v>123</v>
      </c>
      <c r="EF180" s="3" t="s">
        <v>124</v>
      </c>
      <c r="EH180" s="3">
        <f t="shared" ref="EH180:ES180" si="475">IF(AND(DL180&lt;&gt;"",EH158=1),1,0)</f>
        <v>0</v>
      </c>
      <c r="EI180" s="3">
        <f t="shared" si="475"/>
        <v>0</v>
      </c>
      <c r="EJ180" s="3">
        <f t="shared" si="475"/>
        <v>1</v>
      </c>
      <c r="EK180" s="3">
        <f t="shared" si="475"/>
        <v>1</v>
      </c>
      <c r="EL180" s="3">
        <f t="shared" si="475"/>
        <v>0</v>
      </c>
      <c r="EM180" s="3">
        <f t="shared" si="475"/>
        <v>1</v>
      </c>
      <c r="EN180" s="3">
        <f t="shared" si="475"/>
        <v>1</v>
      </c>
      <c r="EO180" s="3">
        <f t="shared" si="475"/>
        <v>0</v>
      </c>
      <c r="EP180" s="3">
        <f t="shared" si="475"/>
        <v>1</v>
      </c>
      <c r="EQ180" s="3">
        <f t="shared" si="475"/>
        <v>0</v>
      </c>
      <c r="ER180" s="3">
        <f t="shared" si="475"/>
        <v>0</v>
      </c>
      <c r="ES180" s="3">
        <f t="shared" si="475"/>
        <v>1</v>
      </c>
      <c r="ET180" s="3">
        <f t="shared" si="435"/>
        <v>6</v>
      </c>
    </row>
    <row r="181" spans="4:150" x14ac:dyDescent="0.25">
      <c r="D181" s="3">
        <v>23</v>
      </c>
      <c r="G181" s="3" t="s">
        <v>3</v>
      </c>
      <c r="H181" s="3" t="s">
        <v>4</v>
      </c>
      <c r="J181" s="3" t="s">
        <v>6</v>
      </c>
      <c r="K181" s="3" t="s">
        <v>0</v>
      </c>
      <c r="L181" s="3" t="s">
        <v>7</v>
      </c>
      <c r="M181" s="3" t="s">
        <v>104</v>
      </c>
      <c r="N181" s="3" t="s">
        <v>105</v>
      </c>
      <c r="P181" s="3" t="s">
        <v>72</v>
      </c>
      <c r="R181" s="3" t="s">
        <v>126</v>
      </c>
      <c r="S181" s="3" t="s">
        <v>122</v>
      </c>
      <c r="T181" s="3" t="s">
        <v>118</v>
      </c>
      <c r="U181" s="3" t="s">
        <v>125</v>
      </c>
      <c r="V181" s="3" t="s">
        <v>121</v>
      </c>
      <c r="W181" s="3" t="s">
        <v>120</v>
      </c>
      <c r="X181" s="3" t="s">
        <v>123</v>
      </c>
      <c r="Y181" s="3" t="s">
        <v>119</v>
      </c>
      <c r="AA181" s="3">
        <f t="shared" ref="AA181:AL181" si="476">IF(AND(E181&lt;&gt;"",AA158=1),1,0)</f>
        <v>0</v>
      </c>
      <c r="AB181" s="3">
        <f t="shared" si="476"/>
        <v>0</v>
      </c>
      <c r="AC181" s="3">
        <f t="shared" si="476"/>
        <v>1</v>
      </c>
      <c r="AD181" s="3">
        <f t="shared" si="476"/>
        <v>1</v>
      </c>
      <c r="AE181" s="3">
        <f t="shared" si="476"/>
        <v>0</v>
      </c>
      <c r="AF181" s="3">
        <f t="shared" si="476"/>
        <v>1</v>
      </c>
      <c r="AG181" s="3">
        <f t="shared" si="476"/>
        <v>1</v>
      </c>
      <c r="AH181" s="3">
        <f t="shared" si="476"/>
        <v>0</v>
      </c>
      <c r="AI181" s="3">
        <f t="shared" si="476"/>
        <v>1</v>
      </c>
      <c r="AJ181" s="3">
        <f t="shared" si="476"/>
        <v>1</v>
      </c>
      <c r="AK181" s="3">
        <f t="shared" si="476"/>
        <v>0</v>
      </c>
      <c r="AL181" s="3">
        <f t="shared" si="476"/>
        <v>1</v>
      </c>
      <c r="AM181" s="3">
        <f t="shared" si="433"/>
        <v>7</v>
      </c>
      <c r="DK181" s="3">
        <v>23</v>
      </c>
      <c r="DN181" s="3" t="s">
        <v>3</v>
      </c>
      <c r="DO181" s="3" t="s">
        <v>4</v>
      </c>
      <c r="DQ181" s="3" t="s">
        <v>6</v>
      </c>
      <c r="DR181" s="3" t="s">
        <v>0</v>
      </c>
      <c r="DS181" s="3" t="s">
        <v>7</v>
      </c>
      <c r="DT181" s="3" t="s">
        <v>104</v>
      </c>
      <c r="DU181" s="3" t="s">
        <v>105</v>
      </c>
      <c r="DW181" s="3" t="s">
        <v>72</v>
      </c>
      <c r="DY181" s="3" t="s">
        <v>126</v>
      </c>
      <c r="DZ181" s="3" t="s">
        <v>122</v>
      </c>
      <c r="EA181" s="3" t="s">
        <v>118</v>
      </c>
      <c r="EB181" s="3" t="s">
        <v>125</v>
      </c>
      <c r="EC181" s="3" t="s">
        <v>121</v>
      </c>
      <c r="ED181" s="3" t="s">
        <v>120</v>
      </c>
      <c r="EE181" s="3" t="s">
        <v>123</v>
      </c>
      <c r="EF181" s="3" t="s">
        <v>119</v>
      </c>
      <c r="EH181" s="3">
        <f t="shared" ref="EH181:ES181" si="477">IF(AND(DL181&lt;&gt;"",EH158=1),1,0)</f>
        <v>0</v>
      </c>
      <c r="EI181" s="3">
        <f t="shared" si="477"/>
        <v>0</v>
      </c>
      <c r="EJ181" s="3">
        <f t="shared" si="477"/>
        <v>1</v>
      </c>
      <c r="EK181" s="3">
        <f t="shared" si="477"/>
        <v>1</v>
      </c>
      <c r="EL181" s="3">
        <f t="shared" si="477"/>
        <v>0</v>
      </c>
      <c r="EM181" s="3">
        <f t="shared" si="477"/>
        <v>1</v>
      </c>
      <c r="EN181" s="3">
        <f t="shared" si="477"/>
        <v>1</v>
      </c>
      <c r="EO181" s="3">
        <f t="shared" si="477"/>
        <v>0</v>
      </c>
      <c r="EP181" s="3">
        <f t="shared" si="477"/>
        <v>1</v>
      </c>
      <c r="EQ181" s="3">
        <f t="shared" si="477"/>
        <v>1</v>
      </c>
      <c r="ER181" s="3">
        <f t="shared" si="477"/>
        <v>0</v>
      </c>
      <c r="ES181" s="3">
        <f t="shared" si="477"/>
        <v>1</v>
      </c>
      <c r="ET181" s="3">
        <f t="shared" si="435"/>
        <v>7</v>
      </c>
    </row>
    <row r="182" spans="4:150" x14ac:dyDescent="0.25">
      <c r="D182" s="3">
        <v>24</v>
      </c>
      <c r="G182" s="3" t="s">
        <v>3</v>
      </c>
      <c r="H182" s="3" t="s">
        <v>4</v>
      </c>
      <c r="J182" s="3" t="s">
        <v>6</v>
      </c>
      <c r="K182" s="3" t="s">
        <v>0</v>
      </c>
      <c r="L182" s="3" t="s">
        <v>7</v>
      </c>
      <c r="M182" s="3" t="s">
        <v>104</v>
      </c>
      <c r="N182" s="3" t="s">
        <v>105</v>
      </c>
      <c r="O182" s="5" t="s">
        <v>106</v>
      </c>
      <c r="R182" s="3" t="s">
        <v>126</v>
      </c>
      <c r="S182" s="3" t="s">
        <v>122</v>
      </c>
      <c r="T182" s="3" t="s">
        <v>118</v>
      </c>
      <c r="U182" s="3" t="s">
        <v>125</v>
      </c>
      <c r="V182" s="3" t="s">
        <v>121</v>
      </c>
      <c r="W182" s="3" t="s">
        <v>120</v>
      </c>
      <c r="X182" s="3" t="s">
        <v>119</v>
      </c>
      <c r="Y182" s="3" t="s">
        <v>124</v>
      </c>
      <c r="AA182" s="3">
        <f t="shared" ref="AA182:AL182" si="478">IF(AND(E182&lt;&gt;"",AA158=1),1,0)</f>
        <v>0</v>
      </c>
      <c r="AB182" s="3">
        <f t="shared" si="478"/>
        <v>0</v>
      </c>
      <c r="AC182" s="3">
        <f t="shared" si="478"/>
        <v>1</v>
      </c>
      <c r="AD182" s="3">
        <f t="shared" si="478"/>
        <v>1</v>
      </c>
      <c r="AE182" s="3">
        <f t="shared" si="478"/>
        <v>0</v>
      </c>
      <c r="AF182" s="3">
        <f t="shared" si="478"/>
        <v>1</v>
      </c>
      <c r="AG182" s="3">
        <f t="shared" si="478"/>
        <v>1</v>
      </c>
      <c r="AH182" s="3">
        <f t="shared" si="478"/>
        <v>0</v>
      </c>
      <c r="AI182" s="3">
        <f t="shared" si="478"/>
        <v>1</v>
      </c>
      <c r="AJ182" s="3">
        <f t="shared" si="478"/>
        <v>1</v>
      </c>
      <c r="AK182" s="3">
        <f t="shared" si="478"/>
        <v>0</v>
      </c>
      <c r="AL182" s="3">
        <f t="shared" si="478"/>
        <v>0</v>
      </c>
      <c r="AM182" s="3">
        <f t="shared" si="433"/>
        <v>6</v>
      </c>
      <c r="DK182" s="3">
        <v>24</v>
      </c>
      <c r="DN182" s="3" t="s">
        <v>3</v>
      </c>
      <c r="DO182" s="3" t="s">
        <v>4</v>
      </c>
      <c r="DQ182" s="3" t="s">
        <v>6</v>
      </c>
      <c r="DR182" s="3" t="s">
        <v>0</v>
      </c>
      <c r="DS182" s="3" t="s">
        <v>7</v>
      </c>
      <c r="DT182" s="3" t="s">
        <v>104</v>
      </c>
      <c r="DU182" s="3" t="s">
        <v>105</v>
      </c>
      <c r="DV182" s="5" t="s">
        <v>106</v>
      </c>
      <c r="DY182" s="3" t="s">
        <v>126</v>
      </c>
      <c r="DZ182" s="3" t="s">
        <v>122</v>
      </c>
      <c r="EA182" s="3" t="s">
        <v>118</v>
      </c>
      <c r="EB182" s="3" t="s">
        <v>125</v>
      </c>
      <c r="EC182" s="3" t="s">
        <v>121</v>
      </c>
      <c r="ED182" s="3" t="s">
        <v>120</v>
      </c>
      <c r="EE182" s="3" t="s">
        <v>119</v>
      </c>
      <c r="EF182" s="3" t="s">
        <v>124</v>
      </c>
      <c r="EH182" s="3">
        <f t="shared" ref="EH182:ES182" si="479">IF(AND(DL182&lt;&gt;"",EH158=1),1,0)</f>
        <v>0</v>
      </c>
      <c r="EI182" s="3">
        <f t="shared" si="479"/>
        <v>0</v>
      </c>
      <c r="EJ182" s="3">
        <f t="shared" si="479"/>
        <v>1</v>
      </c>
      <c r="EK182" s="3">
        <f t="shared" si="479"/>
        <v>1</v>
      </c>
      <c r="EL182" s="3">
        <f t="shared" si="479"/>
        <v>0</v>
      </c>
      <c r="EM182" s="3">
        <f t="shared" si="479"/>
        <v>1</v>
      </c>
      <c r="EN182" s="3">
        <f t="shared" si="479"/>
        <v>1</v>
      </c>
      <c r="EO182" s="3">
        <f t="shared" si="479"/>
        <v>0</v>
      </c>
      <c r="EP182" s="3">
        <f t="shared" si="479"/>
        <v>1</v>
      </c>
      <c r="EQ182" s="3">
        <f t="shared" si="479"/>
        <v>1</v>
      </c>
      <c r="ER182" s="3">
        <f t="shared" si="479"/>
        <v>0</v>
      </c>
      <c r="ES182" s="3">
        <f t="shared" si="479"/>
        <v>0</v>
      </c>
      <c r="ET182" s="3">
        <f t="shared" si="435"/>
        <v>6</v>
      </c>
    </row>
    <row r="183" spans="4:150" x14ac:dyDescent="0.25">
      <c r="D183" s="3">
        <v>25</v>
      </c>
      <c r="G183" s="3" t="s">
        <v>3</v>
      </c>
      <c r="H183" s="3" t="s">
        <v>4</v>
      </c>
      <c r="I183" s="3" t="s">
        <v>5</v>
      </c>
      <c r="L183" s="3" t="s">
        <v>7</v>
      </c>
      <c r="M183" s="3" t="s">
        <v>104</v>
      </c>
      <c r="N183" s="3" t="s">
        <v>105</v>
      </c>
      <c r="O183" s="5" t="s">
        <v>106</v>
      </c>
      <c r="P183" s="3" t="s">
        <v>72</v>
      </c>
      <c r="R183" s="3" t="s">
        <v>117</v>
      </c>
      <c r="S183" s="3" t="s">
        <v>118</v>
      </c>
      <c r="T183" s="3" t="s">
        <v>119</v>
      </c>
      <c r="U183" s="3" t="s">
        <v>126</v>
      </c>
      <c r="V183" s="3" t="s">
        <v>121</v>
      </c>
      <c r="W183" s="3" t="s">
        <v>125</v>
      </c>
      <c r="X183" s="3" t="s">
        <v>123</v>
      </c>
      <c r="Y183" s="3" t="s">
        <v>124</v>
      </c>
      <c r="AA183" s="3">
        <f t="shared" ref="AA183:AL183" si="480">IF(AND(E183&lt;&gt;"",AA158=1),1,0)</f>
        <v>0</v>
      </c>
      <c r="AB183" s="3">
        <f t="shared" si="480"/>
        <v>0</v>
      </c>
      <c r="AC183" s="3">
        <f t="shared" si="480"/>
        <v>1</v>
      </c>
      <c r="AD183" s="3">
        <f t="shared" si="480"/>
        <v>1</v>
      </c>
      <c r="AE183" s="3">
        <f t="shared" si="480"/>
        <v>1</v>
      </c>
      <c r="AF183" s="3">
        <f t="shared" si="480"/>
        <v>0</v>
      </c>
      <c r="AG183" s="3">
        <f t="shared" si="480"/>
        <v>0</v>
      </c>
      <c r="AH183" s="3">
        <f t="shared" si="480"/>
        <v>0</v>
      </c>
      <c r="AI183" s="3">
        <f t="shared" si="480"/>
        <v>1</v>
      </c>
      <c r="AJ183" s="3">
        <f t="shared" si="480"/>
        <v>1</v>
      </c>
      <c r="AK183" s="3">
        <f t="shared" si="480"/>
        <v>0</v>
      </c>
      <c r="AL183" s="3">
        <f t="shared" si="480"/>
        <v>1</v>
      </c>
      <c r="AM183" s="3">
        <f t="shared" si="433"/>
        <v>6</v>
      </c>
      <c r="DK183" s="3">
        <v>25</v>
      </c>
      <c r="DN183" s="3" t="s">
        <v>3</v>
      </c>
      <c r="DO183" s="3" t="s">
        <v>4</v>
      </c>
      <c r="DP183" s="3" t="s">
        <v>5</v>
      </c>
      <c r="DS183" s="3" t="s">
        <v>7</v>
      </c>
      <c r="DT183" s="3" t="s">
        <v>104</v>
      </c>
      <c r="DU183" s="3" t="s">
        <v>105</v>
      </c>
      <c r="DV183" s="5" t="s">
        <v>106</v>
      </c>
      <c r="DW183" s="3" t="s">
        <v>72</v>
      </c>
      <c r="DY183" s="3" t="s">
        <v>117</v>
      </c>
      <c r="DZ183" s="3" t="s">
        <v>118</v>
      </c>
      <c r="EA183" s="3" t="s">
        <v>119</v>
      </c>
      <c r="EB183" s="3" t="s">
        <v>126</v>
      </c>
      <c r="EC183" s="3" t="s">
        <v>121</v>
      </c>
      <c r="ED183" s="3" t="s">
        <v>125</v>
      </c>
      <c r="EE183" s="3" t="s">
        <v>123</v>
      </c>
      <c r="EF183" s="3" t="s">
        <v>124</v>
      </c>
      <c r="EH183" s="3">
        <f t="shared" ref="EH183:ES183" si="481">IF(AND(DL183&lt;&gt;"",EH158=1),1,0)</f>
        <v>0</v>
      </c>
      <c r="EI183" s="3">
        <f t="shared" si="481"/>
        <v>0</v>
      </c>
      <c r="EJ183" s="3">
        <f t="shared" si="481"/>
        <v>1</v>
      </c>
      <c r="EK183" s="3">
        <f t="shared" si="481"/>
        <v>1</v>
      </c>
      <c r="EL183" s="3">
        <f t="shared" si="481"/>
        <v>1</v>
      </c>
      <c r="EM183" s="3">
        <f t="shared" si="481"/>
        <v>0</v>
      </c>
      <c r="EN183" s="3">
        <f t="shared" si="481"/>
        <v>0</v>
      </c>
      <c r="EO183" s="3">
        <f t="shared" si="481"/>
        <v>0</v>
      </c>
      <c r="EP183" s="3">
        <f t="shared" si="481"/>
        <v>1</v>
      </c>
      <c r="EQ183" s="3">
        <f t="shared" si="481"/>
        <v>1</v>
      </c>
      <c r="ER183" s="3">
        <f t="shared" si="481"/>
        <v>0</v>
      </c>
      <c r="ES183" s="3">
        <f t="shared" si="481"/>
        <v>1</v>
      </c>
      <c r="ET183" s="3">
        <f t="shared" si="435"/>
        <v>6</v>
      </c>
    </row>
    <row r="184" spans="4:150" x14ac:dyDescent="0.25">
      <c r="D184" s="3">
        <v>26</v>
      </c>
      <c r="G184" s="3" t="s">
        <v>3</v>
      </c>
      <c r="H184" s="3" t="s">
        <v>4</v>
      </c>
      <c r="I184" s="3" t="s">
        <v>5</v>
      </c>
      <c r="K184" s="3" t="s">
        <v>0</v>
      </c>
      <c r="M184" s="3" t="s">
        <v>104</v>
      </c>
      <c r="N184" s="3" t="s">
        <v>105</v>
      </c>
      <c r="O184" s="5" t="s">
        <v>106</v>
      </c>
      <c r="P184" s="3" t="s">
        <v>72</v>
      </c>
      <c r="R184" s="3" t="s">
        <v>117</v>
      </c>
      <c r="S184" s="3" t="s">
        <v>122</v>
      </c>
      <c r="T184" s="3" t="s">
        <v>119</v>
      </c>
      <c r="U184" s="3" t="s">
        <v>126</v>
      </c>
      <c r="V184" s="3" t="s">
        <v>118</v>
      </c>
      <c r="W184" s="3" t="s">
        <v>125</v>
      </c>
      <c r="X184" s="3" t="s">
        <v>123</v>
      </c>
      <c r="Y184" s="3" t="s">
        <v>124</v>
      </c>
      <c r="AA184" s="3">
        <f t="shared" ref="AA184:AL184" si="482">IF(AND(E184&lt;&gt;"",AA158=1),1,0)</f>
        <v>0</v>
      </c>
      <c r="AB184" s="3">
        <f t="shared" si="482"/>
        <v>0</v>
      </c>
      <c r="AC184" s="3">
        <f t="shared" si="482"/>
        <v>1</v>
      </c>
      <c r="AD184" s="3">
        <f t="shared" si="482"/>
        <v>1</v>
      </c>
      <c r="AE184" s="3">
        <f t="shared" si="482"/>
        <v>1</v>
      </c>
      <c r="AF184" s="3">
        <f t="shared" si="482"/>
        <v>0</v>
      </c>
      <c r="AG184" s="3">
        <f t="shared" si="482"/>
        <v>1</v>
      </c>
      <c r="AH184" s="3">
        <f t="shared" si="482"/>
        <v>0</v>
      </c>
      <c r="AI184" s="3">
        <f t="shared" si="482"/>
        <v>1</v>
      </c>
      <c r="AJ184" s="3">
        <f t="shared" si="482"/>
        <v>1</v>
      </c>
      <c r="AK184" s="3">
        <f t="shared" si="482"/>
        <v>0</v>
      </c>
      <c r="AL184" s="3">
        <f t="shared" si="482"/>
        <v>1</v>
      </c>
      <c r="AM184" s="3">
        <f t="shared" si="433"/>
        <v>7</v>
      </c>
      <c r="DK184" s="3">
        <v>26</v>
      </c>
      <c r="DN184" s="3" t="s">
        <v>3</v>
      </c>
      <c r="DO184" s="3" t="s">
        <v>4</v>
      </c>
      <c r="DP184" s="3" t="s">
        <v>5</v>
      </c>
      <c r="DR184" s="3" t="s">
        <v>0</v>
      </c>
      <c r="DT184" s="3" t="s">
        <v>104</v>
      </c>
      <c r="DU184" s="3" t="s">
        <v>105</v>
      </c>
      <c r="DV184" s="5" t="s">
        <v>106</v>
      </c>
      <c r="DW184" s="3" t="s">
        <v>72</v>
      </c>
      <c r="DY184" s="3" t="s">
        <v>117</v>
      </c>
      <c r="DZ184" s="3" t="s">
        <v>122</v>
      </c>
      <c r="EA184" s="3" t="s">
        <v>119</v>
      </c>
      <c r="EB184" s="3" t="s">
        <v>126</v>
      </c>
      <c r="EC184" s="3" t="s">
        <v>118</v>
      </c>
      <c r="ED184" s="3" t="s">
        <v>125</v>
      </c>
      <c r="EE184" s="3" t="s">
        <v>123</v>
      </c>
      <c r="EF184" s="3" t="s">
        <v>124</v>
      </c>
      <c r="EH184" s="3">
        <f t="shared" ref="EH184:ES184" si="483">IF(AND(DL184&lt;&gt;"",EH158=1),1,0)</f>
        <v>0</v>
      </c>
      <c r="EI184" s="3">
        <f t="shared" si="483"/>
        <v>0</v>
      </c>
      <c r="EJ184" s="3">
        <f t="shared" si="483"/>
        <v>1</v>
      </c>
      <c r="EK184" s="3">
        <f t="shared" si="483"/>
        <v>1</v>
      </c>
      <c r="EL184" s="3">
        <f t="shared" si="483"/>
        <v>1</v>
      </c>
      <c r="EM184" s="3">
        <f t="shared" si="483"/>
        <v>0</v>
      </c>
      <c r="EN184" s="3">
        <f t="shared" si="483"/>
        <v>1</v>
      </c>
      <c r="EO184" s="3">
        <f t="shared" si="483"/>
        <v>0</v>
      </c>
      <c r="EP184" s="3">
        <f t="shared" si="483"/>
        <v>1</v>
      </c>
      <c r="EQ184" s="3">
        <f t="shared" si="483"/>
        <v>1</v>
      </c>
      <c r="ER184" s="3">
        <f t="shared" si="483"/>
        <v>0</v>
      </c>
      <c r="ES184" s="3">
        <f t="shared" si="483"/>
        <v>1</v>
      </c>
      <c r="ET184" s="3">
        <f t="shared" si="435"/>
        <v>7</v>
      </c>
    </row>
    <row r="185" spans="4:150" x14ac:dyDescent="0.25">
      <c r="D185" s="3">
        <v>27</v>
      </c>
      <c r="G185" s="3" t="s">
        <v>3</v>
      </c>
      <c r="H185" s="3" t="s">
        <v>4</v>
      </c>
      <c r="I185" s="3" t="s">
        <v>5</v>
      </c>
      <c r="K185" s="3" t="s">
        <v>0</v>
      </c>
      <c r="L185" s="3" t="s">
        <v>7</v>
      </c>
      <c r="N185" s="3" t="s">
        <v>105</v>
      </c>
      <c r="O185" s="5" t="s">
        <v>106</v>
      </c>
      <c r="P185" s="3" t="s">
        <v>72</v>
      </c>
      <c r="R185" s="3" t="s">
        <v>117</v>
      </c>
      <c r="S185" s="3" t="s">
        <v>122</v>
      </c>
      <c r="T185" s="3" t="s">
        <v>118</v>
      </c>
      <c r="U185" s="3" t="s">
        <v>126</v>
      </c>
      <c r="V185" s="3" t="s">
        <v>121</v>
      </c>
      <c r="W185" s="3" t="s">
        <v>125</v>
      </c>
      <c r="X185" s="3" t="s">
        <v>123</v>
      </c>
      <c r="Y185" s="3" t="s">
        <v>124</v>
      </c>
      <c r="AA185" s="3">
        <f t="shared" ref="AA185:AL185" si="484">IF(AND(E185&lt;&gt;"",AA158=1),1,0)</f>
        <v>0</v>
      </c>
      <c r="AB185" s="3">
        <f t="shared" si="484"/>
        <v>0</v>
      </c>
      <c r="AC185" s="3">
        <f t="shared" si="484"/>
        <v>1</v>
      </c>
      <c r="AD185" s="3">
        <f t="shared" si="484"/>
        <v>1</v>
      </c>
      <c r="AE185" s="3">
        <f t="shared" si="484"/>
        <v>1</v>
      </c>
      <c r="AF185" s="3">
        <f t="shared" si="484"/>
        <v>0</v>
      </c>
      <c r="AG185" s="3">
        <f t="shared" si="484"/>
        <v>1</v>
      </c>
      <c r="AH185" s="3">
        <f t="shared" si="484"/>
        <v>0</v>
      </c>
      <c r="AI185" s="3">
        <f t="shared" si="484"/>
        <v>0</v>
      </c>
      <c r="AJ185" s="3">
        <f t="shared" si="484"/>
        <v>1</v>
      </c>
      <c r="AK185" s="3">
        <f t="shared" si="484"/>
        <v>0</v>
      </c>
      <c r="AL185" s="3">
        <f t="shared" si="484"/>
        <v>1</v>
      </c>
      <c r="AM185" s="3">
        <f t="shared" si="433"/>
        <v>6</v>
      </c>
      <c r="DK185" s="3">
        <v>27</v>
      </c>
      <c r="DN185" s="3" t="s">
        <v>3</v>
      </c>
      <c r="DO185" s="3" t="s">
        <v>4</v>
      </c>
      <c r="DP185" s="3" t="s">
        <v>5</v>
      </c>
      <c r="DR185" s="3" t="s">
        <v>0</v>
      </c>
      <c r="DS185" s="3" t="s">
        <v>7</v>
      </c>
      <c r="DU185" s="3" t="s">
        <v>105</v>
      </c>
      <c r="DV185" s="5" t="s">
        <v>106</v>
      </c>
      <c r="DW185" s="3" t="s">
        <v>72</v>
      </c>
      <c r="DY185" s="3" t="s">
        <v>117</v>
      </c>
      <c r="DZ185" s="3" t="s">
        <v>122</v>
      </c>
      <c r="EA185" s="3" t="s">
        <v>118</v>
      </c>
      <c r="EB185" s="3" t="s">
        <v>126</v>
      </c>
      <c r="EC185" s="3" t="s">
        <v>121</v>
      </c>
      <c r="ED185" s="3" t="s">
        <v>125</v>
      </c>
      <c r="EE185" s="3" t="s">
        <v>123</v>
      </c>
      <c r="EF185" s="3" t="s">
        <v>124</v>
      </c>
      <c r="EH185" s="3">
        <f t="shared" ref="EH185:ES185" si="485">IF(AND(DL185&lt;&gt;"",EH158=1),1,0)</f>
        <v>0</v>
      </c>
      <c r="EI185" s="3">
        <f t="shared" si="485"/>
        <v>0</v>
      </c>
      <c r="EJ185" s="3">
        <f t="shared" si="485"/>
        <v>1</v>
      </c>
      <c r="EK185" s="3">
        <f t="shared" si="485"/>
        <v>1</v>
      </c>
      <c r="EL185" s="3">
        <f t="shared" si="485"/>
        <v>1</v>
      </c>
      <c r="EM185" s="3">
        <f t="shared" si="485"/>
        <v>0</v>
      </c>
      <c r="EN185" s="3">
        <f t="shared" si="485"/>
        <v>1</v>
      </c>
      <c r="EO185" s="3">
        <f t="shared" si="485"/>
        <v>0</v>
      </c>
      <c r="EP185" s="3">
        <f t="shared" si="485"/>
        <v>0</v>
      </c>
      <c r="EQ185" s="3">
        <f t="shared" si="485"/>
        <v>1</v>
      </c>
      <c r="ER185" s="3">
        <f t="shared" si="485"/>
        <v>0</v>
      </c>
      <c r="ES185" s="3">
        <f t="shared" si="485"/>
        <v>1</v>
      </c>
      <c r="ET185" s="3">
        <f t="shared" si="435"/>
        <v>6</v>
      </c>
    </row>
    <row r="186" spans="4:150" x14ac:dyDescent="0.25">
      <c r="D186" s="3">
        <v>28</v>
      </c>
      <c r="G186" s="3" t="s">
        <v>3</v>
      </c>
      <c r="H186" s="3" t="s">
        <v>4</v>
      </c>
      <c r="I186" s="3" t="s">
        <v>5</v>
      </c>
      <c r="K186" s="3" t="s">
        <v>0</v>
      </c>
      <c r="L186" s="3" t="s">
        <v>7</v>
      </c>
      <c r="M186" s="3" t="s">
        <v>104</v>
      </c>
      <c r="O186" s="5" t="s">
        <v>106</v>
      </c>
      <c r="P186" s="3" t="s">
        <v>72</v>
      </c>
      <c r="R186" s="3" t="s">
        <v>117</v>
      </c>
      <c r="S186" s="3" t="s">
        <v>122</v>
      </c>
      <c r="T186" s="3" t="s">
        <v>119</v>
      </c>
      <c r="U186" s="3" t="s">
        <v>126</v>
      </c>
      <c r="V186" s="3" t="s">
        <v>121</v>
      </c>
      <c r="W186" s="3" t="s">
        <v>125</v>
      </c>
      <c r="X186" s="3" t="s">
        <v>123</v>
      </c>
      <c r="Y186" s="3" t="s">
        <v>124</v>
      </c>
      <c r="AA186" s="3">
        <f t="shared" ref="AA186:AL186" si="486">IF(AND(E186&lt;&gt;"",AA158=1),1,0)</f>
        <v>0</v>
      </c>
      <c r="AB186" s="3">
        <f t="shared" si="486"/>
        <v>0</v>
      </c>
      <c r="AC186" s="3">
        <f t="shared" si="486"/>
        <v>1</v>
      </c>
      <c r="AD186" s="3">
        <f t="shared" si="486"/>
        <v>1</v>
      </c>
      <c r="AE186" s="3">
        <f t="shared" si="486"/>
        <v>1</v>
      </c>
      <c r="AF186" s="3">
        <f t="shared" si="486"/>
        <v>0</v>
      </c>
      <c r="AG186" s="3">
        <f t="shared" si="486"/>
        <v>1</v>
      </c>
      <c r="AH186" s="3">
        <f t="shared" si="486"/>
        <v>0</v>
      </c>
      <c r="AI186" s="3">
        <f t="shared" si="486"/>
        <v>1</v>
      </c>
      <c r="AJ186" s="3">
        <f t="shared" si="486"/>
        <v>0</v>
      </c>
      <c r="AK186" s="3">
        <f t="shared" si="486"/>
        <v>0</v>
      </c>
      <c r="AL186" s="3">
        <f t="shared" si="486"/>
        <v>1</v>
      </c>
      <c r="AM186" s="3">
        <f t="shared" si="433"/>
        <v>6</v>
      </c>
      <c r="DK186" s="3">
        <v>28</v>
      </c>
      <c r="DN186" s="3" t="s">
        <v>3</v>
      </c>
      <c r="DO186" s="3" t="s">
        <v>4</v>
      </c>
      <c r="DP186" s="3" t="s">
        <v>5</v>
      </c>
      <c r="DR186" s="3" t="s">
        <v>0</v>
      </c>
      <c r="DS186" s="3" t="s">
        <v>7</v>
      </c>
      <c r="DT186" s="3" t="s">
        <v>104</v>
      </c>
      <c r="DV186" s="5" t="s">
        <v>106</v>
      </c>
      <c r="DW186" s="3" t="s">
        <v>72</v>
      </c>
      <c r="DY186" s="3" t="s">
        <v>117</v>
      </c>
      <c r="DZ186" s="3" t="s">
        <v>122</v>
      </c>
      <c r="EA186" s="3" t="s">
        <v>119</v>
      </c>
      <c r="EB186" s="3" t="s">
        <v>126</v>
      </c>
      <c r="EC186" s="3" t="s">
        <v>121</v>
      </c>
      <c r="ED186" s="3" t="s">
        <v>125</v>
      </c>
      <c r="EE186" s="3" t="s">
        <v>123</v>
      </c>
      <c r="EF186" s="3" t="s">
        <v>124</v>
      </c>
      <c r="EH186" s="3">
        <f t="shared" ref="EH186:ES186" si="487">IF(AND(DL186&lt;&gt;"",EH158=1),1,0)</f>
        <v>0</v>
      </c>
      <c r="EI186" s="3">
        <f t="shared" si="487"/>
        <v>0</v>
      </c>
      <c r="EJ186" s="3">
        <f t="shared" si="487"/>
        <v>1</v>
      </c>
      <c r="EK186" s="3">
        <f t="shared" si="487"/>
        <v>1</v>
      </c>
      <c r="EL186" s="3">
        <f t="shared" si="487"/>
        <v>1</v>
      </c>
      <c r="EM186" s="3">
        <f t="shared" si="487"/>
        <v>0</v>
      </c>
      <c r="EN186" s="3">
        <f t="shared" si="487"/>
        <v>1</v>
      </c>
      <c r="EO186" s="3">
        <f t="shared" si="487"/>
        <v>0</v>
      </c>
      <c r="EP186" s="3">
        <f t="shared" si="487"/>
        <v>1</v>
      </c>
      <c r="EQ186" s="3">
        <f t="shared" si="487"/>
        <v>0</v>
      </c>
      <c r="ER186" s="3">
        <f t="shared" si="487"/>
        <v>0</v>
      </c>
      <c r="ES186" s="3">
        <f t="shared" si="487"/>
        <v>1</v>
      </c>
      <c r="ET186" s="3">
        <f t="shared" si="435"/>
        <v>6</v>
      </c>
    </row>
    <row r="187" spans="4:150" x14ac:dyDescent="0.25">
      <c r="D187" s="3">
        <v>29</v>
      </c>
      <c r="G187" s="3" t="s">
        <v>3</v>
      </c>
      <c r="H187" s="3" t="s">
        <v>4</v>
      </c>
      <c r="I187" s="3" t="s">
        <v>5</v>
      </c>
      <c r="K187" s="3" t="s">
        <v>0</v>
      </c>
      <c r="L187" s="3" t="s">
        <v>7</v>
      </c>
      <c r="M187" s="3" t="s">
        <v>104</v>
      </c>
      <c r="N187" s="3" t="s">
        <v>105</v>
      </c>
      <c r="P187" s="3" t="s">
        <v>72</v>
      </c>
      <c r="R187" s="3" t="s">
        <v>117</v>
      </c>
      <c r="S187" s="3" t="s">
        <v>122</v>
      </c>
      <c r="T187" s="3" t="s">
        <v>118</v>
      </c>
      <c r="U187" s="3" t="s">
        <v>126</v>
      </c>
      <c r="V187" s="3" t="s">
        <v>121</v>
      </c>
      <c r="W187" s="3" t="s">
        <v>125</v>
      </c>
      <c r="X187" s="3" t="s">
        <v>123</v>
      </c>
      <c r="Y187" s="3" t="s">
        <v>119</v>
      </c>
      <c r="AA187" s="3">
        <f t="shared" ref="AA187:AL187" si="488">IF(AND(E187&lt;&gt;"",AA158=1),1,0)</f>
        <v>0</v>
      </c>
      <c r="AB187" s="3">
        <f t="shared" si="488"/>
        <v>0</v>
      </c>
      <c r="AC187" s="3">
        <f t="shared" si="488"/>
        <v>1</v>
      </c>
      <c r="AD187" s="3">
        <f t="shared" si="488"/>
        <v>1</v>
      </c>
      <c r="AE187" s="3">
        <f t="shared" si="488"/>
        <v>1</v>
      </c>
      <c r="AF187" s="3">
        <f t="shared" si="488"/>
        <v>0</v>
      </c>
      <c r="AG187" s="3">
        <f t="shared" si="488"/>
        <v>1</v>
      </c>
      <c r="AH187" s="3">
        <f t="shared" si="488"/>
        <v>0</v>
      </c>
      <c r="AI187" s="3">
        <f t="shared" si="488"/>
        <v>1</v>
      </c>
      <c r="AJ187" s="3">
        <f t="shared" si="488"/>
        <v>1</v>
      </c>
      <c r="AK187" s="3">
        <f t="shared" si="488"/>
        <v>0</v>
      </c>
      <c r="AL187" s="3">
        <f t="shared" si="488"/>
        <v>1</v>
      </c>
      <c r="AM187" s="3">
        <f t="shared" si="433"/>
        <v>7</v>
      </c>
      <c r="DK187" s="3">
        <v>29</v>
      </c>
      <c r="DN187" s="3" t="s">
        <v>3</v>
      </c>
      <c r="DO187" s="3" t="s">
        <v>4</v>
      </c>
      <c r="DP187" s="3" t="s">
        <v>5</v>
      </c>
      <c r="DR187" s="3" t="s">
        <v>0</v>
      </c>
      <c r="DS187" s="3" t="s">
        <v>7</v>
      </c>
      <c r="DT187" s="3" t="s">
        <v>104</v>
      </c>
      <c r="DU187" s="3" t="s">
        <v>105</v>
      </c>
      <c r="DW187" s="3" t="s">
        <v>72</v>
      </c>
      <c r="DY187" s="3" t="s">
        <v>117</v>
      </c>
      <c r="DZ187" s="3" t="s">
        <v>122</v>
      </c>
      <c r="EA187" s="3" t="s">
        <v>118</v>
      </c>
      <c r="EB187" s="3" t="s">
        <v>126</v>
      </c>
      <c r="EC187" s="3" t="s">
        <v>121</v>
      </c>
      <c r="ED187" s="3" t="s">
        <v>125</v>
      </c>
      <c r="EE187" s="3" t="s">
        <v>123</v>
      </c>
      <c r="EF187" s="3" t="s">
        <v>119</v>
      </c>
      <c r="EH187" s="3">
        <f t="shared" ref="EH187:ES187" si="489">IF(AND(DL187&lt;&gt;"",EH158=1),1,0)</f>
        <v>0</v>
      </c>
      <c r="EI187" s="3">
        <f t="shared" si="489"/>
        <v>0</v>
      </c>
      <c r="EJ187" s="3">
        <f t="shared" si="489"/>
        <v>1</v>
      </c>
      <c r="EK187" s="3">
        <f t="shared" si="489"/>
        <v>1</v>
      </c>
      <c r="EL187" s="3">
        <f t="shared" si="489"/>
        <v>1</v>
      </c>
      <c r="EM187" s="3">
        <f t="shared" si="489"/>
        <v>0</v>
      </c>
      <c r="EN187" s="3">
        <f t="shared" si="489"/>
        <v>1</v>
      </c>
      <c r="EO187" s="3">
        <f t="shared" si="489"/>
        <v>0</v>
      </c>
      <c r="EP187" s="3">
        <f t="shared" si="489"/>
        <v>1</v>
      </c>
      <c r="EQ187" s="3">
        <f t="shared" si="489"/>
        <v>1</v>
      </c>
      <c r="ER187" s="3">
        <f t="shared" si="489"/>
        <v>0</v>
      </c>
      <c r="ES187" s="3">
        <f t="shared" si="489"/>
        <v>1</v>
      </c>
      <c r="ET187" s="3">
        <f t="shared" si="435"/>
        <v>7</v>
      </c>
    </row>
    <row r="188" spans="4:150" x14ac:dyDescent="0.25">
      <c r="D188" s="3">
        <v>30</v>
      </c>
      <c r="G188" s="3" t="s">
        <v>3</v>
      </c>
      <c r="H188" s="3" t="s">
        <v>4</v>
      </c>
      <c r="I188" s="3" t="s">
        <v>5</v>
      </c>
      <c r="K188" s="3" t="s">
        <v>0</v>
      </c>
      <c r="L188" s="3" t="s">
        <v>7</v>
      </c>
      <c r="M188" s="3" t="s">
        <v>104</v>
      </c>
      <c r="N188" s="3" t="s">
        <v>105</v>
      </c>
      <c r="O188" s="5" t="s">
        <v>106</v>
      </c>
      <c r="R188" s="3" t="s">
        <v>117</v>
      </c>
      <c r="S188" s="3" t="s">
        <v>122</v>
      </c>
      <c r="T188" s="3" t="s">
        <v>118</v>
      </c>
      <c r="U188" s="3" t="s">
        <v>126</v>
      </c>
      <c r="V188" s="3" t="s">
        <v>121</v>
      </c>
      <c r="W188" s="3" t="s">
        <v>125</v>
      </c>
      <c r="X188" s="3" t="s">
        <v>119</v>
      </c>
      <c r="Y188" s="3" t="s">
        <v>124</v>
      </c>
      <c r="AA188" s="3">
        <f t="shared" ref="AA188:AL188" si="490">IF(AND(E188&lt;&gt;"",AA158=1),1,0)</f>
        <v>0</v>
      </c>
      <c r="AB188" s="3">
        <f t="shared" si="490"/>
        <v>0</v>
      </c>
      <c r="AC188" s="3">
        <f t="shared" si="490"/>
        <v>1</v>
      </c>
      <c r="AD188" s="3">
        <f t="shared" si="490"/>
        <v>1</v>
      </c>
      <c r="AE188" s="3">
        <f t="shared" si="490"/>
        <v>1</v>
      </c>
      <c r="AF188" s="3">
        <f t="shared" si="490"/>
        <v>0</v>
      </c>
      <c r="AG188" s="3">
        <f t="shared" si="490"/>
        <v>1</v>
      </c>
      <c r="AH188" s="3">
        <f t="shared" si="490"/>
        <v>0</v>
      </c>
      <c r="AI188" s="3">
        <f t="shared" si="490"/>
        <v>1</v>
      </c>
      <c r="AJ188" s="3">
        <f t="shared" si="490"/>
        <v>1</v>
      </c>
      <c r="AK188" s="3">
        <f t="shared" si="490"/>
        <v>0</v>
      </c>
      <c r="AL188" s="3">
        <f t="shared" si="490"/>
        <v>0</v>
      </c>
      <c r="AM188" s="3">
        <f t="shared" si="433"/>
        <v>6</v>
      </c>
      <c r="DK188" s="3">
        <v>30</v>
      </c>
      <c r="DN188" s="3" t="s">
        <v>3</v>
      </c>
      <c r="DO188" s="3" t="s">
        <v>4</v>
      </c>
      <c r="DP188" s="3" t="s">
        <v>5</v>
      </c>
      <c r="DR188" s="3" t="s">
        <v>0</v>
      </c>
      <c r="DS188" s="3" t="s">
        <v>7</v>
      </c>
      <c r="DT188" s="3" t="s">
        <v>104</v>
      </c>
      <c r="DU188" s="3" t="s">
        <v>105</v>
      </c>
      <c r="DV188" s="5" t="s">
        <v>106</v>
      </c>
      <c r="DY188" s="3" t="s">
        <v>117</v>
      </c>
      <c r="DZ188" s="3" t="s">
        <v>122</v>
      </c>
      <c r="EA188" s="3" t="s">
        <v>118</v>
      </c>
      <c r="EB188" s="3" t="s">
        <v>126</v>
      </c>
      <c r="EC188" s="3" t="s">
        <v>121</v>
      </c>
      <c r="ED188" s="3" t="s">
        <v>125</v>
      </c>
      <c r="EE188" s="3" t="s">
        <v>119</v>
      </c>
      <c r="EF188" s="3" t="s">
        <v>124</v>
      </c>
      <c r="EH188" s="3">
        <f t="shared" ref="EH188:ES188" si="491">IF(AND(DL188&lt;&gt;"",EH158=1),1,0)</f>
        <v>0</v>
      </c>
      <c r="EI188" s="3">
        <f t="shared" si="491"/>
        <v>0</v>
      </c>
      <c r="EJ188" s="3">
        <f t="shared" si="491"/>
        <v>1</v>
      </c>
      <c r="EK188" s="3">
        <f t="shared" si="491"/>
        <v>1</v>
      </c>
      <c r="EL188" s="3">
        <f t="shared" si="491"/>
        <v>1</v>
      </c>
      <c r="EM188" s="3">
        <f t="shared" si="491"/>
        <v>0</v>
      </c>
      <c r="EN188" s="3">
        <f t="shared" si="491"/>
        <v>1</v>
      </c>
      <c r="EO188" s="3">
        <f t="shared" si="491"/>
        <v>0</v>
      </c>
      <c r="EP188" s="3">
        <f t="shared" si="491"/>
        <v>1</v>
      </c>
      <c r="EQ188" s="3">
        <f t="shared" si="491"/>
        <v>1</v>
      </c>
      <c r="ER188" s="3">
        <f t="shared" si="491"/>
        <v>0</v>
      </c>
      <c r="ES188" s="3">
        <f t="shared" si="491"/>
        <v>0</v>
      </c>
      <c r="ET188" s="3">
        <f t="shared" si="435"/>
        <v>6</v>
      </c>
    </row>
    <row r="189" spans="4:150" x14ac:dyDescent="0.25">
      <c r="D189" s="3">
        <v>31</v>
      </c>
      <c r="G189" s="3" t="s">
        <v>3</v>
      </c>
      <c r="H189" s="3" t="s">
        <v>4</v>
      </c>
      <c r="I189" s="3" t="s">
        <v>5</v>
      </c>
      <c r="J189" s="3" t="s">
        <v>6</v>
      </c>
      <c r="M189" s="3" t="s">
        <v>104</v>
      </c>
      <c r="N189" s="3" t="s">
        <v>105</v>
      </c>
      <c r="O189" s="5" t="s">
        <v>106</v>
      </c>
      <c r="P189" s="3" t="s">
        <v>72</v>
      </c>
      <c r="R189" s="3" t="s">
        <v>126</v>
      </c>
      <c r="S189" s="3" t="s">
        <v>118</v>
      </c>
      <c r="T189" s="3" t="s">
        <v>117</v>
      </c>
      <c r="U189" s="3" t="s">
        <v>125</v>
      </c>
      <c r="V189" s="3" t="s">
        <v>119</v>
      </c>
      <c r="W189" s="3" t="s">
        <v>120</v>
      </c>
      <c r="X189" s="3" t="s">
        <v>123</v>
      </c>
      <c r="Y189" s="3" t="s">
        <v>124</v>
      </c>
      <c r="AA189" s="3">
        <f t="shared" ref="AA189:AL189" si="492">IF(AND(E189&lt;&gt;"",AA158=1),1,0)</f>
        <v>0</v>
      </c>
      <c r="AB189" s="3">
        <f t="shared" si="492"/>
        <v>0</v>
      </c>
      <c r="AC189" s="3">
        <f t="shared" si="492"/>
        <v>1</v>
      </c>
      <c r="AD189" s="3">
        <f t="shared" si="492"/>
        <v>1</v>
      </c>
      <c r="AE189" s="3">
        <f t="shared" si="492"/>
        <v>1</v>
      </c>
      <c r="AF189" s="3">
        <f t="shared" si="492"/>
        <v>1</v>
      </c>
      <c r="AG189" s="3">
        <f t="shared" si="492"/>
        <v>0</v>
      </c>
      <c r="AH189" s="3">
        <f t="shared" si="492"/>
        <v>0</v>
      </c>
      <c r="AI189" s="3">
        <f t="shared" si="492"/>
        <v>1</v>
      </c>
      <c r="AJ189" s="3">
        <f t="shared" si="492"/>
        <v>1</v>
      </c>
      <c r="AK189" s="3">
        <f t="shared" si="492"/>
        <v>0</v>
      </c>
      <c r="AL189" s="3">
        <f t="shared" si="492"/>
        <v>1</v>
      </c>
      <c r="AM189" s="3">
        <f t="shared" si="433"/>
        <v>7</v>
      </c>
      <c r="DK189" s="3">
        <v>31</v>
      </c>
      <c r="DN189" s="3" t="s">
        <v>3</v>
      </c>
      <c r="DO189" s="3" t="s">
        <v>4</v>
      </c>
      <c r="DP189" s="3" t="s">
        <v>5</v>
      </c>
      <c r="DQ189" s="3" t="s">
        <v>6</v>
      </c>
      <c r="DT189" s="3" t="s">
        <v>104</v>
      </c>
      <c r="DU189" s="3" t="s">
        <v>105</v>
      </c>
      <c r="DV189" s="5" t="s">
        <v>106</v>
      </c>
      <c r="DW189" s="3" t="s">
        <v>72</v>
      </c>
      <c r="DY189" s="3" t="s">
        <v>126</v>
      </c>
      <c r="DZ189" s="3" t="s">
        <v>118</v>
      </c>
      <c r="EA189" s="3" t="s">
        <v>117</v>
      </c>
      <c r="EB189" s="3" t="s">
        <v>125</v>
      </c>
      <c r="EC189" s="3" t="s">
        <v>119</v>
      </c>
      <c r="ED189" s="3" t="s">
        <v>120</v>
      </c>
      <c r="EE189" s="3" t="s">
        <v>123</v>
      </c>
      <c r="EF189" s="3" t="s">
        <v>124</v>
      </c>
      <c r="EH189" s="3">
        <f t="shared" ref="EH189:ES189" si="493">IF(AND(DL189&lt;&gt;"",EH158=1),1,0)</f>
        <v>0</v>
      </c>
      <c r="EI189" s="3">
        <f t="shared" si="493"/>
        <v>0</v>
      </c>
      <c r="EJ189" s="3">
        <f t="shared" si="493"/>
        <v>1</v>
      </c>
      <c r="EK189" s="3">
        <f t="shared" si="493"/>
        <v>1</v>
      </c>
      <c r="EL189" s="3">
        <f t="shared" si="493"/>
        <v>1</v>
      </c>
      <c r="EM189" s="3">
        <f t="shared" si="493"/>
        <v>1</v>
      </c>
      <c r="EN189" s="3">
        <f t="shared" si="493"/>
        <v>0</v>
      </c>
      <c r="EO189" s="3">
        <f t="shared" si="493"/>
        <v>0</v>
      </c>
      <c r="EP189" s="3">
        <f t="shared" si="493"/>
        <v>1</v>
      </c>
      <c r="EQ189" s="3">
        <f t="shared" si="493"/>
        <v>1</v>
      </c>
      <c r="ER189" s="3">
        <f t="shared" si="493"/>
        <v>0</v>
      </c>
      <c r="ES189" s="3">
        <f t="shared" si="493"/>
        <v>1</v>
      </c>
      <c r="ET189" s="3">
        <f t="shared" si="435"/>
        <v>7</v>
      </c>
    </row>
    <row r="190" spans="4:150" x14ac:dyDescent="0.25">
      <c r="D190" s="3">
        <v>32</v>
      </c>
      <c r="G190" s="3" t="s">
        <v>3</v>
      </c>
      <c r="H190" s="3" t="s">
        <v>4</v>
      </c>
      <c r="I190" s="3" t="s">
        <v>5</v>
      </c>
      <c r="J190" s="3" t="s">
        <v>6</v>
      </c>
      <c r="L190" s="3" t="s">
        <v>7</v>
      </c>
      <c r="N190" s="3" t="s">
        <v>105</v>
      </c>
      <c r="O190" s="5" t="s">
        <v>106</v>
      </c>
      <c r="P190" s="3" t="s">
        <v>72</v>
      </c>
      <c r="R190" s="3" t="s">
        <v>126</v>
      </c>
      <c r="S190" s="3" t="s">
        <v>118</v>
      </c>
      <c r="T190" s="3" t="s">
        <v>117</v>
      </c>
      <c r="U190" s="3" t="s">
        <v>125</v>
      </c>
      <c r="V190" s="3" t="s">
        <v>121</v>
      </c>
      <c r="W190" s="3" t="s">
        <v>120</v>
      </c>
      <c r="X190" s="3" t="s">
        <v>123</v>
      </c>
      <c r="Y190" s="3" t="s">
        <v>124</v>
      </c>
      <c r="AA190" s="3">
        <f t="shared" ref="AA190:AL190" si="494">IF(AND(E190&lt;&gt;"",AA158=1),1,0)</f>
        <v>0</v>
      </c>
      <c r="AB190" s="3">
        <f t="shared" si="494"/>
        <v>0</v>
      </c>
      <c r="AC190" s="3">
        <f t="shared" si="494"/>
        <v>1</v>
      </c>
      <c r="AD190" s="3">
        <f t="shared" si="494"/>
        <v>1</v>
      </c>
      <c r="AE190" s="3">
        <f t="shared" si="494"/>
        <v>1</v>
      </c>
      <c r="AF190" s="3">
        <f t="shared" si="494"/>
        <v>1</v>
      </c>
      <c r="AG190" s="3">
        <f t="shared" si="494"/>
        <v>0</v>
      </c>
      <c r="AH190" s="3">
        <f t="shared" si="494"/>
        <v>0</v>
      </c>
      <c r="AI190" s="3">
        <f t="shared" si="494"/>
        <v>0</v>
      </c>
      <c r="AJ190" s="3">
        <f t="shared" si="494"/>
        <v>1</v>
      </c>
      <c r="AK190" s="3">
        <f t="shared" si="494"/>
        <v>0</v>
      </c>
      <c r="AL190" s="3">
        <f t="shared" si="494"/>
        <v>1</v>
      </c>
      <c r="AM190" s="3">
        <f t="shared" si="433"/>
        <v>6</v>
      </c>
      <c r="DK190" s="3">
        <v>32</v>
      </c>
      <c r="DN190" s="3" t="s">
        <v>3</v>
      </c>
      <c r="DO190" s="3" t="s">
        <v>4</v>
      </c>
      <c r="DP190" s="3" t="s">
        <v>5</v>
      </c>
      <c r="DQ190" s="3" t="s">
        <v>6</v>
      </c>
      <c r="DS190" s="3" t="s">
        <v>7</v>
      </c>
      <c r="DU190" s="3" t="s">
        <v>105</v>
      </c>
      <c r="DV190" s="5" t="s">
        <v>106</v>
      </c>
      <c r="DW190" s="3" t="s">
        <v>72</v>
      </c>
      <c r="DY190" s="3" t="s">
        <v>126</v>
      </c>
      <c r="DZ190" s="3" t="s">
        <v>118</v>
      </c>
      <c r="EA190" s="3" t="s">
        <v>117</v>
      </c>
      <c r="EB190" s="3" t="s">
        <v>125</v>
      </c>
      <c r="EC190" s="3" t="s">
        <v>121</v>
      </c>
      <c r="ED190" s="3" t="s">
        <v>120</v>
      </c>
      <c r="EE190" s="3" t="s">
        <v>123</v>
      </c>
      <c r="EF190" s="3" t="s">
        <v>124</v>
      </c>
      <c r="EH190" s="3">
        <f t="shared" ref="EH190:ES190" si="495">IF(AND(DL190&lt;&gt;"",EH158=1),1,0)</f>
        <v>0</v>
      </c>
      <c r="EI190" s="3">
        <f t="shared" si="495"/>
        <v>0</v>
      </c>
      <c r="EJ190" s="3">
        <f t="shared" si="495"/>
        <v>1</v>
      </c>
      <c r="EK190" s="3">
        <f t="shared" si="495"/>
        <v>1</v>
      </c>
      <c r="EL190" s="3">
        <f t="shared" si="495"/>
        <v>1</v>
      </c>
      <c r="EM190" s="3">
        <f t="shared" si="495"/>
        <v>1</v>
      </c>
      <c r="EN190" s="3">
        <f t="shared" si="495"/>
        <v>0</v>
      </c>
      <c r="EO190" s="3">
        <f t="shared" si="495"/>
        <v>0</v>
      </c>
      <c r="EP190" s="3">
        <f t="shared" si="495"/>
        <v>0</v>
      </c>
      <c r="EQ190" s="3">
        <f t="shared" si="495"/>
        <v>1</v>
      </c>
      <c r="ER190" s="3">
        <f t="shared" si="495"/>
        <v>0</v>
      </c>
      <c r="ES190" s="3">
        <f t="shared" si="495"/>
        <v>1</v>
      </c>
      <c r="ET190" s="3">
        <f t="shared" si="435"/>
        <v>6</v>
      </c>
    </row>
    <row r="191" spans="4:150" x14ac:dyDescent="0.25">
      <c r="D191" s="3">
        <v>33</v>
      </c>
      <c r="G191" s="3" t="s">
        <v>3</v>
      </c>
      <c r="H191" s="3" t="s">
        <v>4</v>
      </c>
      <c r="I191" s="3" t="s">
        <v>5</v>
      </c>
      <c r="J191" s="3" t="s">
        <v>6</v>
      </c>
      <c r="L191" s="3" t="s">
        <v>7</v>
      </c>
      <c r="M191" s="3" t="s">
        <v>104</v>
      </c>
      <c r="O191" s="5" t="s">
        <v>106</v>
      </c>
      <c r="P191" s="3" t="s">
        <v>72</v>
      </c>
      <c r="R191" s="3" t="s">
        <v>126</v>
      </c>
      <c r="S191" s="3" t="s">
        <v>117</v>
      </c>
      <c r="T191" s="3" t="s">
        <v>119</v>
      </c>
      <c r="U191" s="3" t="s">
        <v>125</v>
      </c>
      <c r="V191" s="3" t="s">
        <v>121</v>
      </c>
      <c r="W191" s="3" t="s">
        <v>120</v>
      </c>
      <c r="X191" s="3" t="s">
        <v>123</v>
      </c>
      <c r="Y191" s="3" t="s">
        <v>124</v>
      </c>
      <c r="AA191" s="3">
        <f t="shared" ref="AA191:AL191" si="496">IF(AND(E191&lt;&gt;"",AA158=1),1,0)</f>
        <v>0</v>
      </c>
      <c r="AB191" s="3">
        <f t="shared" si="496"/>
        <v>0</v>
      </c>
      <c r="AC191" s="3">
        <f t="shared" si="496"/>
        <v>1</v>
      </c>
      <c r="AD191" s="3">
        <f t="shared" si="496"/>
        <v>1</v>
      </c>
      <c r="AE191" s="3">
        <f t="shared" si="496"/>
        <v>1</v>
      </c>
      <c r="AF191" s="3">
        <f t="shared" si="496"/>
        <v>1</v>
      </c>
      <c r="AG191" s="3">
        <f t="shared" si="496"/>
        <v>0</v>
      </c>
      <c r="AH191" s="3">
        <f t="shared" si="496"/>
        <v>0</v>
      </c>
      <c r="AI191" s="3">
        <f t="shared" si="496"/>
        <v>1</v>
      </c>
      <c r="AJ191" s="3">
        <f t="shared" si="496"/>
        <v>0</v>
      </c>
      <c r="AK191" s="3">
        <f t="shared" si="496"/>
        <v>0</v>
      </c>
      <c r="AL191" s="3">
        <f t="shared" si="496"/>
        <v>1</v>
      </c>
      <c r="AM191" s="3">
        <f t="shared" si="433"/>
        <v>6</v>
      </c>
      <c r="DK191" s="3">
        <v>33</v>
      </c>
      <c r="DN191" s="3" t="s">
        <v>3</v>
      </c>
      <c r="DO191" s="3" t="s">
        <v>4</v>
      </c>
      <c r="DP191" s="3" t="s">
        <v>5</v>
      </c>
      <c r="DQ191" s="3" t="s">
        <v>6</v>
      </c>
      <c r="DS191" s="3" t="s">
        <v>7</v>
      </c>
      <c r="DT191" s="3" t="s">
        <v>104</v>
      </c>
      <c r="DV191" s="5" t="s">
        <v>106</v>
      </c>
      <c r="DW191" s="3" t="s">
        <v>72</v>
      </c>
      <c r="DY191" s="3" t="s">
        <v>126</v>
      </c>
      <c r="DZ191" s="3" t="s">
        <v>117</v>
      </c>
      <c r="EA191" s="3" t="s">
        <v>119</v>
      </c>
      <c r="EB191" s="3" t="s">
        <v>125</v>
      </c>
      <c r="EC191" s="3" t="s">
        <v>121</v>
      </c>
      <c r="ED191" s="3" t="s">
        <v>120</v>
      </c>
      <c r="EE191" s="3" t="s">
        <v>123</v>
      </c>
      <c r="EF191" s="3" t="s">
        <v>124</v>
      </c>
      <c r="EH191" s="3">
        <f t="shared" ref="EH191:ES191" si="497">IF(AND(DL191&lt;&gt;"",EH158=1),1,0)</f>
        <v>0</v>
      </c>
      <c r="EI191" s="3">
        <f t="shared" si="497"/>
        <v>0</v>
      </c>
      <c r="EJ191" s="3">
        <f t="shared" si="497"/>
        <v>1</v>
      </c>
      <c r="EK191" s="3">
        <f t="shared" si="497"/>
        <v>1</v>
      </c>
      <c r="EL191" s="3">
        <f t="shared" si="497"/>
        <v>1</v>
      </c>
      <c r="EM191" s="3">
        <f t="shared" si="497"/>
        <v>1</v>
      </c>
      <c r="EN191" s="3">
        <f t="shared" si="497"/>
        <v>0</v>
      </c>
      <c r="EO191" s="3">
        <f t="shared" si="497"/>
        <v>0</v>
      </c>
      <c r="EP191" s="3">
        <f t="shared" si="497"/>
        <v>1</v>
      </c>
      <c r="EQ191" s="3">
        <f t="shared" si="497"/>
        <v>0</v>
      </c>
      <c r="ER191" s="3">
        <f t="shared" si="497"/>
        <v>0</v>
      </c>
      <c r="ES191" s="3">
        <f t="shared" si="497"/>
        <v>1</v>
      </c>
      <c r="ET191" s="3">
        <f t="shared" si="435"/>
        <v>6</v>
      </c>
    </row>
    <row r="192" spans="4:150" x14ac:dyDescent="0.25">
      <c r="D192" s="3">
        <v>34</v>
      </c>
      <c r="G192" s="3" t="s">
        <v>3</v>
      </c>
      <c r="H192" s="3" t="s">
        <v>4</v>
      </c>
      <c r="I192" s="3" t="s">
        <v>5</v>
      </c>
      <c r="J192" s="3" t="s">
        <v>6</v>
      </c>
      <c r="L192" s="3" t="s">
        <v>7</v>
      </c>
      <c r="M192" s="3" t="s">
        <v>104</v>
      </c>
      <c r="N192" s="3" t="s">
        <v>105</v>
      </c>
      <c r="P192" s="3" t="s">
        <v>72</v>
      </c>
      <c r="R192" s="3" t="s">
        <v>126</v>
      </c>
      <c r="S192" s="3" t="s">
        <v>118</v>
      </c>
      <c r="T192" s="3" t="s">
        <v>117</v>
      </c>
      <c r="U192" s="3" t="s">
        <v>125</v>
      </c>
      <c r="V192" s="3" t="s">
        <v>121</v>
      </c>
      <c r="W192" s="3" t="s">
        <v>120</v>
      </c>
      <c r="X192" s="3" t="s">
        <v>123</v>
      </c>
      <c r="Y192" s="3" t="s">
        <v>119</v>
      </c>
      <c r="AA192" s="3">
        <f t="shared" ref="AA192:AL192" si="498">IF(AND(E192&lt;&gt;"",AA158=1),1,0)</f>
        <v>0</v>
      </c>
      <c r="AB192" s="3">
        <f t="shared" si="498"/>
        <v>0</v>
      </c>
      <c r="AC192" s="3">
        <f t="shared" si="498"/>
        <v>1</v>
      </c>
      <c r="AD192" s="3">
        <f t="shared" si="498"/>
        <v>1</v>
      </c>
      <c r="AE192" s="3">
        <f t="shared" si="498"/>
        <v>1</v>
      </c>
      <c r="AF192" s="3">
        <f t="shared" si="498"/>
        <v>1</v>
      </c>
      <c r="AG192" s="3">
        <f t="shared" si="498"/>
        <v>0</v>
      </c>
      <c r="AH192" s="3">
        <f t="shared" si="498"/>
        <v>0</v>
      </c>
      <c r="AI192" s="3">
        <f t="shared" si="498"/>
        <v>1</v>
      </c>
      <c r="AJ192" s="3">
        <f t="shared" si="498"/>
        <v>1</v>
      </c>
      <c r="AK192" s="3">
        <f t="shared" si="498"/>
        <v>0</v>
      </c>
      <c r="AL192" s="3">
        <f t="shared" si="498"/>
        <v>1</v>
      </c>
      <c r="AM192" s="3">
        <f t="shared" si="433"/>
        <v>7</v>
      </c>
      <c r="DK192" s="3">
        <v>34</v>
      </c>
      <c r="DN192" s="3" t="s">
        <v>3</v>
      </c>
      <c r="DO192" s="3" t="s">
        <v>4</v>
      </c>
      <c r="DP192" s="3" t="s">
        <v>5</v>
      </c>
      <c r="DQ192" s="3" t="s">
        <v>6</v>
      </c>
      <c r="DS192" s="3" t="s">
        <v>7</v>
      </c>
      <c r="DT192" s="3" t="s">
        <v>104</v>
      </c>
      <c r="DU192" s="3" t="s">
        <v>105</v>
      </c>
      <c r="DW192" s="3" t="s">
        <v>72</v>
      </c>
      <c r="DY192" s="3" t="s">
        <v>126</v>
      </c>
      <c r="DZ192" s="3" t="s">
        <v>118</v>
      </c>
      <c r="EA192" s="3" t="s">
        <v>117</v>
      </c>
      <c r="EB192" s="3" t="s">
        <v>125</v>
      </c>
      <c r="EC192" s="3" t="s">
        <v>121</v>
      </c>
      <c r="ED192" s="3" t="s">
        <v>120</v>
      </c>
      <c r="EE192" s="3" t="s">
        <v>123</v>
      </c>
      <c r="EF192" s="3" t="s">
        <v>119</v>
      </c>
      <c r="EH192" s="3">
        <f t="shared" ref="EH192:ES192" si="499">IF(AND(DL192&lt;&gt;"",EH158=1),1,0)</f>
        <v>0</v>
      </c>
      <c r="EI192" s="3">
        <f t="shared" si="499"/>
        <v>0</v>
      </c>
      <c r="EJ192" s="3">
        <f t="shared" si="499"/>
        <v>1</v>
      </c>
      <c r="EK192" s="3">
        <f t="shared" si="499"/>
        <v>1</v>
      </c>
      <c r="EL192" s="3">
        <f t="shared" si="499"/>
        <v>1</v>
      </c>
      <c r="EM192" s="3">
        <f t="shared" si="499"/>
        <v>1</v>
      </c>
      <c r="EN192" s="3">
        <f t="shared" si="499"/>
        <v>0</v>
      </c>
      <c r="EO192" s="3">
        <f t="shared" si="499"/>
        <v>0</v>
      </c>
      <c r="EP192" s="3">
        <f t="shared" si="499"/>
        <v>1</v>
      </c>
      <c r="EQ192" s="3">
        <f t="shared" si="499"/>
        <v>1</v>
      </c>
      <c r="ER192" s="3">
        <f t="shared" si="499"/>
        <v>0</v>
      </c>
      <c r="ES192" s="3">
        <f t="shared" si="499"/>
        <v>1</v>
      </c>
      <c r="ET192" s="3">
        <f t="shared" si="435"/>
        <v>7</v>
      </c>
    </row>
    <row r="193" spans="4:150" x14ac:dyDescent="0.25">
      <c r="D193" s="3">
        <v>35</v>
      </c>
      <c r="G193" s="3" t="s">
        <v>3</v>
      </c>
      <c r="H193" s="3" t="s">
        <v>4</v>
      </c>
      <c r="I193" s="3" t="s">
        <v>5</v>
      </c>
      <c r="J193" s="3" t="s">
        <v>6</v>
      </c>
      <c r="L193" s="3" t="s">
        <v>7</v>
      </c>
      <c r="M193" s="3" t="s">
        <v>104</v>
      </c>
      <c r="N193" s="3" t="s">
        <v>105</v>
      </c>
      <c r="O193" s="5" t="s">
        <v>106</v>
      </c>
      <c r="R193" s="3" t="s">
        <v>126</v>
      </c>
      <c r="S193" s="3" t="s">
        <v>118</v>
      </c>
      <c r="T193" s="3" t="s">
        <v>117</v>
      </c>
      <c r="U193" s="3" t="s">
        <v>125</v>
      </c>
      <c r="V193" s="3" t="s">
        <v>121</v>
      </c>
      <c r="W193" s="3" t="s">
        <v>120</v>
      </c>
      <c r="X193" s="3" t="s">
        <v>119</v>
      </c>
      <c r="Y193" s="3" t="s">
        <v>124</v>
      </c>
      <c r="AA193" s="3">
        <f t="shared" ref="AA193:AL193" si="500">IF(AND(E193&lt;&gt;"",AA158=1),1,0)</f>
        <v>0</v>
      </c>
      <c r="AB193" s="3">
        <f t="shared" si="500"/>
        <v>0</v>
      </c>
      <c r="AC193" s="3">
        <f t="shared" si="500"/>
        <v>1</v>
      </c>
      <c r="AD193" s="3">
        <f t="shared" si="500"/>
        <v>1</v>
      </c>
      <c r="AE193" s="3">
        <f t="shared" si="500"/>
        <v>1</v>
      </c>
      <c r="AF193" s="3">
        <f t="shared" si="500"/>
        <v>1</v>
      </c>
      <c r="AG193" s="3">
        <f t="shared" si="500"/>
        <v>0</v>
      </c>
      <c r="AH193" s="3">
        <f t="shared" si="500"/>
        <v>0</v>
      </c>
      <c r="AI193" s="3">
        <f t="shared" si="500"/>
        <v>1</v>
      </c>
      <c r="AJ193" s="3">
        <f t="shared" si="500"/>
        <v>1</v>
      </c>
      <c r="AK193" s="3">
        <f t="shared" si="500"/>
        <v>0</v>
      </c>
      <c r="AL193" s="3">
        <f t="shared" si="500"/>
        <v>0</v>
      </c>
      <c r="AM193" s="3">
        <f t="shared" si="433"/>
        <v>6</v>
      </c>
      <c r="DK193" s="3">
        <v>35</v>
      </c>
      <c r="DN193" s="3" t="s">
        <v>3</v>
      </c>
      <c r="DO193" s="3" t="s">
        <v>4</v>
      </c>
      <c r="DP193" s="3" t="s">
        <v>5</v>
      </c>
      <c r="DQ193" s="3" t="s">
        <v>6</v>
      </c>
      <c r="DS193" s="3" t="s">
        <v>7</v>
      </c>
      <c r="DT193" s="3" t="s">
        <v>104</v>
      </c>
      <c r="DU193" s="3" t="s">
        <v>105</v>
      </c>
      <c r="DV193" s="5" t="s">
        <v>106</v>
      </c>
      <c r="DY193" s="3" t="s">
        <v>126</v>
      </c>
      <c r="DZ193" s="3" t="s">
        <v>118</v>
      </c>
      <c r="EA193" s="3" t="s">
        <v>117</v>
      </c>
      <c r="EB193" s="3" t="s">
        <v>125</v>
      </c>
      <c r="EC193" s="3" t="s">
        <v>121</v>
      </c>
      <c r="ED193" s="3" t="s">
        <v>120</v>
      </c>
      <c r="EE193" s="3" t="s">
        <v>119</v>
      </c>
      <c r="EF193" s="3" t="s">
        <v>124</v>
      </c>
      <c r="EH193" s="3">
        <f t="shared" ref="EH193:ES193" si="501">IF(AND(DL193&lt;&gt;"",EH158=1),1,0)</f>
        <v>0</v>
      </c>
      <c r="EI193" s="3">
        <f t="shared" si="501"/>
        <v>0</v>
      </c>
      <c r="EJ193" s="3">
        <f t="shared" si="501"/>
        <v>1</v>
      </c>
      <c r="EK193" s="3">
        <f t="shared" si="501"/>
        <v>1</v>
      </c>
      <c r="EL193" s="3">
        <f t="shared" si="501"/>
        <v>1</v>
      </c>
      <c r="EM193" s="3">
        <f t="shared" si="501"/>
        <v>1</v>
      </c>
      <c r="EN193" s="3">
        <f t="shared" si="501"/>
        <v>0</v>
      </c>
      <c r="EO193" s="3">
        <f t="shared" si="501"/>
        <v>0</v>
      </c>
      <c r="EP193" s="3">
        <f t="shared" si="501"/>
        <v>1</v>
      </c>
      <c r="EQ193" s="3">
        <f t="shared" si="501"/>
        <v>1</v>
      </c>
      <c r="ER193" s="3">
        <f t="shared" si="501"/>
        <v>0</v>
      </c>
      <c r="ES193" s="3">
        <f t="shared" si="501"/>
        <v>0</v>
      </c>
      <c r="ET193" s="3">
        <f t="shared" si="435"/>
        <v>6</v>
      </c>
    </row>
    <row r="194" spans="4:150" x14ac:dyDescent="0.25">
      <c r="D194" s="3">
        <v>36</v>
      </c>
      <c r="G194" s="3" t="s">
        <v>3</v>
      </c>
      <c r="H194" s="3" t="s">
        <v>4</v>
      </c>
      <c r="I194" s="3" t="s">
        <v>5</v>
      </c>
      <c r="J194" s="3" t="s">
        <v>6</v>
      </c>
      <c r="K194" s="3" t="s">
        <v>0</v>
      </c>
      <c r="N194" s="3" t="s">
        <v>105</v>
      </c>
      <c r="O194" s="5" t="s">
        <v>106</v>
      </c>
      <c r="P194" s="3" t="s">
        <v>72</v>
      </c>
      <c r="R194" s="3" t="s">
        <v>126</v>
      </c>
      <c r="S194" s="3" t="s">
        <v>122</v>
      </c>
      <c r="T194" s="3" t="s">
        <v>117</v>
      </c>
      <c r="U194" s="3" t="s">
        <v>125</v>
      </c>
      <c r="V194" s="3" t="s">
        <v>118</v>
      </c>
      <c r="W194" s="3" t="s">
        <v>120</v>
      </c>
      <c r="X194" s="3" t="s">
        <v>123</v>
      </c>
      <c r="Y194" s="3" t="s">
        <v>124</v>
      </c>
      <c r="AA194" s="3">
        <f t="shared" ref="AA194:AL194" si="502">IF(AND(E194&lt;&gt;"",AA158=1),1,0)</f>
        <v>0</v>
      </c>
      <c r="AB194" s="3">
        <f t="shared" si="502"/>
        <v>0</v>
      </c>
      <c r="AC194" s="3">
        <f t="shared" si="502"/>
        <v>1</v>
      </c>
      <c r="AD194" s="3">
        <f t="shared" si="502"/>
        <v>1</v>
      </c>
      <c r="AE194" s="3">
        <f t="shared" si="502"/>
        <v>1</v>
      </c>
      <c r="AF194" s="3">
        <f t="shared" si="502"/>
        <v>1</v>
      </c>
      <c r="AG194" s="3">
        <f t="shared" si="502"/>
        <v>1</v>
      </c>
      <c r="AH194" s="3">
        <f t="shared" si="502"/>
        <v>0</v>
      </c>
      <c r="AI194" s="3">
        <f t="shared" si="502"/>
        <v>0</v>
      </c>
      <c r="AJ194" s="3">
        <f t="shared" si="502"/>
        <v>1</v>
      </c>
      <c r="AK194" s="3">
        <f t="shared" si="502"/>
        <v>0</v>
      </c>
      <c r="AL194" s="3">
        <f t="shared" si="502"/>
        <v>1</v>
      </c>
      <c r="AM194" s="3">
        <f t="shared" si="433"/>
        <v>7</v>
      </c>
      <c r="DK194" s="3">
        <v>36</v>
      </c>
      <c r="DN194" s="3" t="s">
        <v>3</v>
      </c>
      <c r="DO194" s="3" t="s">
        <v>4</v>
      </c>
      <c r="DP194" s="3" t="s">
        <v>5</v>
      </c>
      <c r="DQ194" s="3" t="s">
        <v>6</v>
      </c>
      <c r="DR194" s="3" t="s">
        <v>0</v>
      </c>
      <c r="DU194" s="3" t="s">
        <v>105</v>
      </c>
      <c r="DV194" s="5" t="s">
        <v>106</v>
      </c>
      <c r="DW194" s="3" t="s">
        <v>72</v>
      </c>
      <c r="DY194" s="3" t="s">
        <v>126</v>
      </c>
      <c r="DZ194" s="3" t="s">
        <v>122</v>
      </c>
      <c r="EA194" s="3" t="s">
        <v>117</v>
      </c>
      <c r="EB194" s="3" t="s">
        <v>125</v>
      </c>
      <c r="EC194" s="3" t="s">
        <v>118</v>
      </c>
      <c r="ED194" s="3" t="s">
        <v>120</v>
      </c>
      <c r="EE194" s="3" t="s">
        <v>123</v>
      </c>
      <c r="EF194" s="3" t="s">
        <v>124</v>
      </c>
      <c r="EH194" s="3">
        <f t="shared" ref="EH194:ES194" si="503">IF(AND(DL194&lt;&gt;"",EH158=1),1,0)</f>
        <v>0</v>
      </c>
      <c r="EI194" s="3">
        <f t="shared" si="503"/>
        <v>0</v>
      </c>
      <c r="EJ194" s="3">
        <f t="shared" si="503"/>
        <v>1</v>
      </c>
      <c r="EK194" s="3">
        <f t="shared" si="503"/>
        <v>1</v>
      </c>
      <c r="EL194" s="3">
        <f t="shared" si="503"/>
        <v>1</v>
      </c>
      <c r="EM194" s="3">
        <f t="shared" si="503"/>
        <v>1</v>
      </c>
      <c r="EN194" s="3">
        <f t="shared" si="503"/>
        <v>1</v>
      </c>
      <c r="EO194" s="3">
        <f t="shared" si="503"/>
        <v>0</v>
      </c>
      <c r="EP194" s="3">
        <f t="shared" si="503"/>
        <v>0</v>
      </c>
      <c r="EQ194" s="3">
        <f t="shared" si="503"/>
        <v>1</v>
      </c>
      <c r="ER194" s="3">
        <f t="shared" si="503"/>
        <v>0</v>
      </c>
      <c r="ES194" s="3">
        <f t="shared" si="503"/>
        <v>1</v>
      </c>
      <c r="ET194" s="3">
        <f t="shared" si="435"/>
        <v>7</v>
      </c>
    </row>
    <row r="195" spans="4:150" x14ac:dyDescent="0.25">
      <c r="D195" s="3">
        <v>37</v>
      </c>
      <c r="G195" s="3" t="s">
        <v>3</v>
      </c>
      <c r="H195" s="3" t="s">
        <v>4</v>
      </c>
      <c r="I195" s="3" t="s">
        <v>5</v>
      </c>
      <c r="J195" s="3" t="s">
        <v>6</v>
      </c>
      <c r="K195" s="3" t="s">
        <v>0</v>
      </c>
      <c r="M195" s="3" t="s">
        <v>104</v>
      </c>
      <c r="O195" s="5" t="s">
        <v>106</v>
      </c>
      <c r="P195" s="3" t="s">
        <v>72</v>
      </c>
      <c r="R195" s="3" t="s">
        <v>126</v>
      </c>
      <c r="S195" s="3" t="s">
        <v>122</v>
      </c>
      <c r="T195" s="3" t="s">
        <v>117</v>
      </c>
      <c r="U195" s="3" t="s">
        <v>125</v>
      </c>
      <c r="V195" s="3" t="s">
        <v>119</v>
      </c>
      <c r="W195" s="3" t="s">
        <v>120</v>
      </c>
      <c r="X195" s="3" t="s">
        <v>123</v>
      </c>
      <c r="Y195" s="3" t="s">
        <v>124</v>
      </c>
      <c r="AA195" s="3">
        <f t="shared" ref="AA195:AL195" si="504">IF(AND(E195&lt;&gt;"",AA158=1),1,0)</f>
        <v>0</v>
      </c>
      <c r="AB195" s="3">
        <f t="shared" si="504"/>
        <v>0</v>
      </c>
      <c r="AC195" s="3">
        <f t="shared" si="504"/>
        <v>1</v>
      </c>
      <c r="AD195" s="3">
        <f t="shared" si="504"/>
        <v>1</v>
      </c>
      <c r="AE195" s="3">
        <f t="shared" si="504"/>
        <v>1</v>
      </c>
      <c r="AF195" s="3">
        <f t="shared" si="504"/>
        <v>1</v>
      </c>
      <c r="AG195" s="3">
        <f t="shared" si="504"/>
        <v>1</v>
      </c>
      <c r="AH195" s="3">
        <f t="shared" si="504"/>
        <v>0</v>
      </c>
      <c r="AI195" s="3">
        <f t="shared" si="504"/>
        <v>1</v>
      </c>
      <c r="AJ195" s="3">
        <f t="shared" si="504"/>
        <v>0</v>
      </c>
      <c r="AK195" s="3">
        <f t="shared" si="504"/>
        <v>0</v>
      </c>
      <c r="AL195" s="3">
        <f t="shared" si="504"/>
        <v>1</v>
      </c>
      <c r="AM195" s="3">
        <f t="shared" si="433"/>
        <v>7</v>
      </c>
      <c r="DK195" s="3">
        <v>37</v>
      </c>
      <c r="DN195" s="3" t="s">
        <v>3</v>
      </c>
      <c r="DO195" s="3" t="s">
        <v>4</v>
      </c>
      <c r="DP195" s="3" t="s">
        <v>5</v>
      </c>
      <c r="DQ195" s="3" t="s">
        <v>6</v>
      </c>
      <c r="DR195" s="3" t="s">
        <v>0</v>
      </c>
      <c r="DT195" s="3" t="s">
        <v>104</v>
      </c>
      <c r="DV195" s="5" t="s">
        <v>106</v>
      </c>
      <c r="DW195" s="3" t="s">
        <v>72</v>
      </c>
      <c r="DY195" s="3" t="s">
        <v>126</v>
      </c>
      <c r="DZ195" s="3" t="s">
        <v>122</v>
      </c>
      <c r="EA195" s="3" t="s">
        <v>117</v>
      </c>
      <c r="EB195" s="3" t="s">
        <v>125</v>
      </c>
      <c r="EC195" s="3" t="s">
        <v>119</v>
      </c>
      <c r="ED195" s="3" t="s">
        <v>120</v>
      </c>
      <c r="EE195" s="3" t="s">
        <v>123</v>
      </c>
      <c r="EF195" s="3" t="s">
        <v>124</v>
      </c>
      <c r="EH195" s="3">
        <f t="shared" ref="EH195:ES195" si="505">IF(AND(DL195&lt;&gt;"",EH158=1),1,0)</f>
        <v>0</v>
      </c>
      <c r="EI195" s="3">
        <f t="shared" si="505"/>
        <v>0</v>
      </c>
      <c r="EJ195" s="3">
        <f t="shared" si="505"/>
        <v>1</v>
      </c>
      <c r="EK195" s="3">
        <f t="shared" si="505"/>
        <v>1</v>
      </c>
      <c r="EL195" s="3">
        <f t="shared" si="505"/>
        <v>1</v>
      </c>
      <c r="EM195" s="3">
        <f t="shared" si="505"/>
        <v>1</v>
      </c>
      <c r="EN195" s="3">
        <f t="shared" si="505"/>
        <v>1</v>
      </c>
      <c r="EO195" s="3">
        <f t="shared" si="505"/>
        <v>0</v>
      </c>
      <c r="EP195" s="3">
        <f t="shared" si="505"/>
        <v>1</v>
      </c>
      <c r="EQ195" s="3">
        <f t="shared" si="505"/>
        <v>0</v>
      </c>
      <c r="ER195" s="3">
        <f t="shared" si="505"/>
        <v>0</v>
      </c>
      <c r="ES195" s="3">
        <f t="shared" si="505"/>
        <v>1</v>
      </c>
      <c r="ET195" s="3">
        <f t="shared" si="435"/>
        <v>7</v>
      </c>
    </row>
    <row r="196" spans="4:150" x14ac:dyDescent="0.25">
      <c r="D196" s="3">
        <v>38</v>
      </c>
      <c r="G196" s="3" t="s">
        <v>3</v>
      </c>
      <c r="H196" s="3" t="s">
        <v>4</v>
      </c>
      <c r="I196" s="3" t="s">
        <v>5</v>
      </c>
      <c r="J196" s="3" t="s">
        <v>6</v>
      </c>
      <c r="K196" s="3" t="s">
        <v>0</v>
      </c>
      <c r="M196" s="3" t="s">
        <v>104</v>
      </c>
      <c r="N196" s="3" t="s">
        <v>105</v>
      </c>
      <c r="P196" s="3" t="s">
        <v>72</v>
      </c>
      <c r="R196" s="3" t="s">
        <v>126</v>
      </c>
      <c r="S196" s="3" t="s">
        <v>122</v>
      </c>
      <c r="T196" s="3" t="s">
        <v>117</v>
      </c>
      <c r="U196" s="3" t="s">
        <v>125</v>
      </c>
      <c r="V196" s="3" t="s">
        <v>118</v>
      </c>
      <c r="W196" s="3" t="s">
        <v>120</v>
      </c>
      <c r="X196" s="3" t="s">
        <v>123</v>
      </c>
      <c r="Y196" s="3" t="s">
        <v>119</v>
      </c>
      <c r="AA196" s="3">
        <f t="shared" ref="AA196:AL196" si="506">IF(AND(E196&lt;&gt;"",AA158=1),1,0)</f>
        <v>0</v>
      </c>
      <c r="AB196" s="3">
        <f t="shared" si="506"/>
        <v>0</v>
      </c>
      <c r="AC196" s="3">
        <f t="shared" si="506"/>
        <v>1</v>
      </c>
      <c r="AD196" s="3">
        <f t="shared" si="506"/>
        <v>1</v>
      </c>
      <c r="AE196" s="3">
        <f t="shared" si="506"/>
        <v>1</v>
      </c>
      <c r="AF196" s="3">
        <f t="shared" si="506"/>
        <v>1</v>
      </c>
      <c r="AG196" s="3">
        <f t="shared" si="506"/>
        <v>1</v>
      </c>
      <c r="AH196" s="3">
        <f t="shared" si="506"/>
        <v>0</v>
      </c>
      <c r="AI196" s="3">
        <f t="shared" si="506"/>
        <v>1</v>
      </c>
      <c r="AJ196" s="3">
        <f t="shared" si="506"/>
        <v>1</v>
      </c>
      <c r="AK196" s="3">
        <f t="shared" si="506"/>
        <v>0</v>
      </c>
      <c r="AL196" s="3">
        <f t="shared" si="506"/>
        <v>1</v>
      </c>
      <c r="AM196" s="3">
        <f t="shared" si="433"/>
        <v>8</v>
      </c>
      <c r="DK196" s="3">
        <v>38</v>
      </c>
      <c r="DN196" s="3" t="s">
        <v>3</v>
      </c>
      <c r="DO196" s="3" t="s">
        <v>4</v>
      </c>
      <c r="DP196" s="3" t="s">
        <v>5</v>
      </c>
      <c r="DQ196" s="3" t="s">
        <v>6</v>
      </c>
      <c r="DR196" s="3" t="s">
        <v>0</v>
      </c>
      <c r="DT196" s="3" t="s">
        <v>104</v>
      </c>
      <c r="DU196" s="3" t="s">
        <v>105</v>
      </c>
      <c r="DW196" s="3" t="s">
        <v>72</v>
      </c>
      <c r="DY196" s="3" t="s">
        <v>126</v>
      </c>
      <c r="DZ196" s="3" t="s">
        <v>122</v>
      </c>
      <c r="EA196" s="3" t="s">
        <v>117</v>
      </c>
      <c r="EB196" s="3" t="s">
        <v>125</v>
      </c>
      <c r="EC196" s="3" t="s">
        <v>118</v>
      </c>
      <c r="ED196" s="3" t="s">
        <v>120</v>
      </c>
      <c r="EE196" s="3" t="s">
        <v>123</v>
      </c>
      <c r="EF196" s="3" t="s">
        <v>119</v>
      </c>
      <c r="EH196" s="3">
        <f t="shared" ref="EH196:ES196" si="507">IF(AND(DL196&lt;&gt;"",EH158=1),1,0)</f>
        <v>0</v>
      </c>
      <c r="EI196" s="3">
        <f t="shared" si="507"/>
        <v>0</v>
      </c>
      <c r="EJ196" s="3">
        <f t="shared" si="507"/>
        <v>1</v>
      </c>
      <c r="EK196" s="3">
        <f t="shared" si="507"/>
        <v>1</v>
      </c>
      <c r="EL196" s="3">
        <f t="shared" si="507"/>
        <v>1</v>
      </c>
      <c r="EM196" s="3">
        <f t="shared" si="507"/>
        <v>1</v>
      </c>
      <c r="EN196" s="3">
        <f t="shared" si="507"/>
        <v>1</v>
      </c>
      <c r="EO196" s="3">
        <f t="shared" si="507"/>
        <v>0</v>
      </c>
      <c r="EP196" s="3">
        <f t="shared" si="507"/>
        <v>1</v>
      </c>
      <c r="EQ196" s="3">
        <f t="shared" si="507"/>
        <v>1</v>
      </c>
      <c r="ER196" s="3">
        <f t="shared" si="507"/>
        <v>0</v>
      </c>
      <c r="ES196" s="3">
        <f t="shared" si="507"/>
        <v>1</v>
      </c>
      <c r="ET196" s="3">
        <f t="shared" si="435"/>
        <v>8</v>
      </c>
    </row>
    <row r="197" spans="4:150" x14ac:dyDescent="0.25">
      <c r="D197" s="3">
        <v>39</v>
      </c>
      <c r="G197" s="3" t="s">
        <v>3</v>
      </c>
      <c r="H197" s="3" t="s">
        <v>4</v>
      </c>
      <c r="I197" s="3" t="s">
        <v>5</v>
      </c>
      <c r="J197" s="3" t="s">
        <v>6</v>
      </c>
      <c r="K197" s="3" t="s">
        <v>0</v>
      </c>
      <c r="M197" s="3" t="s">
        <v>104</v>
      </c>
      <c r="N197" s="3" t="s">
        <v>105</v>
      </c>
      <c r="O197" s="5" t="s">
        <v>106</v>
      </c>
      <c r="R197" s="3" t="s">
        <v>126</v>
      </c>
      <c r="S197" s="3" t="s">
        <v>122</v>
      </c>
      <c r="T197" s="3" t="s">
        <v>117</v>
      </c>
      <c r="U197" s="3" t="s">
        <v>125</v>
      </c>
      <c r="V197" s="3" t="s">
        <v>118</v>
      </c>
      <c r="W197" s="3" t="s">
        <v>120</v>
      </c>
      <c r="X197" s="3" t="s">
        <v>119</v>
      </c>
      <c r="Y197" s="3" t="s">
        <v>124</v>
      </c>
      <c r="AA197" s="3">
        <f t="shared" ref="AA197:AL197" si="508">IF(AND(E197&lt;&gt;"",AA158=1),1,0)</f>
        <v>0</v>
      </c>
      <c r="AB197" s="3">
        <f t="shared" si="508"/>
        <v>0</v>
      </c>
      <c r="AC197" s="3">
        <f t="shared" si="508"/>
        <v>1</v>
      </c>
      <c r="AD197" s="3">
        <f t="shared" si="508"/>
        <v>1</v>
      </c>
      <c r="AE197" s="3">
        <f t="shared" si="508"/>
        <v>1</v>
      </c>
      <c r="AF197" s="3">
        <f t="shared" si="508"/>
        <v>1</v>
      </c>
      <c r="AG197" s="3">
        <f t="shared" si="508"/>
        <v>1</v>
      </c>
      <c r="AH197" s="3">
        <f t="shared" si="508"/>
        <v>0</v>
      </c>
      <c r="AI197" s="3">
        <f t="shared" si="508"/>
        <v>1</v>
      </c>
      <c r="AJ197" s="3">
        <f t="shared" si="508"/>
        <v>1</v>
      </c>
      <c r="AK197" s="3">
        <f t="shared" si="508"/>
        <v>0</v>
      </c>
      <c r="AL197" s="3">
        <f t="shared" si="508"/>
        <v>0</v>
      </c>
      <c r="AM197" s="3">
        <f t="shared" si="433"/>
        <v>7</v>
      </c>
      <c r="DK197" s="3">
        <v>39</v>
      </c>
      <c r="DN197" s="3" t="s">
        <v>3</v>
      </c>
      <c r="DO197" s="3" t="s">
        <v>4</v>
      </c>
      <c r="DP197" s="3" t="s">
        <v>5</v>
      </c>
      <c r="DQ197" s="3" t="s">
        <v>6</v>
      </c>
      <c r="DR197" s="3" t="s">
        <v>0</v>
      </c>
      <c r="DT197" s="3" t="s">
        <v>104</v>
      </c>
      <c r="DU197" s="3" t="s">
        <v>105</v>
      </c>
      <c r="DV197" s="5" t="s">
        <v>106</v>
      </c>
      <c r="DY197" s="3" t="s">
        <v>126</v>
      </c>
      <c r="DZ197" s="3" t="s">
        <v>122</v>
      </c>
      <c r="EA197" s="3" t="s">
        <v>117</v>
      </c>
      <c r="EB197" s="3" t="s">
        <v>125</v>
      </c>
      <c r="EC197" s="3" t="s">
        <v>118</v>
      </c>
      <c r="ED197" s="3" t="s">
        <v>120</v>
      </c>
      <c r="EE197" s="3" t="s">
        <v>119</v>
      </c>
      <c r="EF197" s="3" t="s">
        <v>124</v>
      </c>
      <c r="EH197" s="3">
        <f t="shared" ref="EH197:ES197" si="509">IF(AND(DL197&lt;&gt;"",EH158=1),1,0)</f>
        <v>0</v>
      </c>
      <c r="EI197" s="3">
        <f t="shared" si="509"/>
        <v>0</v>
      </c>
      <c r="EJ197" s="3">
        <f t="shared" si="509"/>
        <v>1</v>
      </c>
      <c r="EK197" s="3">
        <f t="shared" si="509"/>
        <v>1</v>
      </c>
      <c r="EL197" s="3">
        <f t="shared" si="509"/>
        <v>1</v>
      </c>
      <c r="EM197" s="3">
        <f t="shared" si="509"/>
        <v>1</v>
      </c>
      <c r="EN197" s="3">
        <f t="shared" si="509"/>
        <v>1</v>
      </c>
      <c r="EO197" s="3">
        <f t="shared" si="509"/>
        <v>0</v>
      </c>
      <c r="EP197" s="3">
        <f t="shared" si="509"/>
        <v>1</v>
      </c>
      <c r="EQ197" s="3">
        <f t="shared" si="509"/>
        <v>1</v>
      </c>
      <c r="ER197" s="3">
        <f t="shared" si="509"/>
        <v>0</v>
      </c>
      <c r="ES197" s="3">
        <f t="shared" si="509"/>
        <v>0</v>
      </c>
      <c r="ET197" s="3">
        <f t="shared" si="435"/>
        <v>7</v>
      </c>
    </row>
    <row r="198" spans="4:150" x14ac:dyDescent="0.25">
      <c r="D198" s="3">
        <v>40</v>
      </c>
      <c r="G198" s="3" t="s">
        <v>3</v>
      </c>
      <c r="H198" s="3" t="s">
        <v>4</v>
      </c>
      <c r="I198" s="3" t="s">
        <v>5</v>
      </c>
      <c r="J198" s="3" t="s">
        <v>6</v>
      </c>
      <c r="K198" s="3" t="s">
        <v>0</v>
      </c>
      <c r="L198" s="3" t="s">
        <v>7</v>
      </c>
      <c r="O198" s="5" t="s">
        <v>106</v>
      </c>
      <c r="P198" s="3" t="s">
        <v>72</v>
      </c>
      <c r="R198" s="3" t="s">
        <v>126</v>
      </c>
      <c r="S198" s="3" t="s">
        <v>122</v>
      </c>
      <c r="T198" s="3" t="s">
        <v>117</v>
      </c>
      <c r="U198" s="3" t="s">
        <v>125</v>
      </c>
      <c r="V198" s="3" t="s">
        <v>121</v>
      </c>
      <c r="W198" s="3" t="s">
        <v>120</v>
      </c>
      <c r="X198" s="3" t="s">
        <v>123</v>
      </c>
      <c r="Y198" s="3" t="s">
        <v>124</v>
      </c>
      <c r="AA198" s="3">
        <f t="shared" ref="AA198:AL198" si="510">IF(AND(E198&lt;&gt;"",AA158=1),1,0)</f>
        <v>0</v>
      </c>
      <c r="AB198" s="3">
        <f t="shared" si="510"/>
        <v>0</v>
      </c>
      <c r="AC198" s="3">
        <f t="shared" si="510"/>
        <v>1</v>
      </c>
      <c r="AD198" s="3">
        <f t="shared" si="510"/>
        <v>1</v>
      </c>
      <c r="AE198" s="3">
        <f t="shared" si="510"/>
        <v>1</v>
      </c>
      <c r="AF198" s="3">
        <f t="shared" si="510"/>
        <v>1</v>
      </c>
      <c r="AG198" s="3">
        <f t="shared" si="510"/>
        <v>1</v>
      </c>
      <c r="AH198" s="3">
        <f t="shared" si="510"/>
        <v>0</v>
      </c>
      <c r="AI198" s="3">
        <f t="shared" si="510"/>
        <v>0</v>
      </c>
      <c r="AJ198" s="3">
        <f t="shared" si="510"/>
        <v>0</v>
      </c>
      <c r="AK198" s="3">
        <f t="shared" si="510"/>
        <v>0</v>
      </c>
      <c r="AL198" s="3">
        <f t="shared" si="510"/>
        <v>1</v>
      </c>
      <c r="AM198" s="3">
        <f t="shared" si="433"/>
        <v>6</v>
      </c>
      <c r="DK198" s="3">
        <v>40</v>
      </c>
      <c r="DN198" s="3" t="s">
        <v>3</v>
      </c>
      <c r="DO198" s="3" t="s">
        <v>4</v>
      </c>
      <c r="DP198" s="3" t="s">
        <v>5</v>
      </c>
      <c r="DQ198" s="3" t="s">
        <v>6</v>
      </c>
      <c r="DR198" s="3" t="s">
        <v>0</v>
      </c>
      <c r="DS198" s="3" t="s">
        <v>7</v>
      </c>
      <c r="DV198" s="5" t="s">
        <v>106</v>
      </c>
      <c r="DW198" s="3" t="s">
        <v>72</v>
      </c>
      <c r="DY198" s="3" t="s">
        <v>126</v>
      </c>
      <c r="DZ198" s="3" t="s">
        <v>122</v>
      </c>
      <c r="EA198" s="3" t="s">
        <v>117</v>
      </c>
      <c r="EB198" s="3" t="s">
        <v>125</v>
      </c>
      <c r="EC198" s="3" t="s">
        <v>121</v>
      </c>
      <c r="ED198" s="3" t="s">
        <v>120</v>
      </c>
      <c r="EE198" s="3" t="s">
        <v>123</v>
      </c>
      <c r="EF198" s="3" t="s">
        <v>124</v>
      </c>
      <c r="EH198" s="3">
        <f t="shared" ref="EH198:ES198" si="511">IF(AND(DL198&lt;&gt;"",EH158=1),1,0)</f>
        <v>0</v>
      </c>
      <c r="EI198" s="3">
        <f t="shared" si="511"/>
        <v>0</v>
      </c>
      <c r="EJ198" s="3">
        <f t="shared" si="511"/>
        <v>1</v>
      </c>
      <c r="EK198" s="3">
        <f t="shared" si="511"/>
        <v>1</v>
      </c>
      <c r="EL198" s="3">
        <f t="shared" si="511"/>
        <v>1</v>
      </c>
      <c r="EM198" s="3">
        <f t="shared" si="511"/>
        <v>1</v>
      </c>
      <c r="EN198" s="3">
        <f t="shared" si="511"/>
        <v>1</v>
      </c>
      <c r="EO198" s="3">
        <f t="shared" si="511"/>
        <v>0</v>
      </c>
      <c r="EP198" s="3">
        <f t="shared" si="511"/>
        <v>0</v>
      </c>
      <c r="EQ198" s="3">
        <f t="shared" si="511"/>
        <v>0</v>
      </c>
      <c r="ER198" s="3">
        <f t="shared" si="511"/>
        <v>0</v>
      </c>
      <c r="ES198" s="3">
        <f t="shared" si="511"/>
        <v>1</v>
      </c>
      <c r="ET198" s="3">
        <f t="shared" si="435"/>
        <v>6</v>
      </c>
    </row>
    <row r="199" spans="4:150" x14ac:dyDescent="0.25">
      <c r="D199" s="3">
        <v>41</v>
      </c>
      <c r="G199" s="3" t="s">
        <v>3</v>
      </c>
      <c r="H199" s="3" t="s">
        <v>4</v>
      </c>
      <c r="I199" s="3" t="s">
        <v>5</v>
      </c>
      <c r="J199" s="3" t="s">
        <v>6</v>
      </c>
      <c r="K199" s="3" t="s">
        <v>0</v>
      </c>
      <c r="L199" s="3" t="s">
        <v>7</v>
      </c>
      <c r="N199" s="3" t="s">
        <v>105</v>
      </c>
      <c r="P199" s="3" t="s">
        <v>72</v>
      </c>
      <c r="R199" s="3" t="s">
        <v>126</v>
      </c>
      <c r="S199" s="3" t="s">
        <v>122</v>
      </c>
      <c r="T199" s="3" t="s">
        <v>118</v>
      </c>
      <c r="U199" s="3" t="s">
        <v>125</v>
      </c>
      <c r="V199" s="3" t="s">
        <v>121</v>
      </c>
      <c r="W199" s="3" t="s">
        <v>120</v>
      </c>
      <c r="X199" s="3" t="s">
        <v>123</v>
      </c>
      <c r="Y199" s="3" t="s">
        <v>117</v>
      </c>
      <c r="AA199" s="3">
        <f t="shared" ref="AA199:AL199" si="512">IF(AND(E199&lt;&gt;"",AA158=1),1,0)</f>
        <v>0</v>
      </c>
      <c r="AB199" s="3">
        <f t="shared" si="512"/>
        <v>0</v>
      </c>
      <c r="AC199" s="3">
        <f t="shared" si="512"/>
        <v>1</v>
      </c>
      <c r="AD199" s="3">
        <f t="shared" si="512"/>
        <v>1</v>
      </c>
      <c r="AE199" s="3">
        <f t="shared" si="512"/>
        <v>1</v>
      </c>
      <c r="AF199" s="3">
        <f t="shared" si="512"/>
        <v>1</v>
      </c>
      <c r="AG199" s="3">
        <f t="shared" si="512"/>
        <v>1</v>
      </c>
      <c r="AH199" s="3">
        <f t="shared" si="512"/>
        <v>0</v>
      </c>
      <c r="AI199" s="3">
        <f t="shared" si="512"/>
        <v>0</v>
      </c>
      <c r="AJ199" s="3">
        <f t="shared" si="512"/>
        <v>1</v>
      </c>
      <c r="AK199" s="3">
        <f t="shared" si="512"/>
        <v>0</v>
      </c>
      <c r="AL199" s="3">
        <f t="shared" si="512"/>
        <v>1</v>
      </c>
      <c r="AM199" s="3">
        <f t="shared" si="433"/>
        <v>7</v>
      </c>
      <c r="DK199" s="3">
        <v>41</v>
      </c>
      <c r="DN199" s="3" t="s">
        <v>3</v>
      </c>
      <c r="DO199" s="3" t="s">
        <v>4</v>
      </c>
      <c r="DP199" s="3" t="s">
        <v>5</v>
      </c>
      <c r="DQ199" s="3" t="s">
        <v>6</v>
      </c>
      <c r="DR199" s="3" t="s">
        <v>0</v>
      </c>
      <c r="DS199" s="3" t="s">
        <v>7</v>
      </c>
      <c r="DU199" s="3" t="s">
        <v>105</v>
      </c>
      <c r="DW199" s="3" t="s">
        <v>72</v>
      </c>
      <c r="DY199" s="3" t="s">
        <v>126</v>
      </c>
      <c r="DZ199" s="3" t="s">
        <v>122</v>
      </c>
      <c r="EA199" s="3" t="s">
        <v>118</v>
      </c>
      <c r="EB199" s="3" t="s">
        <v>125</v>
      </c>
      <c r="EC199" s="3" t="s">
        <v>121</v>
      </c>
      <c r="ED199" s="3" t="s">
        <v>120</v>
      </c>
      <c r="EE199" s="3" t="s">
        <v>123</v>
      </c>
      <c r="EF199" s="3" t="s">
        <v>117</v>
      </c>
      <c r="EH199" s="3">
        <f t="shared" ref="EH199:ES199" si="513">IF(AND(DL199&lt;&gt;"",EH158=1),1,0)</f>
        <v>0</v>
      </c>
      <c r="EI199" s="3">
        <f t="shared" si="513"/>
        <v>0</v>
      </c>
      <c r="EJ199" s="3">
        <f t="shared" si="513"/>
        <v>1</v>
      </c>
      <c r="EK199" s="3">
        <f t="shared" si="513"/>
        <v>1</v>
      </c>
      <c r="EL199" s="3">
        <f t="shared" si="513"/>
        <v>1</v>
      </c>
      <c r="EM199" s="3">
        <f t="shared" si="513"/>
        <v>1</v>
      </c>
      <c r="EN199" s="3">
        <f t="shared" si="513"/>
        <v>1</v>
      </c>
      <c r="EO199" s="3">
        <f t="shared" si="513"/>
        <v>0</v>
      </c>
      <c r="EP199" s="3">
        <f t="shared" si="513"/>
        <v>0</v>
      </c>
      <c r="EQ199" s="3">
        <f t="shared" si="513"/>
        <v>1</v>
      </c>
      <c r="ER199" s="3">
        <f t="shared" si="513"/>
        <v>0</v>
      </c>
      <c r="ES199" s="3">
        <f t="shared" si="513"/>
        <v>1</v>
      </c>
      <c r="ET199" s="3">
        <f t="shared" si="435"/>
        <v>7</v>
      </c>
    </row>
    <row r="200" spans="4:150" x14ac:dyDescent="0.25">
      <c r="D200" s="3">
        <v>42</v>
      </c>
      <c r="G200" s="3" t="s">
        <v>3</v>
      </c>
      <c r="H200" s="3" t="s">
        <v>4</v>
      </c>
      <c r="I200" s="3" t="s">
        <v>5</v>
      </c>
      <c r="J200" s="3" t="s">
        <v>6</v>
      </c>
      <c r="K200" s="3" t="s">
        <v>0</v>
      </c>
      <c r="L200" s="3" t="s">
        <v>7</v>
      </c>
      <c r="N200" s="3" t="s">
        <v>105</v>
      </c>
      <c r="O200" s="5" t="s">
        <v>106</v>
      </c>
      <c r="R200" s="3" t="s">
        <v>126</v>
      </c>
      <c r="S200" s="3" t="s">
        <v>122</v>
      </c>
      <c r="T200" s="3" t="s">
        <v>118</v>
      </c>
      <c r="U200" s="3" t="s">
        <v>125</v>
      </c>
      <c r="V200" s="3" t="s">
        <v>121</v>
      </c>
      <c r="W200" s="3" t="s">
        <v>120</v>
      </c>
      <c r="X200" s="3" t="s">
        <v>117</v>
      </c>
      <c r="Y200" s="3" t="s">
        <v>124</v>
      </c>
      <c r="AA200" s="3">
        <f t="shared" ref="AA200:AL200" si="514">IF(AND(E200&lt;&gt;"",AA158=1),1,0)</f>
        <v>0</v>
      </c>
      <c r="AB200" s="3">
        <f t="shared" si="514"/>
        <v>0</v>
      </c>
      <c r="AC200" s="3">
        <f t="shared" si="514"/>
        <v>1</v>
      </c>
      <c r="AD200" s="3">
        <f t="shared" si="514"/>
        <v>1</v>
      </c>
      <c r="AE200" s="3">
        <f t="shared" si="514"/>
        <v>1</v>
      </c>
      <c r="AF200" s="3">
        <f t="shared" si="514"/>
        <v>1</v>
      </c>
      <c r="AG200" s="3">
        <f t="shared" si="514"/>
        <v>1</v>
      </c>
      <c r="AH200" s="3">
        <f t="shared" si="514"/>
        <v>0</v>
      </c>
      <c r="AI200" s="3">
        <f t="shared" si="514"/>
        <v>0</v>
      </c>
      <c r="AJ200" s="3">
        <f t="shared" si="514"/>
        <v>1</v>
      </c>
      <c r="AK200" s="3">
        <f t="shared" si="514"/>
        <v>0</v>
      </c>
      <c r="AL200" s="3">
        <f t="shared" si="514"/>
        <v>0</v>
      </c>
      <c r="AM200" s="3">
        <f t="shared" si="433"/>
        <v>6</v>
      </c>
      <c r="DK200" s="3">
        <v>42</v>
      </c>
      <c r="DN200" s="3" t="s">
        <v>3</v>
      </c>
      <c r="DO200" s="3" t="s">
        <v>4</v>
      </c>
      <c r="DP200" s="3" t="s">
        <v>5</v>
      </c>
      <c r="DQ200" s="3" t="s">
        <v>6</v>
      </c>
      <c r="DR200" s="3" t="s">
        <v>0</v>
      </c>
      <c r="DS200" s="3" t="s">
        <v>7</v>
      </c>
      <c r="DU200" s="3" t="s">
        <v>105</v>
      </c>
      <c r="DV200" s="5" t="s">
        <v>106</v>
      </c>
      <c r="DY200" s="3" t="s">
        <v>126</v>
      </c>
      <c r="DZ200" s="3" t="s">
        <v>122</v>
      </c>
      <c r="EA200" s="3" t="s">
        <v>118</v>
      </c>
      <c r="EB200" s="3" t="s">
        <v>125</v>
      </c>
      <c r="EC200" s="3" t="s">
        <v>121</v>
      </c>
      <c r="ED200" s="3" t="s">
        <v>120</v>
      </c>
      <c r="EE200" s="3" t="s">
        <v>117</v>
      </c>
      <c r="EF200" s="3" t="s">
        <v>124</v>
      </c>
      <c r="EH200" s="3">
        <f t="shared" ref="EH200:ES200" si="515">IF(AND(DL200&lt;&gt;"",EH158=1),1,0)</f>
        <v>0</v>
      </c>
      <c r="EI200" s="3">
        <f t="shared" si="515"/>
        <v>0</v>
      </c>
      <c r="EJ200" s="3">
        <f t="shared" si="515"/>
        <v>1</v>
      </c>
      <c r="EK200" s="3">
        <f t="shared" si="515"/>
        <v>1</v>
      </c>
      <c r="EL200" s="3">
        <f t="shared" si="515"/>
        <v>1</v>
      </c>
      <c r="EM200" s="3">
        <f t="shared" si="515"/>
        <v>1</v>
      </c>
      <c r="EN200" s="3">
        <f t="shared" si="515"/>
        <v>1</v>
      </c>
      <c r="EO200" s="3">
        <f t="shared" si="515"/>
        <v>0</v>
      </c>
      <c r="EP200" s="3">
        <f t="shared" si="515"/>
        <v>0</v>
      </c>
      <c r="EQ200" s="3">
        <f t="shared" si="515"/>
        <v>1</v>
      </c>
      <c r="ER200" s="3">
        <f t="shared" si="515"/>
        <v>0</v>
      </c>
      <c r="ES200" s="3">
        <f t="shared" si="515"/>
        <v>0</v>
      </c>
      <c r="ET200" s="3">
        <f t="shared" si="435"/>
        <v>6</v>
      </c>
    </row>
    <row r="201" spans="4:150" x14ac:dyDescent="0.25">
      <c r="D201" s="3">
        <v>43</v>
      </c>
      <c r="G201" s="3" t="s">
        <v>3</v>
      </c>
      <c r="H201" s="3" t="s">
        <v>4</v>
      </c>
      <c r="I201" s="3" t="s">
        <v>5</v>
      </c>
      <c r="J201" s="3" t="s">
        <v>6</v>
      </c>
      <c r="K201" s="3" t="s">
        <v>0</v>
      </c>
      <c r="L201" s="3" t="s">
        <v>7</v>
      </c>
      <c r="M201" s="3" t="s">
        <v>104</v>
      </c>
      <c r="P201" s="3" t="s">
        <v>72</v>
      </c>
      <c r="R201" s="3" t="s">
        <v>126</v>
      </c>
      <c r="S201" s="3" t="s">
        <v>122</v>
      </c>
      <c r="T201" s="3" t="s">
        <v>117</v>
      </c>
      <c r="U201" s="3" t="s">
        <v>125</v>
      </c>
      <c r="V201" s="3" t="s">
        <v>121</v>
      </c>
      <c r="W201" s="3" t="s">
        <v>120</v>
      </c>
      <c r="X201" s="3" t="s">
        <v>123</v>
      </c>
      <c r="Y201" s="3" t="s">
        <v>119</v>
      </c>
      <c r="AA201" s="3">
        <f t="shared" ref="AA201:AL201" si="516">IF(AND(E201&lt;&gt;"",AA158=1),1,0)</f>
        <v>0</v>
      </c>
      <c r="AB201" s="3">
        <f t="shared" si="516"/>
        <v>0</v>
      </c>
      <c r="AC201" s="3">
        <f t="shared" si="516"/>
        <v>1</v>
      </c>
      <c r="AD201" s="3">
        <f t="shared" si="516"/>
        <v>1</v>
      </c>
      <c r="AE201" s="3">
        <f t="shared" si="516"/>
        <v>1</v>
      </c>
      <c r="AF201" s="3">
        <f t="shared" si="516"/>
        <v>1</v>
      </c>
      <c r="AG201" s="3">
        <f t="shared" si="516"/>
        <v>1</v>
      </c>
      <c r="AH201" s="3">
        <f t="shared" si="516"/>
        <v>0</v>
      </c>
      <c r="AI201" s="3">
        <f t="shared" si="516"/>
        <v>1</v>
      </c>
      <c r="AJ201" s="3">
        <f t="shared" si="516"/>
        <v>0</v>
      </c>
      <c r="AK201" s="3">
        <f t="shared" si="516"/>
        <v>0</v>
      </c>
      <c r="AL201" s="3">
        <f t="shared" si="516"/>
        <v>1</v>
      </c>
      <c r="AM201" s="3">
        <f t="shared" si="433"/>
        <v>7</v>
      </c>
      <c r="DK201" s="3">
        <v>43</v>
      </c>
      <c r="DN201" s="3" t="s">
        <v>3</v>
      </c>
      <c r="DO201" s="3" t="s">
        <v>4</v>
      </c>
      <c r="DP201" s="3" t="s">
        <v>5</v>
      </c>
      <c r="DQ201" s="3" t="s">
        <v>6</v>
      </c>
      <c r="DR201" s="3" t="s">
        <v>0</v>
      </c>
      <c r="DS201" s="3" t="s">
        <v>7</v>
      </c>
      <c r="DT201" s="3" t="s">
        <v>104</v>
      </c>
      <c r="DW201" s="3" t="s">
        <v>72</v>
      </c>
      <c r="DY201" s="3" t="s">
        <v>126</v>
      </c>
      <c r="DZ201" s="3" t="s">
        <v>122</v>
      </c>
      <c r="EA201" s="3" t="s">
        <v>117</v>
      </c>
      <c r="EB201" s="3" t="s">
        <v>125</v>
      </c>
      <c r="EC201" s="3" t="s">
        <v>121</v>
      </c>
      <c r="ED201" s="3" t="s">
        <v>120</v>
      </c>
      <c r="EE201" s="3" t="s">
        <v>123</v>
      </c>
      <c r="EF201" s="3" t="s">
        <v>119</v>
      </c>
      <c r="EH201" s="3">
        <f t="shared" ref="EH201:ES201" si="517">IF(AND(DL201&lt;&gt;"",EH158=1),1,0)</f>
        <v>0</v>
      </c>
      <c r="EI201" s="3">
        <f t="shared" si="517"/>
        <v>0</v>
      </c>
      <c r="EJ201" s="3">
        <f t="shared" si="517"/>
        <v>1</v>
      </c>
      <c r="EK201" s="3">
        <f t="shared" si="517"/>
        <v>1</v>
      </c>
      <c r="EL201" s="3">
        <f t="shared" si="517"/>
        <v>1</v>
      </c>
      <c r="EM201" s="3">
        <f t="shared" si="517"/>
        <v>1</v>
      </c>
      <c r="EN201" s="3">
        <f t="shared" si="517"/>
        <v>1</v>
      </c>
      <c r="EO201" s="3">
        <f t="shared" si="517"/>
        <v>0</v>
      </c>
      <c r="EP201" s="3">
        <f t="shared" si="517"/>
        <v>1</v>
      </c>
      <c r="EQ201" s="3">
        <f t="shared" si="517"/>
        <v>0</v>
      </c>
      <c r="ER201" s="3">
        <f t="shared" si="517"/>
        <v>0</v>
      </c>
      <c r="ES201" s="3">
        <f t="shared" si="517"/>
        <v>1</v>
      </c>
      <c r="ET201" s="3">
        <f t="shared" si="435"/>
        <v>7</v>
      </c>
    </row>
    <row r="202" spans="4:150" x14ac:dyDescent="0.25">
      <c r="D202" s="3">
        <v>44</v>
      </c>
      <c r="G202" s="3" t="s">
        <v>3</v>
      </c>
      <c r="H202" s="3" t="s">
        <v>4</v>
      </c>
      <c r="I202" s="3" t="s">
        <v>5</v>
      </c>
      <c r="J202" s="3" t="s">
        <v>6</v>
      </c>
      <c r="K202" s="3" t="s">
        <v>0</v>
      </c>
      <c r="L202" s="3" t="s">
        <v>7</v>
      </c>
      <c r="M202" s="3" t="s">
        <v>104</v>
      </c>
      <c r="O202" s="5" t="s">
        <v>106</v>
      </c>
      <c r="R202" s="3" t="s">
        <v>126</v>
      </c>
      <c r="S202" s="3" t="s">
        <v>122</v>
      </c>
      <c r="T202" s="3" t="s">
        <v>117</v>
      </c>
      <c r="U202" s="3" t="s">
        <v>125</v>
      </c>
      <c r="V202" s="3" t="s">
        <v>121</v>
      </c>
      <c r="W202" s="3" t="s">
        <v>120</v>
      </c>
      <c r="X202" s="3" t="s">
        <v>119</v>
      </c>
      <c r="Y202" s="3" t="s">
        <v>124</v>
      </c>
      <c r="AA202" s="3">
        <f t="shared" ref="AA202:AL202" si="518">IF(AND(E202&lt;&gt;"",AA158=1),1,0)</f>
        <v>0</v>
      </c>
      <c r="AB202" s="3">
        <f t="shared" si="518"/>
        <v>0</v>
      </c>
      <c r="AC202" s="3">
        <f t="shared" si="518"/>
        <v>1</v>
      </c>
      <c r="AD202" s="3">
        <f t="shared" si="518"/>
        <v>1</v>
      </c>
      <c r="AE202" s="3">
        <f t="shared" si="518"/>
        <v>1</v>
      </c>
      <c r="AF202" s="3">
        <f t="shared" si="518"/>
        <v>1</v>
      </c>
      <c r="AG202" s="3">
        <f t="shared" si="518"/>
        <v>1</v>
      </c>
      <c r="AH202" s="3">
        <f t="shared" si="518"/>
        <v>0</v>
      </c>
      <c r="AI202" s="3">
        <f t="shared" si="518"/>
        <v>1</v>
      </c>
      <c r="AJ202" s="3">
        <f t="shared" si="518"/>
        <v>0</v>
      </c>
      <c r="AK202" s="3">
        <f t="shared" si="518"/>
        <v>0</v>
      </c>
      <c r="AL202" s="3">
        <f t="shared" si="518"/>
        <v>0</v>
      </c>
      <c r="AM202" s="3">
        <f t="shared" si="433"/>
        <v>6</v>
      </c>
      <c r="DK202" s="3">
        <v>44</v>
      </c>
      <c r="DN202" s="3" t="s">
        <v>3</v>
      </c>
      <c r="DO202" s="3" t="s">
        <v>4</v>
      </c>
      <c r="DP202" s="3" t="s">
        <v>5</v>
      </c>
      <c r="DQ202" s="3" t="s">
        <v>6</v>
      </c>
      <c r="DR202" s="3" t="s">
        <v>0</v>
      </c>
      <c r="DS202" s="3" t="s">
        <v>7</v>
      </c>
      <c r="DT202" s="3" t="s">
        <v>104</v>
      </c>
      <c r="DV202" s="5" t="s">
        <v>106</v>
      </c>
      <c r="DY202" s="3" t="s">
        <v>126</v>
      </c>
      <c r="DZ202" s="3" t="s">
        <v>122</v>
      </c>
      <c r="EA202" s="3" t="s">
        <v>117</v>
      </c>
      <c r="EB202" s="3" t="s">
        <v>125</v>
      </c>
      <c r="EC202" s="3" t="s">
        <v>121</v>
      </c>
      <c r="ED202" s="3" t="s">
        <v>120</v>
      </c>
      <c r="EE202" s="3" t="s">
        <v>119</v>
      </c>
      <c r="EF202" s="3" t="s">
        <v>124</v>
      </c>
      <c r="EH202" s="3">
        <f t="shared" ref="EH202:ES202" si="519">IF(AND(DL202&lt;&gt;"",EH158=1),1,0)</f>
        <v>0</v>
      </c>
      <c r="EI202" s="3">
        <f t="shared" si="519"/>
        <v>0</v>
      </c>
      <c r="EJ202" s="3">
        <f t="shared" si="519"/>
        <v>1</v>
      </c>
      <c r="EK202" s="3">
        <f t="shared" si="519"/>
        <v>1</v>
      </c>
      <c r="EL202" s="3">
        <f t="shared" si="519"/>
        <v>1</v>
      </c>
      <c r="EM202" s="3">
        <f t="shared" si="519"/>
        <v>1</v>
      </c>
      <c r="EN202" s="3">
        <f t="shared" si="519"/>
        <v>1</v>
      </c>
      <c r="EO202" s="3">
        <f t="shared" si="519"/>
        <v>0</v>
      </c>
      <c r="EP202" s="3">
        <f t="shared" si="519"/>
        <v>1</v>
      </c>
      <c r="EQ202" s="3">
        <f t="shared" si="519"/>
        <v>0</v>
      </c>
      <c r="ER202" s="3">
        <f t="shared" si="519"/>
        <v>0</v>
      </c>
      <c r="ES202" s="3">
        <f t="shared" si="519"/>
        <v>0</v>
      </c>
      <c r="ET202" s="3">
        <f t="shared" si="435"/>
        <v>6</v>
      </c>
    </row>
    <row r="203" spans="4:150" x14ac:dyDescent="0.25">
      <c r="D203" s="3">
        <v>45</v>
      </c>
      <c r="G203" s="3" t="s">
        <v>3</v>
      </c>
      <c r="H203" s="3" t="s">
        <v>4</v>
      </c>
      <c r="I203" s="3" t="s">
        <v>5</v>
      </c>
      <c r="J203" s="3" t="s">
        <v>6</v>
      </c>
      <c r="K203" s="3" t="s">
        <v>0</v>
      </c>
      <c r="L203" s="3" t="s">
        <v>7</v>
      </c>
      <c r="M203" s="3" t="s">
        <v>104</v>
      </c>
      <c r="N203" s="3" t="s">
        <v>105</v>
      </c>
      <c r="R203" s="3" t="s">
        <v>126</v>
      </c>
      <c r="S203" s="3" t="s">
        <v>122</v>
      </c>
      <c r="T203" s="3" t="s">
        <v>118</v>
      </c>
      <c r="U203" s="3" t="s">
        <v>125</v>
      </c>
      <c r="V203" s="3" t="s">
        <v>121</v>
      </c>
      <c r="W203" s="3" t="s">
        <v>120</v>
      </c>
      <c r="X203" s="3" t="s">
        <v>117</v>
      </c>
      <c r="Y203" s="3" t="s">
        <v>119</v>
      </c>
      <c r="AA203" s="3">
        <f t="shared" ref="AA203:AL203" si="520">IF(AND(E203&lt;&gt;"",AA158=1),1,0)</f>
        <v>0</v>
      </c>
      <c r="AB203" s="3">
        <f t="shared" si="520"/>
        <v>0</v>
      </c>
      <c r="AC203" s="3">
        <f t="shared" si="520"/>
        <v>1</v>
      </c>
      <c r="AD203" s="3">
        <f t="shared" si="520"/>
        <v>1</v>
      </c>
      <c r="AE203" s="3">
        <f t="shared" si="520"/>
        <v>1</v>
      </c>
      <c r="AF203" s="3">
        <f t="shared" si="520"/>
        <v>1</v>
      </c>
      <c r="AG203" s="3">
        <f t="shared" si="520"/>
        <v>1</v>
      </c>
      <c r="AH203" s="3">
        <f t="shared" si="520"/>
        <v>0</v>
      </c>
      <c r="AI203" s="3">
        <f t="shared" si="520"/>
        <v>1</v>
      </c>
      <c r="AJ203" s="3">
        <f t="shared" si="520"/>
        <v>1</v>
      </c>
      <c r="AK203" s="3">
        <f t="shared" si="520"/>
        <v>0</v>
      </c>
      <c r="AL203" s="3">
        <f t="shared" si="520"/>
        <v>0</v>
      </c>
      <c r="AM203" s="3">
        <f t="shared" si="433"/>
        <v>7</v>
      </c>
      <c r="DK203" s="3">
        <v>45</v>
      </c>
      <c r="DN203" s="3" t="s">
        <v>3</v>
      </c>
      <c r="DO203" s="3" t="s">
        <v>4</v>
      </c>
      <c r="DP203" s="3" t="s">
        <v>5</v>
      </c>
      <c r="DQ203" s="3" t="s">
        <v>6</v>
      </c>
      <c r="DR203" s="3" t="s">
        <v>0</v>
      </c>
      <c r="DS203" s="3" t="s">
        <v>7</v>
      </c>
      <c r="DT203" s="3" t="s">
        <v>104</v>
      </c>
      <c r="DU203" s="3" t="s">
        <v>105</v>
      </c>
      <c r="DY203" s="3" t="s">
        <v>126</v>
      </c>
      <c r="DZ203" s="3" t="s">
        <v>122</v>
      </c>
      <c r="EA203" s="3" t="s">
        <v>118</v>
      </c>
      <c r="EB203" s="3" t="s">
        <v>125</v>
      </c>
      <c r="EC203" s="3" t="s">
        <v>121</v>
      </c>
      <c r="ED203" s="3" t="s">
        <v>120</v>
      </c>
      <c r="EE203" s="3" t="s">
        <v>117</v>
      </c>
      <c r="EF203" s="3" t="s">
        <v>119</v>
      </c>
      <c r="EH203" s="3">
        <f t="shared" ref="EH203:ES203" si="521">IF(AND(DL203&lt;&gt;"",EH158=1),1,0)</f>
        <v>0</v>
      </c>
      <c r="EI203" s="3">
        <f t="shared" si="521"/>
        <v>0</v>
      </c>
      <c r="EJ203" s="3">
        <f t="shared" si="521"/>
        <v>1</v>
      </c>
      <c r="EK203" s="3">
        <f t="shared" si="521"/>
        <v>1</v>
      </c>
      <c r="EL203" s="3">
        <f t="shared" si="521"/>
        <v>1</v>
      </c>
      <c r="EM203" s="3">
        <f t="shared" si="521"/>
        <v>1</v>
      </c>
      <c r="EN203" s="3">
        <f t="shared" si="521"/>
        <v>1</v>
      </c>
      <c r="EO203" s="3">
        <f t="shared" si="521"/>
        <v>0</v>
      </c>
      <c r="EP203" s="3">
        <f t="shared" si="521"/>
        <v>1</v>
      </c>
      <c r="EQ203" s="3">
        <f t="shared" si="521"/>
        <v>1</v>
      </c>
      <c r="ER203" s="3">
        <f t="shared" si="521"/>
        <v>0</v>
      </c>
      <c r="ES203" s="3">
        <f t="shared" si="521"/>
        <v>0</v>
      </c>
      <c r="ET203" s="3">
        <f t="shared" si="435"/>
        <v>7</v>
      </c>
    </row>
    <row r="204" spans="4:150" x14ac:dyDescent="0.25">
      <c r="D204" s="3">
        <v>46</v>
      </c>
      <c r="F204" s="3" t="s">
        <v>2</v>
      </c>
      <c r="J204" s="3" t="s">
        <v>6</v>
      </c>
      <c r="K204" s="3" t="s">
        <v>0</v>
      </c>
      <c r="L204" s="3" t="s">
        <v>7</v>
      </c>
      <c r="M204" s="3" t="s">
        <v>104</v>
      </c>
      <c r="N204" s="3" t="s">
        <v>105</v>
      </c>
      <c r="O204" s="5" t="s">
        <v>106</v>
      </c>
      <c r="P204" s="3" t="s">
        <v>72</v>
      </c>
      <c r="R204" s="3" t="s">
        <v>121</v>
      </c>
      <c r="S204" s="3" t="s">
        <v>118</v>
      </c>
      <c r="T204" s="3" t="s">
        <v>127</v>
      </c>
      <c r="U204" s="3" t="s">
        <v>120</v>
      </c>
      <c r="V204" s="3" t="s">
        <v>119</v>
      </c>
      <c r="W204" s="3" t="s">
        <v>122</v>
      </c>
      <c r="X204" s="3" t="s">
        <v>123</v>
      </c>
      <c r="Y204" s="3" t="s">
        <v>124</v>
      </c>
      <c r="AA204" s="3">
        <f t="shared" ref="AA204:AL204" si="522">IF(AND(E204&lt;&gt;"",AA158=1),1,0)</f>
        <v>0</v>
      </c>
      <c r="AB204" s="3">
        <f t="shared" si="522"/>
        <v>0</v>
      </c>
      <c r="AC204" s="3">
        <f t="shared" si="522"/>
        <v>0</v>
      </c>
      <c r="AD204" s="3">
        <f t="shared" si="522"/>
        <v>0</v>
      </c>
      <c r="AE204" s="3">
        <f t="shared" si="522"/>
        <v>0</v>
      </c>
      <c r="AF204" s="3">
        <f t="shared" si="522"/>
        <v>1</v>
      </c>
      <c r="AG204" s="3">
        <f t="shared" si="522"/>
        <v>1</v>
      </c>
      <c r="AH204" s="3">
        <f t="shared" si="522"/>
        <v>0</v>
      </c>
      <c r="AI204" s="3">
        <f t="shared" si="522"/>
        <v>1</v>
      </c>
      <c r="AJ204" s="3">
        <f t="shared" si="522"/>
        <v>1</v>
      </c>
      <c r="AK204" s="3">
        <f t="shared" si="522"/>
        <v>0</v>
      </c>
      <c r="AL204" s="3">
        <f t="shared" si="522"/>
        <v>1</v>
      </c>
      <c r="AM204" s="3">
        <f t="shared" si="433"/>
        <v>5</v>
      </c>
      <c r="DK204" s="3">
        <v>46</v>
      </c>
      <c r="DM204" s="3" t="s">
        <v>2</v>
      </c>
      <c r="DQ204" s="3" t="s">
        <v>6</v>
      </c>
      <c r="DR204" s="3" t="s">
        <v>0</v>
      </c>
      <c r="DS204" s="3" t="s">
        <v>7</v>
      </c>
      <c r="DT204" s="3" t="s">
        <v>104</v>
      </c>
      <c r="DU204" s="3" t="s">
        <v>105</v>
      </c>
      <c r="DV204" s="5" t="s">
        <v>106</v>
      </c>
      <c r="DW204" s="3" t="s">
        <v>72</v>
      </c>
      <c r="DY204" s="3" t="s">
        <v>121</v>
      </c>
      <c r="DZ204" s="3" t="s">
        <v>118</v>
      </c>
      <c r="EA204" s="3" t="s">
        <v>127</v>
      </c>
      <c r="EB204" s="3" t="s">
        <v>120</v>
      </c>
      <c r="EC204" s="3" t="s">
        <v>119</v>
      </c>
      <c r="ED204" s="3" t="s">
        <v>122</v>
      </c>
      <c r="EE204" s="3" t="s">
        <v>123</v>
      </c>
      <c r="EF204" s="3" t="s">
        <v>124</v>
      </c>
      <c r="EH204" s="3">
        <f t="shared" ref="EH204:ES204" si="523">IF(AND(DL204&lt;&gt;"",EH158=1),1,0)</f>
        <v>0</v>
      </c>
      <c r="EI204" s="3">
        <f t="shared" si="523"/>
        <v>0</v>
      </c>
      <c r="EJ204" s="3">
        <f t="shared" si="523"/>
        <v>0</v>
      </c>
      <c r="EK204" s="3">
        <f t="shared" si="523"/>
        <v>0</v>
      </c>
      <c r="EL204" s="3">
        <f t="shared" si="523"/>
        <v>0</v>
      </c>
      <c r="EM204" s="3">
        <f t="shared" si="523"/>
        <v>1</v>
      </c>
      <c r="EN204" s="3">
        <f t="shared" si="523"/>
        <v>1</v>
      </c>
      <c r="EO204" s="3">
        <f t="shared" si="523"/>
        <v>0</v>
      </c>
      <c r="EP204" s="3">
        <f t="shared" si="523"/>
        <v>1</v>
      </c>
      <c r="EQ204" s="3">
        <f t="shared" si="523"/>
        <v>1</v>
      </c>
      <c r="ER204" s="3">
        <f t="shared" si="523"/>
        <v>0</v>
      </c>
      <c r="ES204" s="3">
        <f t="shared" si="523"/>
        <v>1</v>
      </c>
      <c r="ET204" s="3">
        <f t="shared" si="435"/>
        <v>5</v>
      </c>
    </row>
    <row r="205" spans="4:150" x14ac:dyDescent="0.25">
      <c r="D205" s="3">
        <v>47</v>
      </c>
      <c r="F205" s="3" t="s">
        <v>2</v>
      </c>
      <c r="I205" s="3" t="s">
        <v>5</v>
      </c>
      <c r="K205" s="3" t="s">
        <v>0</v>
      </c>
      <c r="L205" s="3" t="s">
        <v>7</v>
      </c>
      <c r="M205" s="3" t="s">
        <v>104</v>
      </c>
      <c r="N205" s="3" t="s">
        <v>105</v>
      </c>
      <c r="O205" s="5" t="s">
        <v>106</v>
      </c>
      <c r="P205" s="3" t="s">
        <v>72</v>
      </c>
      <c r="R205" s="3" t="s">
        <v>117</v>
      </c>
      <c r="S205" s="3" t="s">
        <v>118</v>
      </c>
      <c r="T205" s="3" t="s">
        <v>119</v>
      </c>
      <c r="U205" s="3" t="s">
        <v>127</v>
      </c>
      <c r="V205" s="3" t="s">
        <v>121</v>
      </c>
      <c r="W205" s="3" t="s">
        <v>122</v>
      </c>
      <c r="X205" s="3" t="s">
        <v>123</v>
      </c>
      <c r="Y205" s="3" t="s">
        <v>124</v>
      </c>
      <c r="AA205" s="3">
        <f t="shared" ref="AA205:AL205" si="524">IF(AND(E205&lt;&gt;"",AA158=1),1,0)</f>
        <v>0</v>
      </c>
      <c r="AB205" s="3">
        <f t="shared" si="524"/>
        <v>0</v>
      </c>
      <c r="AC205" s="3">
        <f t="shared" si="524"/>
        <v>0</v>
      </c>
      <c r="AD205" s="3">
        <f t="shared" si="524"/>
        <v>0</v>
      </c>
      <c r="AE205" s="3">
        <f t="shared" si="524"/>
        <v>1</v>
      </c>
      <c r="AF205" s="3">
        <f t="shared" si="524"/>
        <v>0</v>
      </c>
      <c r="AG205" s="3">
        <f t="shared" si="524"/>
        <v>1</v>
      </c>
      <c r="AH205" s="3">
        <f t="shared" si="524"/>
        <v>0</v>
      </c>
      <c r="AI205" s="3">
        <f t="shared" si="524"/>
        <v>1</v>
      </c>
      <c r="AJ205" s="3">
        <f t="shared" si="524"/>
        <v>1</v>
      </c>
      <c r="AK205" s="3">
        <f t="shared" si="524"/>
        <v>0</v>
      </c>
      <c r="AL205" s="3">
        <f t="shared" si="524"/>
        <v>1</v>
      </c>
      <c r="AM205" s="3">
        <f t="shared" si="433"/>
        <v>5</v>
      </c>
      <c r="DK205" s="3">
        <v>47</v>
      </c>
      <c r="DM205" s="3" t="s">
        <v>2</v>
      </c>
      <c r="DP205" s="3" t="s">
        <v>5</v>
      </c>
      <c r="DR205" s="3" t="s">
        <v>0</v>
      </c>
      <c r="DS205" s="3" t="s">
        <v>7</v>
      </c>
      <c r="DT205" s="3" t="s">
        <v>104</v>
      </c>
      <c r="DU205" s="3" t="s">
        <v>105</v>
      </c>
      <c r="DV205" s="5" t="s">
        <v>106</v>
      </c>
      <c r="DW205" s="3" t="s">
        <v>72</v>
      </c>
      <c r="DY205" s="3" t="s">
        <v>117</v>
      </c>
      <c r="DZ205" s="3" t="s">
        <v>118</v>
      </c>
      <c r="EA205" s="3" t="s">
        <v>119</v>
      </c>
      <c r="EB205" s="3" t="s">
        <v>127</v>
      </c>
      <c r="EC205" s="3" t="s">
        <v>121</v>
      </c>
      <c r="ED205" s="3" t="s">
        <v>122</v>
      </c>
      <c r="EE205" s="3" t="s">
        <v>123</v>
      </c>
      <c r="EF205" s="3" t="s">
        <v>124</v>
      </c>
      <c r="EH205" s="3">
        <f t="shared" ref="EH205:ES205" si="525">IF(AND(DL205&lt;&gt;"",EH158=1),1,0)</f>
        <v>0</v>
      </c>
      <c r="EI205" s="3">
        <f t="shared" si="525"/>
        <v>0</v>
      </c>
      <c r="EJ205" s="3">
        <f t="shared" si="525"/>
        <v>0</v>
      </c>
      <c r="EK205" s="3">
        <f t="shared" si="525"/>
        <v>0</v>
      </c>
      <c r="EL205" s="3">
        <f t="shared" si="525"/>
        <v>1</v>
      </c>
      <c r="EM205" s="3">
        <f t="shared" si="525"/>
        <v>0</v>
      </c>
      <c r="EN205" s="3">
        <f t="shared" si="525"/>
        <v>1</v>
      </c>
      <c r="EO205" s="3">
        <f t="shared" si="525"/>
        <v>0</v>
      </c>
      <c r="EP205" s="3">
        <f t="shared" si="525"/>
        <v>1</v>
      </c>
      <c r="EQ205" s="3">
        <f t="shared" si="525"/>
        <v>1</v>
      </c>
      <c r="ER205" s="3">
        <f t="shared" si="525"/>
        <v>0</v>
      </c>
      <c r="ES205" s="3">
        <f t="shared" si="525"/>
        <v>1</v>
      </c>
      <c r="ET205" s="3">
        <f t="shared" si="435"/>
        <v>5</v>
      </c>
    </row>
    <row r="206" spans="4:150" x14ac:dyDescent="0.25">
      <c r="D206" s="3">
        <v>48</v>
      </c>
      <c r="F206" s="3" t="s">
        <v>2</v>
      </c>
      <c r="I206" s="3" t="s">
        <v>5</v>
      </c>
      <c r="J206" s="3" t="s">
        <v>6</v>
      </c>
      <c r="L206" s="3" t="s">
        <v>7</v>
      </c>
      <c r="M206" s="3" t="s">
        <v>104</v>
      </c>
      <c r="N206" s="3" t="s">
        <v>105</v>
      </c>
      <c r="O206" s="5" t="s">
        <v>106</v>
      </c>
      <c r="P206" s="3" t="s">
        <v>72</v>
      </c>
      <c r="R206" s="3" t="s">
        <v>117</v>
      </c>
      <c r="S206" s="3" t="s">
        <v>118</v>
      </c>
      <c r="T206" s="3" t="s">
        <v>127</v>
      </c>
      <c r="U206" s="3" t="s">
        <v>120</v>
      </c>
      <c r="V206" s="3" t="s">
        <v>119</v>
      </c>
      <c r="W206" s="3" t="s">
        <v>121</v>
      </c>
      <c r="X206" s="3" t="s">
        <v>123</v>
      </c>
      <c r="Y206" s="3" t="s">
        <v>124</v>
      </c>
      <c r="AA206" s="3">
        <f t="shared" ref="AA206:AL206" si="526">IF(AND(E206&lt;&gt;"",AA158=1),1,0)</f>
        <v>0</v>
      </c>
      <c r="AB206" s="3">
        <f t="shared" si="526"/>
        <v>0</v>
      </c>
      <c r="AC206" s="3">
        <f t="shared" si="526"/>
        <v>0</v>
      </c>
      <c r="AD206" s="3">
        <f t="shared" si="526"/>
        <v>0</v>
      </c>
      <c r="AE206" s="3">
        <f t="shared" si="526"/>
        <v>1</v>
      </c>
      <c r="AF206" s="3">
        <f t="shared" si="526"/>
        <v>1</v>
      </c>
      <c r="AG206" s="3">
        <f t="shared" si="526"/>
        <v>0</v>
      </c>
      <c r="AH206" s="3">
        <f t="shared" si="526"/>
        <v>0</v>
      </c>
      <c r="AI206" s="3">
        <f t="shared" si="526"/>
        <v>1</v>
      </c>
      <c r="AJ206" s="3">
        <f t="shared" si="526"/>
        <v>1</v>
      </c>
      <c r="AK206" s="3">
        <f t="shared" si="526"/>
        <v>0</v>
      </c>
      <c r="AL206" s="3">
        <f t="shared" si="526"/>
        <v>1</v>
      </c>
      <c r="AM206" s="3">
        <f t="shared" si="433"/>
        <v>5</v>
      </c>
      <c r="DK206" s="3">
        <v>48</v>
      </c>
      <c r="DM206" s="3" t="s">
        <v>2</v>
      </c>
      <c r="DP206" s="3" t="s">
        <v>5</v>
      </c>
      <c r="DQ206" s="3" t="s">
        <v>6</v>
      </c>
      <c r="DS206" s="3" t="s">
        <v>7</v>
      </c>
      <c r="DT206" s="3" t="s">
        <v>104</v>
      </c>
      <c r="DU206" s="3" t="s">
        <v>105</v>
      </c>
      <c r="DV206" s="5" t="s">
        <v>106</v>
      </c>
      <c r="DW206" s="3" t="s">
        <v>72</v>
      </c>
      <c r="DY206" s="3" t="s">
        <v>117</v>
      </c>
      <c r="DZ206" s="3" t="s">
        <v>118</v>
      </c>
      <c r="EA206" s="3" t="s">
        <v>127</v>
      </c>
      <c r="EB206" s="3" t="s">
        <v>120</v>
      </c>
      <c r="EC206" s="3" t="s">
        <v>119</v>
      </c>
      <c r="ED206" s="3" t="s">
        <v>121</v>
      </c>
      <c r="EE206" s="3" t="s">
        <v>123</v>
      </c>
      <c r="EF206" s="3" t="s">
        <v>124</v>
      </c>
      <c r="EH206" s="3">
        <f t="shared" ref="EH206:ES206" si="527">IF(AND(DL206&lt;&gt;"",EH158=1),1,0)</f>
        <v>0</v>
      </c>
      <c r="EI206" s="3">
        <f t="shared" si="527"/>
        <v>0</v>
      </c>
      <c r="EJ206" s="3">
        <f t="shared" si="527"/>
        <v>0</v>
      </c>
      <c r="EK206" s="3">
        <f t="shared" si="527"/>
        <v>0</v>
      </c>
      <c r="EL206" s="3">
        <f t="shared" si="527"/>
        <v>1</v>
      </c>
      <c r="EM206" s="3">
        <f t="shared" si="527"/>
        <v>1</v>
      </c>
      <c r="EN206" s="3">
        <f t="shared" si="527"/>
        <v>0</v>
      </c>
      <c r="EO206" s="3">
        <f t="shared" si="527"/>
        <v>0</v>
      </c>
      <c r="EP206" s="3">
        <f t="shared" si="527"/>
        <v>1</v>
      </c>
      <c r="EQ206" s="3">
        <f t="shared" si="527"/>
        <v>1</v>
      </c>
      <c r="ER206" s="3">
        <f t="shared" si="527"/>
        <v>0</v>
      </c>
      <c r="ES206" s="3">
        <f t="shared" si="527"/>
        <v>1</v>
      </c>
      <c r="ET206" s="3">
        <f t="shared" si="435"/>
        <v>5</v>
      </c>
    </row>
    <row r="207" spans="4:150" x14ac:dyDescent="0.25">
      <c r="D207" s="3">
        <v>49</v>
      </c>
      <c r="F207" s="3" t="s">
        <v>2</v>
      </c>
      <c r="I207" s="3" t="s">
        <v>5</v>
      </c>
      <c r="J207" s="3" t="s">
        <v>6</v>
      </c>
      <c r="K207" s="3" t="s">
        <v>0</v>
      </c>
      <c r="M207" s="3" t="s">
        <v>104</v>
      </c>
      <c r="N207" s="3" t="s">
        <v>105</v>
      </c>
      <c r="O207" s="5" t="s">
        <v>106</v>
      </c>
      <c r="P207" s="3" t="s">
        <v>72</v>
      </c>
      <c r="R207" s="3" t="s">
        <v>117</v>
      </c>
      <c r="S207" s="3" t="s">
        <v>118</v>
      </c>
      <c r="T207" s="3" t="s">
        <v>127</v>
      </c>
      <c r="U207" s="3" t="s">
        <v>120</v>
      </c>
      <c r="V207" s="3" t="s">
        <v>119</v>
      </c>
      <c r="W207" s="3" t="s">
        <v>122</v>
      </c>
      <c r="X207" s="3" t="s">
        <v>123</v>
      </c>
      <c r="Y207" s="3" t="s">
        <v>124</v>
      </c>
      <c r="AA207" s="3">
        <f t="shared" ref="AA207:AL207" si="528">IF(AND(E207&lt;&gt;"",AA158=1),1,0)</f>
        <v>0</v>
      </c>
      <c r="AB207" s="3">
        <f t="shared" si="528"/>
        <v>0</v>
      </c>
      <c r="AC207" s="3">
        <f t="shared" si="528"/>
        <v>0</v>
      </c>
      <c r="AD207" s="3">
        <f t="shared" si="528"/>
        <v>0</v>
      </c>
      <c r="AE207" s="3">
        <f t="shared" si="528"/>
        <v>1</v>
      </c>
      <c r="AF207" s="3">
        <f t="shared" si="528"/>
        <v>1</v>
      </c>
      <c r="AG207" s="3">
        <f t="shared" si="528"/>
        <v>1</v>
      </c>
      <c r="AH207" s="3">
        <f t="shared" si="528"/>
        <v>0</v>
      </c>
      <c r="AI207" s="3">
        <f t="shared" si="528"/>
        <v>1</v>
      </c>
      <c r="AJ207" s="3">
        <f t="shared" si="528"/>
        <v>1</v>
      </c>
      <c r="AK207" s="3">
        <f t="shared" si="528"/>
        <v>0</v>
      </c>
      <c r="AL207" s="3">
        <f t="shared" si="528"/>
        <v>1</v>
      </c>
      <c r="AM207" s="3">
        <f t="shared" si="433"/>
        <v>6</v>
      </c>
      <c r="DK207" s="3">
        <v>49</v>
      </c>
      <c r="DM207" s="3" t="s">
        <v>2</v>
      </c>
      <c r="DP207" s="3" t="s">
        <v>5</v>
      </c>
      <c r="DQ207" s="3" t="s">
        <v>6</v>
      </c>
      <c r="DR207" s="3" t="s">
        <v>0</v>
      </c>
      <c r="DT207" s="3" t="s">
        <v>104</v>
      </c>
      <c r="DU207" s="3" t="s">
        <v>105</v>
      </c>
      <c r="DV207" s="5" t="s">
        <v>106</v>
      </c>
      <c r="DW207" s="3" t="s">
        <v>72</v>
      </c>
      <c r="DY207" s="3" t="s">
        <v>117</v>
      </c>
      <c r="DZ207" s="3" t="s">
        <v>118</v>
      </c>
      <c r="EA207" s="3" t="s">
        <v>127</v>
      </c>
      <c r="EB207" s="3" t="s">
        <v>120</v>
      </c>
      <c r="EC207" s="3" t="s">
        <v>119</v>
      </c>
      <c r="ED207" s="3" t="s">
        <v>122</v>
      </c>
      <c r="EE207" s="3" t="s">
        <v>123</v>
      </c>
      <c r="EF207" s="3" t="s">
        <v>124</v>
      </c>
      <c r="EH207" s="3">
        <f t="shared" ref="EH207:ES207" si="529">IF(AND(DL207&lt;&gt;"",EH158=1),1,0)</f>
        <v>0</v>
      </c>
      <c r="EI207" s="3">
        <f t="shared" si="529"/>
        <v>0</v>
      </c>
      <c r="EJ207" s="3">
        <f t="shared" si="529"/>
        <v>0</v>
      </c>
      <c r="EK207" s="3">
        <f t="shared" si="529"/>
        <v>0</v>
      </c>
      <c r="EL207" s="3">
        <f t="shared" si="529"/>
        <v>1</v>
      </c>
      <c r="EM207" s="3">
        <f t="shared" si="529"/>
        <v>1</v>
      </c>
      <c r="EN207" s="3">
        <f t="shared" si="529"/>
        <v>1</v>
      </c>
      <c r="EO207" s="3">
        <f t="shared" si="529"/>
        <v>0</v>
      </c>
      <c r="EP207" s="3">
        <f t="shared" si="529"/>
        <v>1</v>
      </c>
      <c r="EQ207" s="3">
        <f t="shared" si="529"/>
        <v>1</v>
      </c>
      <c r="ER207" s="3">
        <f t="shared" si="529"/>
        <v>0</v>
      </c>
      <c r="ES207" s="3">
        <f t="shared" si="529"/>
        <v>1</v>
      </c>
      <c r="ET207" s="3">
        <f t="shared" si="435"/>
        <v>6</v>
      </c>
    </row>
    <row r="208" spans="4:150" x14ac:dyDescent="0.25">
      <c r="D208" s="3">
        <v>50</v>
      </c>
      <c r="F208" s="3" t="s">
        <v>2</v>
      </c>
      <c r="I208" s="3" t="s">
        <v>5</v>
      </c>
      <c r="J208" s="3" t="s">
        <v>6</v>
      </c>
      <c r="K208" s="3" t="s">
        <v>0</v>
      </c>
      <c r="L208" s="3" t="s">
        <v>7</v>
      </c>
      <c r="N208" s="3" t="s">
        <v>105</v>
      </c>
      <c r="O208" s="5" t="s">
        <v>106</v>
      </c>
      <c r="P208" s="3" t="s">
        <v>72</v>
      </c>
      <c r="R208" s="3" t="s">
        <v>117</v>
      </c>
      <c r="S208" s="3" t="s">
        <v>118</v>
      </c>
      <c r="T208" s="3" t="s">
        <v>127</v>
      </c>
      <c r="U208" s="3" t="s">
        <v>120</v>
      </c>
      <c r="V208" s="3" t="s">
        <v>121</v>
      </c>
      <c r="W208" s="3" t="s">
        <v>122</v>
      </c>
      <c r="X208" s="3" t="s">
        <v>123</v>
      </c>
      <c r="Y208" s="3" t="s">
        <v>124</v>
      </c>
      <c r="AA208" s="3">
        <f t="shared" ref="AA208:AL208" si="530">IF(AND(E208&lt;&gt;"",AA158=1),1,0)</f>
        <v>0</v>
      </c>
      <c r="AB208" s="3">
        <f t="shared" si="530"/>
        <v>0</v>
      </c>
      <c r="AC208" s="3">
        <f t="shared" si="530"/>
        <v>0</v>
      </c>
      <c r="AD208" s="3">
        <f t="shared" si="530"/>
        <v>0</v>
      </c>
      <c r="AE208" s="3">
        <f t="shared" si="530"/>
        <v>1</v>
      </c>
      <c r="AF208" s="3">
        <f t="shared" si="530"/>
        <v>1</v>
      </c>
      <c r="AG208" s="3">
        <f t="shared" si="530"/>
        <v>1</v>
      </c>
      <c r="AH208" s="3">
        <f t="shared" si="530"/>
        <v>0</v>
      </c>
      <c r="AI208" s="3">
        <f t="shared" si="530"/>
        <v>0</v>
      </c>
      <c r="AJ208" s="3">
        <f t="shared" si="530"/>
        <v>1</v>
      </c>
      <c r="AK208" s="3">
        <f t="shared" si="530"/>
        <v>0</v>
      </c>
      <c r="AL208" s="3">
        <f t="shared" si="530"/>
        <v>1</v>
      </c>
      <c r="AM208" s="3">
        <f t="shared" si="433"/>
        <v>5</v>
      </c>
      <c r="DK208" s="3">
        <v>50</v>
      </c>
      <c r="DM208" s="3" t="s">
        <v>2</v>
      </c>
      <c r="DP208" s="3" t="s">
        <v>5</v>
      </c>
      <c r="DQ208" s="3" t="s">
        <v>6</v>
      </c>
      <c r="DR208" s="3" t="s">
        <v>0</v>
      </c>
      <c r="DS208" s="3" t="s">
        <v>7</v>
      </c>
      <c r="DU208" s="3" t="s">
        <v>105</v>
      </c>
      <c r="DV208" s="5" t="s">
        <v>106</v>
      </c>
      <c r="DW208" s="3" t="s">
        <v>72</v>
      </c>
      <c r="DY208" s="3" t="s">
        <v>117</v>
      </c>
      <c r="DZ208" s="3" t="s">
        <v>118</v>
      </c>
      <c r="EA208" s="3" t="s">
        <v>127</v>
      </c>
      <c r="EB208" s="3" t="s">
        <v>120</v>
      </c>
      <c r="EC208" s="3" t="s">
        <v>121</v>
      </c>
      <c r="ED208" s="3" t="s">
        <v>122</v>
      </c>
      <c r="EE208" s="3" t="s">
        <v>123</v>
      </c>
      <c r="EF208" s="3" t="s">
        <v>124</v>
      </c>
      <c r="EH208" s="3">
        <f t="shared" ref="EH208:ES208" si="531">IF(AND(DL208&lt;&gt;"",EH158=1),1,0)</f>
        <v>0</v>
      </c>
      <c r="EI208" s="3">
        <f t="shared" si="531"/>
        <v>0</v>
      </c>
      <c r="EJ208" s="3">
        <f t="shared" si="531"/>
        <v>0</v>
      </c>
      <c r="EK208" s="3">
        <f t="shared" si="531"/>
        <v>0</v>
      </c>
      <c r="EL208" s="3">
        <f t="shared" si="531"/>
        <v>1</v>
      </c>
      <c r="EM208" s="3">
        <f t="shared" si="531"/>
        <v>1</v>
      </c>
      <c r="EN208" s="3">
        <f t="shared" si="531"/>
        <v>1</v>
      </c>
      <c r="EO208" s="3">
        <f t="shared" si="531"/>
        <v>0</v>
      </c>
      <c r="EP208" s="3">
        <f t="shared" si="531"/>
        <v>0</v>
      </c>
      <c r="EQ208" s="3">
        <f t="shared" si="531"/>
        <v>1</v>
      </c>
      <c r="ER208" s="3">
        <f t="shared" si="531"/>
        <v>0</v>
      </c>
      <c r="ES208" s="3">
        <f t="shared" si="531"/>
        <v>1</v>
      </c>
      <c r="ET208" s="3">
        <f t="shared" si="435"/>
        <v>5</v>
      </c>
    </row>
    <row r="209" spans="4:150" x14ac:dyDescent="0.25">
      <c r="D209" s="3">
        <v>51</v>
      </c>
      <c r="F209" s="3" t="s">
        <v>2</v>
      </c>
      <c r="I209" s="3" t="s">
        <v>5</v>
      </c>
      <c r="J209" s="3" t="s">
        <v>6</v>
      </c>
      <c r="K209" s="3" t="s">
        <v>0</v>
      </c>
      <c r="L209" s="3" t="s">
        <v>7</v>
      </c>
      <c r="M209" s="3" t="s">
        <v>104</v>
      </c>
      <c r="O209" s="5" t="s">
        <v>106</v>
      </c>
      <c r="P209" s="3" t="s">
        <v>72</v>
      </c>
      <c r="R209" s="3" t="s">
        <v>117</v>
      </c>
      <c r="S209" s="3" t="s">
        <v>122</v>
      </c>
      <c r="T209" s="3" t="s">
        <v>127</v>
      </c>
      <c r="U209" s="3" t="s">
        <v>120</v>
      </c>
      <c r="V209" s="3" t="s">
        <v>119</v>
      </c>
      <c r="W209" s="3" t="s">
        <v>121</v>
      </c>
      <c r="X209" s="3" t="s">
        <v>123</v>
      </c>
      <c r="Y209" s="3" t="s">
        <v>124</v>
      </c>
      <c r="AA209" s="3">
        <f t="shared" ref="AA209:AL209" si="532">IF(AND(E209&lt;&gt;"",AA158=1),1,0)</f>
        <v>0</v>
      </c>
      <c r="AB209" s="3">
        <f t="shared" si="532"/>
        <v>0</v>
      </c>
      <c r="AC209" s="3">
        <f t="shared" si="532"/>
        <v>0</v>
      </c>
      <c r="AD209" s="3">
        <f t="shared" si="532"/>
        <v>0</v>
      </c>
      <c r="AE209" s="3">
        <f t="shared" si="532"/>
        <v>1</v>
      </c>
      <c r="AF209" s="3">
        <f t="shared" si="532"/>
        <v>1</v>
      </c>
      <c r="AG209" s="3">
        <f t="shared" si="532"/>
        <v>1</v>
      </c>
      <c r="AH209" s="3">
        <f t="shared" si="532"/>
        <v>0</v>
      </c>
      <c r="AI209" s="3">
        <f t="shared" si="532"/>
        <v>1</v>
      </c>
      <c r="AJ209" s="3">
        <f t="shared" si="532"/>
        <v>0</v>
      </c>
      <c r="AK209" s="3">
        <f t="shared" si="532"/>
        <v>0</v>
      </c>
      <c r="AL209" s="3">
        <f t="shared" si="532"/>
        <v>1</v>
      </c>
      <c r="AM209" s="3">
        <f t="shared" si="433"/>
        <v>5</v>
      </c>
      <c r="DK209" s="3">
        <v>51</v>
      </c>
      <c r="DM209" s="3" t="s">
        <v>2</v>
      </c>
      <c r="DP209" s="3" t="s">
        <v>5</v>
      </c>
      <c r="DQ209" s="3" t="s">
        <v>6</v>
      </c>
      <c r="DR209" s="3" t="s">
        <v>0</v>
      </c>
      <c r="DS209" s="3" t="s">
        <v>7</v>
      </c>
      <c r="DT209" s="3" t="s">
        <v>104</v>
      </c>
      <c r="DV209" s="5" t="s">
        <v>106</v>
      </c>
      <c r="DW209" s="3" t="s">
        <v>72</v>
      </c>
      <c r="DY209" s="3" t="s">
        <v>117</v>
      </c>
      <c r="DZ209" s="3" t="s">
        <v>122</v>
      </c>
      <c r="EA209" s="3" t="s">
        <v>127</v>
      </c>
      <c r="EB209" s="3" t="s">
        <v>120</v>
      </c>
      <c r="EC209" s="3" t="s">
        <v>119</v>
      </c>
      <c r="ED209" s="3" t="s">
        <v>121</v>
      </c>
      <c r="EE209" s="3" t="s">
        <v>123</v>
      </c>
      <c r="EF209" s="3" t="s">
        <v>124</v>
      </c>
      <c r="EH209" s="3">
        <f t="shared" ref="EH209:ES209" si="533">IF(AND(DL209&lt;&gt;"",EH158=1),1,0)</f>
        <v>0</v>
      </c>
      <c r="EI209" s="3">
        <f t="shared" si="533"/>
        <v>0</v>
      </c>
      <c r="EJ209" s="3">
        <f t="shared" si="533"/>
        <v>0</v>
      </c>
      <c r="EK209" s="3">
        <f t="shared" si="533"/>
        <v>0</v>
      </c>
      <c r="EL209" s="3">
        <f t="shared" si="533"/>
        <v>1</v>
      </c>
      <c r="EM209" s="3">
        <f t="shared" si="533"/>
        <v>1</v>
      </c>
      <c r="EN209" s="3">
        <f t="shared" si="533"/>
        <v>1</v>
      </c>
      <c r="EO209" s="3">
        <f t="shared" si="533"/>
        <v>0</v>
      </c>
      <c r="EP209" s="3">
        <f t="shared" si="533"/>
        <v>1</v>
      </c>
      <c r="EQ209" s="3">
        <f t="shared" si="533"/>
        <v>0</v>
      </c>
      <c r="ER209" s="3">
        <f t="shared" si="533"/>
        <v>0</v>
      </c>
      <c r="ES209" s="3">
        <f t="shared" si="533"/>
        <v>1</v>
      </c>
      <c r="ET209" s="3">
        <f t="shared" si="435"/>
        <v>5</v>
      </c>
    </row>
    <row r="210" spans="4:150" x14ac:dyDescent="0.25">
      <c r="D210" s="3">
        <v>52</v>
      </c>
      <c r="F210" s="3" t="s">
        <v>2</v>
      </c>
      <c r="I210" s="3" t="s">
        <v>5</v>
      </c>
      <c r="J210" s="3" t="s">
        <v>6</v>
      </c>
      <c r="K210" s="3" t="s">
        <v>0</v>
      </c>
      <c r="L210" s="3" t="s">
        <v>7</v>
      </c>
      <c r="M210" s="3" t="s">
        <v>104</v>
      </c>
      <c r="N210" s="3" t="s">
        <v>105</v>
      </c>
      <c r="P210" s="3" t="s">
        <v>72</v>
      </c>
      <c r="R210" s="3" t="s">
        <v>117</v>
      </c>
      <c r="S210" s="3" t="s">
        <v>118</v>
      </c>
      <c r="T210" s="3" t="s">
        <v>127</v>
      </c>
      <c r="U210" s="3" t="s">
        <v>120</v>
      </c>
      <c r="V210" s="3" t="s">
        <v>121</v>
      </c>
      <c r="W210" s="3" t="s">
        <v>122</v>
      </c>
      <c r="X210" s="3" t="s">
        <v>123</v>
      </c>
      <c r="Y210" s="3" t="s">
        <v>119</v>
      </c>
      <c r="AA210" s="3">
        <f t="shared" ref="AA210:AL210" si="534">IF(AND(E210&lt;&gt;"",AA158=1),1,0)</f>
        <v>0</v>
      </c>
      <c r="AB210" s="3">
        <f t="shared" si="534"/>
        <v>0</v>
      </c>
      <c r="AC210" s="3">
        <f t="shared" si="534"/>
        <v>0</v>
      </c>
      <c r="AD210" s="3">
        <f t="shared" si="534"/>
        <v>0</v>
      </c>
      <c r="AE210" s="3">
        <f t="shared" si="534"/>
        <v>1</v>
      </c>
      <c r="AF210" s="3">
        <f t="shared" si="534"/>
        <v>1</v>
      </c>
      <c r="AG210" s="3">
        <f t="shared" si="534"/>
        <v>1</v>
      </c>
      <c r="AH210" s="3">
        <f t="shared" si="534"/>
        <v>0</v>
      </c>
      <c r="AI210" s="3">
        <f t="shared" si="534"/>
        <v>1</v>
      </c>
      <c r="AJ210" s="3">
        <f t="shared" si="534"/>
        <v>1</v>
      </c>
      <c r="AK210" s="3">
        <f t="shared" si="534"/>
        <v>0</v>
      </c>
      <c r="AL210" s="3">
        <f t="shared" si="534"/>
        <v>1</v>
      </c>
      <c r="AM210" s="3">
        <f t="shared" si="433"/>
        <v>6</v>
      </c>
      <c r="DK210" s="3">
        <v>52</v>
      </c>
      <c r="DM210" s="3" t="s">
        <v>2</v>
      </c>
      <c r="DP210" s="3" t="s">
        <v>5</v>
      </c>
      <c r="DQ210" s="3" t="s">
        <v>6</v>
      </c>
      <c r="DR210" s="3" t="s">
        <v>0</v>
      </c>
      <c r="DS210" s="3" t="s">
        <v>7</v>
      </c>
      <c r="DT210" s="3" t="s">
        <v>104</v>
      </c>
      <c r="DU210" s="3" t="s">
        <v>105</v>
      </c>
      <c r="DW210" s="3" t="s">
        <v>72</v>
      </c>
      <c r="DY210" s="3" t="s">
        <v>117</v>
      </c>
      <c r="DZ210" s="3" t="s">
        <v>118</v>
      </c>
      <c r="EA210" s="3" t="s">
        <v>127</v>
      </c>
      <c r="EB210" s="3" t="s">
        <v>120</v>
      </c>
      <c r="EC210" s="3" t="s">
        <v>121</v>
      </c>
      <c r="ED210" s="3" t="s">
        <v>122</v>
      </c>
      <c r="EE210" s="3" t="s">
        <v>123</v>
      </c>
      <c r="EF210" s="3" t="s">
        <v>119</v>
      </c>
      <c r="EH210" s="3">
        <f t="shared" ref="EH210:ES210" si="535">IF(AND(DL210&lt;&gt;"",EH158=1),1,0)</f>
        <v>0</v>
      </c>
      <c r="EI210" s="3">
        <f t="shared" si="535"/>
        <v>0</v>
      </c>
      <c r="EJ210" s="3">
        <f t="shared" si="535"/>
        <v>0</v>
      </c>
      <c r="EK210" s="3">
        <f t="shared" si="535"/>
        <v>0</v>
      </c>
      <c r="EL210" s="3">
        <f t="shared" si="535"/>
        <v>1</v>
      </c>
      <c r="EM210" s="3">
        <f t="shared" si="535"/>
        <v>1</v>
      </c>
      <c r="EN210" s="3">
        <f t="shared" si="535"/>
        <v>1</v>
      </c>
      <c r="EO210" s="3">
        <f t="shared" si="535"/>
        <v>0</v>
      </c>
      <c r="EP210" s="3">
        <f t="shared" si="535"/>
        <v>1</v>
      </c>
      <c r="EQ210" s="3">
        <f t="shared" si="535"/>
        <v>1</v>
      </c>
      <c r="ER210" s="3">
        <f t="shared" si="535"/>
        <v>0</v>
      </c>
      <c r="ES210" s="3">
        <f t="shared" si="535"/>
        <v>1</v>
      </c>
      <c r="ET210" s="3">
        <f t="shared" si="435"/>
        <v>6</v>
      </c>
    </row>
    <row r="211" spans="4:150" x14ac:dyDescent="0.25">
      <c r="D211" s="3">
        <v>53</v>
      </c>
      <c r="F211" s="3" t="s">
        <v>2</v>
      </c>
      <c r="I211" s="3" t="s">
        <v>5</v>
      </c>
      <c r="J211" s="3" t="s">
        <v>6</v>
      </c>
      <c r="K211" s="3" t="s">
        <v>0</v>
      </c>
      <c r="L211" s="3" t="s">
        <v>7</v>
      </c>
      <c r="M211" s="3" t="s">
        <v>104</v>
      </c>
      <c r="N211" s="3" t="s">
        <v>105</v>
      </c>
      <c r="O211" s="5" t="s">
        <v>106</v>
      </c>
      <c r="R211" s="3" t="s">
        <v>117</v>
      </c>
      <c r="S211" s="3" t="s">
        <v>118</v>
      </c>
      <c r="T211" s="3" t="s">
        <v>127</v>
      </c>
      <c r="U211" s="3" t="s">
        <v>120</v>
      </c>
      <c r="V211" s="3" t="s">
        <v>121</v>
      </c>
      <c r="W211" s="3" t="s">
        <v>122</v>
      </c>
      <c r="X211" s="3" t="s">
        <v>119</v>
      </c>
      <c r="Y211" s="3" t="s">
        <v>124</v>
      </c>
      <c r="AA211" s="3">
        <f t="shared" ref="AA211:AL211" si="536">IF(AND(E211&lt;&gt;"",AA158=1),1,0)</f>
        <v>0</v>
      </c>
      <c r="AB211" s="3">
        <f t="shared" si="536"/>
        <v>0</v>
      </c>
      <c r="AC211" s="3">
        <f t="shared" si="536"/>
        <v>0</v>
      </c>
      <c r="AD211" s="3">
        <f t="shared" si="536"/>
        <v>0</v>
      </c>
      <c r="AE211" s="3">
        <f t="shared" si="536"/>
        <v>1</v>
      </c>
      <c r="AF211" s="3">
        <f t="shared" si="536"/>
        <v>1</v>
      </c>
      <c r="AG211" s="3">
        <f t="shared" si="536"/>
        <v>1</v>
      </c>
      <c r="AH211" s="3">
        <f t="shared" si="536"/>
        <v>0</v>
      </c>
      <c r="AI211" s="3">
        <f t="shared" si="536"/>
        <v>1</v>
      </c>
      <c r="AJ211" s="3">
        <f t="shared" si="536"/>
        <v>1</v>
      </c>
      <c r="AK211" s="3">
        <f t="shared" si="536"/>
        <v>0</v>
      </c>
      <c r="AL211" s="3">
        <f t="shared" si="536"/>
        <v>0</v>
      </c>
      <c r="AM211" s="3">
        <f t="shared" si="433"/>
        <v>5</v>
      </c>
      <c r="DK211" s="3">
        <v>53</v>
      </c>
      <c r="DM211" s="3" t="s">
        <v>2</v>
      </c>
      <c r="DP211" s="3" t="s">
        <v>5</v>
      </c>
      <c r="DQ211" s="3" t="s">
        <v>6</v>
      </c>
      <c r="DR211" s="3" t="s">
        <v>0</v>
      </c>
      <c r="DS211" s="3" t="s">
        <v>7</v>
      </c>
      <c r="DT211" s="3" t="s">
        <v>104</v>
      </c>
      <c r="DU211" s="3" t="s">
        <v>105</v>
      </c>
      <c r="DV211" s="5" t="s">
        <v>106</v>
      </c>
      <c r="DY211" s="3" t="s">
        <v>117</v>
      </c>
      <c r="DZ211" s="3" t="s">
        <v>118</v>
      </c>
      <c r="EA211" s="3" t="s">
        <v>127</v>
      </c>
      <c r="EB211" s="3" t="s">
        <v>120</v>
      </c>
      <c r="EC211" s="3" t="s">
        <v>121</v>
      </c>
      <c r="ED211" s="3" t="s">
        <v>122</v>
      </c>
      <c r="EE211" s="3" t="s">
        <v>119</v>
      </c>
      <c r="EF211" s="3" t="s">
        <v>124</v>
      </c>
      <c r="EH211" s="3">
        <f t="shared" ref="EH211:ES211" si="537">IF(AND(DL211&lt;&gt;"",EH158=1),1,0)</f>
        <v>0</v>
      </c>
      <c r="EI211" s="3">
        <f t="shared" si="537"/>
        <v>0</v>
      </c>
      <c r="EJ211" s="3">
        <f t="shared" si="537"/>
        <v>0</v>
      </c>
      <c r="EK211" s="3">
        <f t="shared" si="537"/>
        <v>0</v>
      </c>
      <c r="EL211" s="3">
        <f t="shared" si="537"/>
        <v>1</v>
      </c>
      <c r="EM211" s="3">
        <f t="shared" si="537"/>
        <v>1</v>
      </c>
      <c r="EN211" s="3">
        <f t="shared" si="537"/>
        <v>1</v>
      </c>
      <c r="EO211" s="3">
        <f t="shared" si="537"/>
        <v>0</v>
      </c>
      <c r="EP211" s="3">
        <f t="shared" si="537"/>
        <v>1</v>
      </c>
      <c r="EQ211" s="3">
        <f t="shared" si="537"/>
        <v>1</v>
      </c>
      <c r="ER211" s="3">
        <f t="shared" si="537"/>
        <v>0</v>
      </c>
      <c r="ES211" s="3">
        <f t="shared" si="537"/>
        <v>0</v>
      </c>
      <c r="ET211" s="3">
        <f t="shared" si="435"/>
        <v>5</v>
      </c>
    </row>
    <row r="212" spans="4:150" x14ac:dyDescent="0.25">
      <c r="D212" s="3">
        <v>54</v>
      </c>
      <c r="F212" s="3" t="s">
        <v>2</v>
      </c>
      <c r="H212" s="3" t="s">
        <v>4</v>
      </c>
      <c r="K212" s="3" t="s">
        <v>0</v>
      </c>
      <c r="L212" s="3" t="s">
        <v>7</v>
      </c>
      <c r="M212" s="3" t="s">
        <v>104</v>
      </c>
      <c r="N212" s="3" t="s">
        <v>105</v>
      </c>
      <c r="O212" s="5" t="s">
        <v>106</v>
      </c>
      <c r="P212" s="3" t="s">
        <v>72</v>
      </c>
      <c r="R212" s="3" t="s">
        <v>121</v>
      </c>
      <c r="S212" s="3" t="s">
        <v>118</v>
      </c>
      <c r="T212" s="3" t="s">
        <v>127</v>
      </c>
      <c r="U212" s="3" t="s">
        <v>125</v>
      </c>
      <c r="V212" s="3" t="s">
        <v>119</v>
      </c>
      <c r="W212" s="3" t="s">
        <v>122</v>
      </c>
      <c r="X212" s="3" t="s">
        <v>123</v>
      </c>
      <c r="Y212" s="3" t="s">
        <v>124</v>
      </c>
      <c r="AA212" s="3">
        <f t="shared" ref="AA212:AL212" si="538">IF(AND(E212&lt;&gt;"",AA158=1),1,0)</f>
        <v>0</v>
      </c>
      <c r="AB212" s="3">
        <f t="shared" si="538"/>
        <v>0</v>
      </c>
      <c r="AC212" s="3">
        <f t="shared" si="538"/>
        <v>0</v>
      </c>
      <c r="AD212" s="3">
        <f t="shared" si="538"/>
        <v>1</v>
      </c>
      <c r="AE212" s="3">
        <f t="shared" si="538"/>
        <v>0</v>
      </c>
      <c r="AF212" s="3">
        <f t="shared" si="538"/>
        <v>0</v>
      </c>
      <c r="AG212" s="3">
        <f t="shared" si="538"/>
        <v>1</v>
      </c>
      <c r="AH212" s="3">
        <f t="shared" si="538"/>
        <v>0</v>
      </c>
      <c r="AI212" s="3">
        <f t="shared" si="538"/>
        <v>1</v>
      </c>
      <c r="AJ212" s="3">
        <f t="shared" si="538"/>
        <v>1</v>
      </c>
      <c r="AK212" s="3">
        <f t="shared" si="538"/>
        <v>0</v>
      </c>
      <c r="AL212" s="3">
        <f t="shared" si="538"/>
        <v>1</v>
      </c>
      <c r="AM212" s="3">
        <f t="shared" si="433"/>
        <v>5</v>
      </c>
      <c r="DK212" s="3">
        <v>54</v>
      </c>
      <c r="DM212" s="3" t="s">
        <v>2</v>
      </c>
      <c r="DO212" s="3" t="s">
        <v>4</v>
      </c>
      <c r="DR212" s="3" t="s">
        <v>0</v>
      </c>
      <c r="DS212" s="3" t="s">
        <v>7</v>
      </c>
      <c r="DT212" s="3" t="s">
        <v>104</v>
      </c>
      <c r="DU212" s="3" t="s">
        <v>105</v>
      </c>
      <c r="DV212" s="5" t="s">
        <v>106</v>
      </c>
      <c r="DW212" s="3" t="s">
        <v>72</v>
      </c>
      <c r="DY212" s="3" t="s">
        <v>121</v>
      </c>
      <c r="DZ212" s="3" t="s">
        <v>118</v>
      </c>
      <c r="EA212" s="3" t="s">
        <v>127</v>
      </c>
      <c r="EB212" s="3" t="s">
        <v>125</v>
      </c>
      <c r="EC212" s="3" t="s">
        <v>119</v>
      </c>
      <c r="ED212" s="3" t="s">
        <v>122</v>
      </c>
      <c r="EE212" s="3" t="s">
        <v>123</v>
      </c>
      <c r="EF212" s="3" t="s">
        <v>124</v>
      </c>
      <c r="EH212" s="3">
        <f t="shared" ref="EH212:ES212" si="539">IF(AND(DL212&lt;&gt;"",EH158=1),1,0)</f>
        <v>0</v>
      </c>
      <c r="EI212" s="3">
        <f t="shared" si="539"/>
        <v>0</v>
      </c>
      <c r="EJ212" s="3">
        <f t="shared" si="539"/>
        <v>0</v>
      </c>
      <c r="EK212" s="3">
        <f t="shared" si="539"/>
        <v>1</v>
      </c>
      <c r="EL212" s="3">
        <f t="shared" si="539"/>
        <v>0</v>
      </c>
      <c r="EM212" s="3">
        <f t="shared" si="539"/>
        <v>0</v>
      </c>
      <c r="EN212" s="3">
        <f t="shared" si="539"/>
        <v>1</v>
      </c>
      <c r="EO212" s="3">
        <f t="shared" si="539"/>
        <v>0</v>
      </c>
      <c r="EP212" s="3">
        <f t="shared" si="539"/>
        <v>1</v>
      </c>
      <c r="EQ212" s="3">
        <f t="shared" si="539"/>
        <v>1</v>
      </c>
      <c r="ER212" s="3">
        <f t="shared" si="539"/>
        <v>0</v>
      </c>
      <c r="ES212" s="3">
        <f t="shared" si="539"/>
        <v>1</v>
      </c>
      <c r="ET212" s="3">
        <f t="shared" si="435"/>
        <v>5</v>
      </c>
    </row>
    <row r="213" spans="4:150" x14ac:dyDescent="0.25">
      <c r="D213" s="3">
        <v>55</v>
      </c>
      <c r="F213" s="3" t="s">
        <v>2</v>
      </c>
      <c r="H213" s="3" t="s">
        <v>4</v>
      </c>
      <c r="J213" s="3" t="s">
        <v>6</v>
      </c>
      <c r="L213" s="3" t="s">
        <v>7</v>
      </c>
      <c r="M213" s="3" t="s">
        <v>104</v>
      </c>
      <c r="N213" s="3" t="s">
        <v>105</v>
      </c>
      <c r="O213" s="5" t="s">
        <v>106</v>
      </c>
      <c r="P213" s="3" t="s">
        <v>72</v>
      </c>
      <c r="R213" s="3" t="s">
        <v>121</v>
      </c>
      <c r="S213" s="3" t="s">
        <v>118</v>
      </c>
      <c r="T213" s="3" t="s">
        <v>127</v>
      </c>
      <c r="U213" s="3" t="s">
        <v>125</v>
      </c>
      <c r="V213" s="3" t="s">
        <v>119</v>
      </c>
      <c r="W213" s="3" t="s">
        <v>120</v>
      </c>
      <c r="X213" s="3" t="s">
        <v>123</v>
      </c>
      <c r="Y213" s="3" t="s">
        <v>124</v>
      </c>
      <c r="AA213" s="3">
        <f t="shared" ref="AA213:AL213" si="540">IF(AND(E213&lt;&gt;"",AA158=1),1,0)</f>
        <v>0</v>
      </c>
      <c r="AB213" s="3">
        <f t="shared" si="540"/>
        <v>0</v>
      </c>
      <c r="AC213" s="3">
        <f t="shared" si="540"/>
        <v>0</v>
      </c>
      <c r="AD213" s="3">
        <f t="shared" si="540"/>
        <v>1</v>
      </c>
      <c r="AE213" s="3">
        <f t="shared" si="540"/>
        <v>0</v>
      </c>
      <c r="AF213" s="3">
        <f t="shared" si="540"/>
        <v>1</v>
      </c>
      <c r="AG213" s="3">
        <f t="shared" si="540"/>
        <v>0</v>
      </c>
      <c r="AH213" s="3">
        <f t="shared" si="540"/>
        <v>0</v>
      </c>
      <c r="AI213" s="3">
        <f t="shared" si="540"/>
        <v>1</v>
      </c>
      <c r="AJ213" s="3">
        <f t="shared" si="540"/>
        <v>1</v>
      </c>
      <c r="AK213" s="3">
        <f t="shared" si="540"/>
        <v>0</v>
      </c>
      <c r="AL213" s="3">
        <f t="shared" si="540"/>
        <v>1</v>
      </c>
      <c r="AM213" s="3">
        <f t="shared" si="433"/>
        <v>5</v>
      </c>
      <c r="DK213" s="3">
        <v>55</v>
      </c>
      <c r="DM213" s="3" t="s">
        <v>2</v>
      </c>
      <c r="DO213" s="3" t="s">
        <v>4</v>
      </c>
      <c r="DQ213" s="3" t="s">
        <v>6</v>
      </c>
      <c r="DS213" s="3" t="s">
        <v>7</v>
      </c>
      <c r="DT213" s="3" t="s">
        <v>104</v>
      </c>
      <c r="DU213" s="3" t="s">
        <v>105</v>
      </c>
      <c r="DV213" s="5" t="s">
        <v>106</v>
      </c>
      <c r="DW213" s="3" t="s">
        <v>72</v>
      </c>
      <c r="DY213" s="3" t="s">
        <v>121</v>
      </c>
      <c r="DZ213" s="3" t="s">
        <v>118</v>
      </c>
      <c r="EA213" s="3" t="s">
        <v>127</v>
      </c>
      <c r="EB213" s="3" t="s">
        <v>125</v>
      </c>
      <c r="EC213" s="3" t="s">
        <v>119</v>
      </c>
      <c r="ED213" s="3" t="s">
        <v>120</v>
      </c>
      <c r="EE213" s="3" t="s">
        <v>123</v>
      </c>
      <c r="EF213" s="3" t="s">
        <v>124</v>
      </c>
      <c r="EH213" s="3">
        <f t="shared" ref="EH213:ES213" si="541">IF(AND(DL213&lt;&gt;"",EH158=1),1,0)</f>
        <v>0</v>
      </c>
      <c r="EI213" s="3">
        <f t="shared" si="541"/>
        <v>0</v>
      </c>
      <c r="EJ213" s="3">
        <f t="shared" si="541"/>
        <v>0</v>
      </c>
      <c r="EK213" s="3">
        <f t="shared" si="541"/>
        <v>1</v>
      </c>
      <c r="EL213" s="3">
        <f t="shared" si="541"/>
        <v>0</v>
      </c>
      <c r="EM213" s="3">
        <f t="shared" si="541"/>
        <v>1</v>
      </c>
      <c r="EN213" s="3">
        <f t="shared" si="541"/>
        <v>0</v>
      </c>
      <c r="EO213" s="3">
        <f t="shared" si="541"/>
        <v>0</v>
      </c>
      <c r="EP213" s="3">
        <f t="shared" si="541"/>
        <v>1</v>
      </c>
      <c r="EQ213" s="3">
        <f t="shared" si="541"/>
        <v>1</v>
      </c>
      <c r="ER213" s="3">
        <f t="shared" si="541"/>
        <v>0</v>
      </c>
      <c r="ES213" s="3">
        <f t="shared" si="541"/>
        <v>1</v>
      </c>
      <c r="ET213" s="3">
        <f t="shared" si="435"/>
        <v>5</v>
      </c>
    </row>
    <row r="214" spans="4:150" x14ac:dyDescent="0.25">
      <c r="D214" s="3">
        <v>56</v>
      </c>
      <c r="F214" s="3" t="s">
        <v>2</v>
      </c>
      <c r="H214" s="3" t="s">
        <v>4</v>
      </c>
      <c r="J214" s="3" t="s">
        <v>6</v>
      </c>
      <c r="K214" s="3" t="s">
        <v>0</v>
      </c>
      <c r="M214" s="3" t="s">
        <v>104</v>
      </c>
      <c r="N214" s="3" t="s">
        <v>105</v>
      </c>
      <c r="O214" s="5" t="s">
        <v>106</v>
      </c>
      <c r="P214" s="3" t="s">
        <v>72</v>
      </c>
      <c r="R214" s="3" t="s">
        <v>119</v>
      </c>
      <c r="S214" s="3" t="s">
        <v>122</v>
      </c>
      <c r="T214" s="3" t="s">
        <v>127</v>
      </c>
      <c r="U214" s="3" t="s">
        <v>125</v>
      </c>
      <c r="V214" s="3" t="s">
        <v>118</v>
      </c>
      <c r="W214" s="3" t="s">
        <v>120</v>
      </c>
      <c r="X214" s="3" t="s">
        <v>123</v>
      </c>
      <c r="Y214" s="3" t="s">
        <v>124</v>
      </c>
      <c r="AA214" s="3">
        <f t="shared" ref="AA214:AL214" si="542">IF(AND(E214&lt;&gt;"",AA158=1),1,0)</f>
        <v>0</v>
      </c>
      <c r="AB214" s="3">
        <f t="shared" si="542"/>
        <v>0</v>
      </c>
      <c r="AC214" s="3">
        <f t="shared" si="542"/>
        <v>0</v>
      </c>
      <c r="AD214" s="3">
        <f t="shared" si="542"/>
        <v>1</v>
      </c>
      <c r="AE214" s="3">
        <f t="shared" si="542"/>
        <v>0</v>
      </c>
      <c r="AF214" s="3">
        <f t="shared" si="542"/>
        <v>1</v>
      </c>
      <c r="AG214" s="3">
        <f t="shared" si="542"/>
        <v>1</v>
      </c>
      <c r="AH214" s="3">
        <f t="shared" si="542"/>
        <v>0</v>
      </c>
      <c r="AI214" s="3">
        <f t="shared" si="542"/>
        <v>1</v>
      </c>
      <c r="AJ214" s="3">
        <f t="shared" si="542"/>
        <v>1</v>
      </c>
      <c r="AK214" s="3">
        <f t="shared" si="542"/>
        <v>0</v>
      </c>
      <c r="AL214" s="3">
        <f t="shared" si="542"/>
        <v>1</v>
      </c>
      <c r="AM214" s="3">
        <f t="shared" si="433"/>
        <v>6</v>
      </c>
      <c r="DK214" s="3">
        <v>56</v>
      </c>
      <c r="DM214" s="3" t="s">
        <v>2</v>
      </c>
      <c r="DO214" s="3" t="s">
        <v>4</v>
      </c>
      <c r="DQ214" s="3" t="s">
        <v>6</v>
      </c>
      <c r="DR214" s="3" t="s">
        <v>0</v>
      </c>
      <c r="DT214" s="3" t="s">
        <v>104</v>
      </c>
      <c r="DU214" s="3" t="s">
        <v>105</v>
      </c>
      <c r="DV214" s="5" t="s">
        <v>106</v>
      </c>
      <c r="DW214" s="3" t="s">
        <v>72</v>
      </c>
      <c r="DY214" s="3" t="s">
        <v>119</v>
      </c>
      <c r="DZ214" s="3" t="s">
        <v>122</v>
      </c>
      <c r="EA214" s="3" t="s">
        <v>127</v>
      </c>
      <c r="EB214" s="3" t="s">
        <v>125</v>
      </c>
      <c r="EC214" s="3" t="s">
        <v>118</v>
      </c>
      <c r="ED214" s="3" t="s">
        <v>120</v>
      </c>
      <c r="EE214" s="3" t="s">
        <v>123</v>
      </c>
      <c r="EF214" s="3" t="s">
        <v>124</v>
      </c>
      <c r="EH214" s="3">
        <f t="shared" ref="EH214:ES214" si="543">IF(AND(DL214&lt;&gt;"",EH158=1),1,0)</f>
        <v>0</v>
      </c>
      <c r="EI214" s="3">
        <f t="shared" si="543"/>
        <v>0</v>
      </c>
      <c r="EJ214" s="3">
        <f t="shared" si="543"/>
        <v>0</v>
      </c>
      <c r="EK214" s="3">
        <f t="shared" si="543"/>
        <v>1</v>
      </c>
      <c r="EL214" s="3">
        <f t="shared" si="543"/>
        <v>0</v>
      </c>
      <c r="EM214" s="3">
        <f t="shared" si="543"/>
        <v>1</v>
      </c>
      <c r="EN214" s="3">
        <f t="shared" si="543"/>
        <v>1</v>
      </c>
      <c r="EO214" s="3">
        <f t="shared" si="543"/>
        <v>0</v>
      </c>
      <c r="EP214" s="3">
        <f t="shared" si="543"/>
        <v>1</v>
      </c>
      <c r="EQ214" s="3">
        <f t="shared" si="543"/>
        <v>1</v>
      </c>
      <c r="ER214" s="3">
        <f t="shared" si="543"/>
        <v>0</v>
      </c>
      <c r="ES214" s="3">
        <f t="shared" si="543"/>
        <v>1</v>
      </c>
      <c r="ET214" s="3">
        <f t="shared" si="435"/>
        <v>6</v>
      </c>
    </row>
    <row r="215" spans="4:150" x14ac:dyDescent="0.25">
      <c r="D215" s="3">
        <v>57</v>
      </c>
      <c r="F215" s="3" t="s">
        <v>2</v>
      </c>
      <c r="H215" s="3" t="s">
        <v>4</v>
      </c>
      <c r="J215" s="3" t="s">
        <v>6</v>
      </c>
      <c r="K215" s="3" t="s">
        <v>0</v>
      </c>
      <c r="L215" s="3" t="s">
        <v>7</v>
      </c>
      <c r="N215" s="3" t="s">
        <v>105</v>
      </c>
      <c r="O215" s="5" t="s">
        <v>106</v>
      </c>
      <c r="P215" s="3" t="s">
        <v>72</v>
      </c>
      <c r="R215" s="3" t="s">
        <v>121</v>
      </c>
      <c r="S215" s="3" t="s">
        <v>122</v>
      </c>
      <c r="T215" s="3" t="s">
        <v>127</v>
      </c>
      <c r="U215" s="3" t="s">
        <v>125</v>
      </c>
      <c r="V215" s="3" t="s">
        <v>118</v>
      </c>
      <c r="W215" s="3" t="s">
        <v>120</v>
      </c>
      <c r="X215" s="3" t="s">
        <v>123</v>
      </c>
      <c r="Y215" s="3" t="s">
        <v>124</v>
      </c>
      <c r="AA215" s="3">
        <f t="shared" ref="AA215:AL215" si="544">IF(AND(E215&lt;&gt;"",AA158=1),1,0)</f>
        <v>0</v>
      </c>
      <c r="AB215" s="3">
        <f t="shared" si="544"/>
        <v>0</v>
      </c>
      <c r="AC215" s="3">
        <f t="shared" si="544"/>
        <v>0</v>
      </c>
      <c r="AD215" s="3">
        <f t="shared" si="544"/>
        <v>1</v>
      </c>
      <c r="AE215" s="3">
        <f t="shared" si="544"/>
        <v>0</v>
      </c>
      <c r="AF215" s="3">
        <f t="shared" si="544"/>
        <v>1</v>
      </c>
      <c r="AG215" s="3">
        <f t="shared" si="544"/>
        <v>1</v>
      </c>
      <c r="AH215" s="3">
        <f t="shared" si="544"/>
        <v>0</v>
      </c>
      <c r="AI215" s="3">
        <f t="shared" si="544"/>
        <v>0</v>
      </c>
      <c r="AJ215" s="3">
        <f t="shared" si="544"/>
        <v>1</v>
      </c>
      <c r="AK215" s="3">
        <f t="shared" si="544"/>
        <v>0</v>
      </c>
      <c r="AL215" s="3">
        <f t="shared" si="544"/>
        <v>1</v>
      </c>
      <c r="AM215" s="3">
        <f t="shared" si="433"/>
        <v>5</v>
      </c>
      <c r="DK215" s="3">
        <v>57</v>
      </c>
      <c r="DM215" s="3" t="s">
        <v>2</v>
      </c>
      <c r="DO215" s="3" t="s">
        <v>4</v>
      </c>
      <c r="DQ215" s="3" t="s">
        <v>6</v>
      </c>
      <c r="DR215" s="3" t="s">
        <v>0</v>
      </c>
      <c r="DS215" s="3" t="s">
        <v>7</v>
      </c>
      <c r="DU215" s="3" t="s">
        <v>105</v>
      </c>
      <c r="DV215" s="5" t="s">
        <v>106</v>
      </c>
      <c r="DW215" s="3" t="s">
        <v>72</v>
      </c>
      <c r="DY215" s="3" t="s">
        <v>121</v>
      </c>
      <c r="DZ215" s="3" t="s">
        <v>122</v>
      </c>
      <c r="EA215" s="3" t="s">
        <v>127</v>
      </c>
      <c r="EB215" s="3" t="s">
        <v>125</v>
      </c>
      <c r="EC215" s="3" t="s">
        <v>118</v>
      </c>
      <c r="ED215" s="3" t="s">
        <v>120</v>
      </c>
      <c r="EE215" s="3" t="s">
        <v>123</v>
      </c>
      <c r="EF215" s="3" t="s">
        <v>124</v>
      </c>
      <c r="EH215" s="3">
        <f t="shared" ref="EH215:ES215" si="545">IF(AND(DL215&lt;&gt;"",EH158=1),1,0)</f>
        <v>0</v>
      </c>
      <c r="EI215" s="3">
        <f t="shared" si="545"/>
        <v>0</v>
      </c>
      <c r="EJ215" s="3">
        <f t="shared" si="545"/>
        <v>0</v>
      </c>
      <c r="EK215" s="3">
        <f t="shared" si="545"/>
        <v>1</v>
      </c>
      <c r="EL215" s="3">
        <f t="shared" si="545"/>
        <v>0</v>
      </c>
      <c r="EM215" s="3">
        <f t="shared" si="545"/>
        <v>1</v>
      </c>
      <c r="EN215" s="3">
        <f t="shared" si="545"/>
        <v>1</v>
      </c>
      <c r="EO215" s="3">
        <f t="shared" si="545"/>
        <v>0</v>
      </c>
      <c r="EP215" s="3">
        <f t="shared" si="545"/>
        <v>0</v>
      </c>
      <c r="EQ215" s="3">
        <f t="shared" si="545"/>
        <v>1</v>
      </c>
      <c r="ER215" s="3">
        <f t="shared" si="545"/>
        <v>0</v>
      </c>
      <c r="ES215" s="3">
        <f t="shared" si="545"/>
        <v>1</v>
      </c>
      <c r="ET215" s="3">
        <f t="shared" si="435"/>
        <v>5</v>
      </c>
    </row>
    <row r="216" spans="4:150" x14ac:dyDescent="0.25">
      <c r="D216" s="3">
        <v>58</v>
      </c>
      <c r="F216" s="3" t="s">
        <v>2</v>
      </c>
      <c r="H216" s="3" t="s">
        <v>4</v>
      </c>
      <c r="J216" s="3" t="s">
        <v>6</v>
      </c>
      <c r="K216" s="3" t="s">
        <v>0</v>
      </c>
      <c r="L216" s="3" t="s">
        <v>7</v>
      </c>
      <c r="M216" s="3" t="s">
        <v>104</v>
      </c>
      <c r="O216" s="5" t="s">
        <v>106</v>
      </c>
      <c r="P216" s="3" t="s">
        <v>72</v>
      </c>
      <c r="R216" s="3" t="s">
        <v>121</v>
      </c>
      <c r="S216" s="3" t="s">
        <v>122</v>
      </c>
      <c r="T216" s="3" t="s">
        <v>127</v>
      </c>
      <c r="U216" s="3" t="s">
        <v>125</v>
      </c>
      <c r="V216" s="3" t="s">
        <v>119</v>
      </c>
      <c r="W216" s="3" t="s">
        <v>120</v>
      </c>
      <c r="X216" s="3" t="s">
        <v>123</v>
      </c>
      <c r="Y216" s="3" t="s">
        <v>124</v>
      </c>
      <c r="AA216" s="3">
        <f t="shared" ref="AA216:AL216" si="546">IF(AND(E216&lt;&gt;"",AA158=1),1,0)</f>
        <v>0</v>
      </c>
      <c r="AB216" s="3">
        <f t="shared" si="546"/>
        <v>0</v>
      </c>
      <c r="AC216" s="3">
        <f t="shared" si="546"/>
        <v>0</v>
      </c>
      <c r="AD216" s="3">
        <f t="shared" si="546"/>
        <v>1</v>
      </c>
      <c r="AE216" s="3">
        <f t="shared" si="546"/>
        <v>0</v>
      </c>
      <c r="AF216" s="3">
        <f t="shared" si="546"/>
        <v>1</v>
      </c>
      <c r="AG216" s="3">
        <f t="shared" si="546"/>
        <v>1</v>
      </c>
      <c r="AH216" s="3">
        <f t="shared" si="546"/>
        <v>0</v>
      </c>
      <c r="AI216" s="3">
        <f t="shared" si="546"/>
        <v>1</v>
      </c>
      <c r="AJ216" s="3">
        <f t="shared" si="546"/>
        <v>0</v>
      </c>
      <c r="AK216" s="3">
        <f t="shared" si="546"/>
        <v>0</v>
      </c>
      <c r="AL216" s="3">
        <f t="shared" si="546"/>
        <v>1</v>
      </c>
      <c r="AM216" s="3">
        <f t="shared" si="433"/>
        <v>5</v>
      </c>
      <c r="DK216" s="3">
        <v>58</v>
      </c>
      <c r="DM216" s="3" t="s">
        <v>2</v>
      </c>
      <c r="DO216" s="3" t="s">
        <v>4</v>
      </c>
      <c r="DQ216" s="3" t="s">
        <v>6</v>
      </c>
      <c r="DR216" s="3" t="s">
        <v>0</v>
      </c>
      <c r="DS216" s="3" t="s">
        <v>7</v>
      </c>
      <c r="DT216" s="3" t="s">
        <v>104</v>
      </c>
      <c r="DV216" s="5" t="s">
        <v>106</v>
      </c>
      <c r="DW216" s="3" t="s">
        <v>72</v>
      </c>
      <c r="DY216" s="3" t="s">
        <v>121</v>
      </c>
      <c r="DZ216" s="3" t="s">
        <v>122</v>
      </c>
      <c r="EA216" s="3" t="s">
        <v>127</v>
      </c>
      <c r="EB216" s="3" t="s">
        <v>125</v>
      </c>
      <c r="EC216" s="3" t="s">
        <v>119</v>
      </c>
      <c r="ED216" s="3" t="s">
        <v>120</v>
      </c>
      <c r="EE216" s="3" t="s">
        <v>123</v>
      </c>
      <c r="EF216" s="3" t="s">
        <v>124</v>
      </c>
      <c r="EH216" s="3">
        <f t="shared" ref="EH216:ES216" si="547">IF(AND(DL216&lt;&gt;"",EH158=1),1,0)</f>
        <v>0</v>
      </c>
      <c r="EI216" s="3">
        <f t="shared" si="547"/>
        <v>0</v>
      </c>
      <c r="EJ216" s="3">
        <f t="shared" si="547"/>
        <v>0</v>
      </c>
      <c r="EK216" s="3">
        <f t="shared" si="547"/>
        <v>1</v>
      </c>
      <c r="EL216" s="3">
        <f t="shared" si="547"/>
        <v>0</v>
      </c>
      <c r="EM216" s="3">
        <f t="shared" si="547"/>
        <v>1</v>
      </c>
      <c r="EN216" s="3">
        <f t="shared" si="547"/>
        <v>1</v>
      </c>
      <c r="EO216" s="3">
        <f t="shared" si="547"/>
        <v>0</v>
      </c>
      <c r="EP216" s="3">
        <f t="shared" si="547"/>
        <v>1</v>
      </c>
      <c r="EQ216" s="3">
        <f t="shared" si="547"/>
        <v>0</v>
      </c>
      <c r="ER216" s="3">
        <f t="shared" si="547"/>
        <v>0</v>
      </c>
      <c r="ES216" s="3">
        <f t="shared" si="547"/>
        <v>1</v>
      </c>
      <c r="ET216" s="3">
        <f t="shared" si="435"/>
        <v>5</v>
      </c>
    </row>
    <row r="217" spans="4:150" x14ac:dyDescent="0.25">
      <c r="D217" s="3">
        <v>59</v>
      </c>
      <c r="F217" s="3" t="s">
        <v>2</v>
      </c>
      <c r="H217" s="3" t="s">
        <v>4</v>
      </c>
      <c r="J217" s="3" t="s">
        <v>6</v>
      </c>
      <c r="K217" s="3" t="s">
        <v>0</v>
      </c>
      <c r="L217" s="3" t="s">
        <v>7</v>
      </c>
      <c r="M217" s="3" t="s">
        <v>104</v>
      </c>
      <c r="N217" s="3" t="s">
        <v>105</v>
      </c>
      <c r="P217" s="3" t="s">
        <v>72</v>
      </c>
      <c r="R217" s="3" t="s">
        <v>121</v>
      </c>
      <c r="S217" s="3" t="s">
        <v>122</v>
      </c>
      <c r="T217" s="3" t="s">
        <v>127</v>
      </c>
      <c r="U217" s="3" t="s">
        <v>125</v>
      </c>
      <c r="V217" s="3" t="s">
        <v>118</v>
      </c>
      <c r="W217" s="3" t="s">
        <v>120</v>
      </c>
      <c r="X217" s="3" t="s">
        <v>123</v>
      </c>
      <c r="Y217" s="3" t="s">
        <v>119</v>
      </c>
      <c r="AA217" s="3">
        <f t="shared" ref="AA217:AL217" si="548">IF(AND(E217&lt;&gt;"",AA158=1),1,0)</f>
        <v>0</v>
      </c>
      <c r="AB217" s="3">
        <f t="shared" si="548"/>
        <v>0</v>
      </c>
      <c r="AC217" s="3">
        <f t="shared" si="548"/>
        <v>0</v>
      </c>
      <c r="AD217" s="3">
        <f t="shared" si="548"/>
        <v>1</v>
      </c>
      <c r="AE217" s="3">
        <f t="shared" si="548"/>
        <v>0</v>
      </c>
      <c r="AF217" s="3">
        <f t="shared" si="548"/>
        <v>1</v>
      </c>
      <c r="AG217" s="3">
        <f t="shared" si="548"/>
        <v>1</v>
      </c>
      <c r="AH217" s="3">
        <f t="shared" si="548"/>
        <v>0</v>
      </c>
      <c r="AI217" s="3">
        <f t="shared" si="548"/>
        <v>1</v>
      </c>
      <c r="AJ217" s="3">
        <f t="shared" si="548"/>
        <v>1</v>
      </c>
      <c r="AK217" s="3">
        <f t="shared" si="548"/>
        <v>0</v>
      </c>
      <c r="AL217" s="3">
        <f t="shared" si="548"/>
        <v>1</v>
      </c>
      <c r="AM217" s="3">
        <f t="shared" si="433"/>
        <v>6</v>
      </c>
      <c r="DK217" s="3">
        <v>59</v>
      </c>
      <c r="DM217" s="3" t="s">
        <v>2</v>
      </c>
      <c r="DO217" s="3" t="s">
        <v>4</v>
      </c>
      <c r="DQ217" s="3" t="s">
        <v>6</v>
      </c>
      <c r="DR217" s="3" t="s">
        <v>0</v>
      </c>
      <c r="DS217" s="3" t="s">
        <v>7</v>
      </c>
      <c r="DT217" s="3" t="s">
        <v>104</v>
      </c>
      <c r="DU217" s="3" t="s">
        <v>105</v>
      </c>
      <c r="DW217" s="3" t="s">
        <v>72</v>
      </c>
      <c r="DY217" s="3" t="s">
        <v>121</v>
      </c>
      <c r="DZ217" s="3" t="s">
        <v>122</v>
      </c>
      <c r="EA217" s="3" t="s">
        <v>127</v>
      </c>
      <c r="EB217" s="3" t="s">
        <v>125</v>
      </c>
      <c r="EC217" s="3" t="s">
        <v>118</v>
      </c>
      <c r="ED217" s="3" t="s">
        <v>120</v>
      </c>
      <c r="EE217" s="3" t="s">
        <v>123</v>
      </c>
      <c r="EF217" s="3" t="s">
        <v>119</v>
      </c>
      <c r="EH217" s="3">
        <f t="shared" ref="EH217:ES217" si="549">IF(AND(DL217&lt;&gt;"",EH158=1),1,0)</f>
        <v>0</v>
      </c>
      <c r="EI217" s="3">
        <f t="shared" si="549"/>
        <v>0</v>
      </c>
      <c r="EJ217" s="3">
        <f t="shared" si="549"/>
        <v>0</v>
      </c>
      <c r="EK217" s="3">
        <f t="shared" si="549"/>
        <v>1</v>
      </c>
      <c r="EL217" s="3">
        <f t="shared" si="549"/>
        <v>0</v>
      </c>
      <c r="EM217" s="3">
        <f t="shared" si="549"/>
        <v>1</v>
      </c>
      <c r="EN217" s="3">
        <f t="shared" si="549"/>
        <v>1</v>
      </c>
      <c r="EO217" s="3">
        <f t="shared" si="549"/>
        <v>0</v>
      </c>
      <c r="EP217" s="3">
        <f t="shared" si="549"/>
        <v>1</v>
      </c>
      <c r="EQ217" s="3">
        <f t="shared" si="549"/>
        <v>1</v>
      </c>
      <c r="ER217" s="3">
        <f t="shared" si="549"/>
        <v>0</v>
      </c>
      <c r="ES217" s="3">
        <f t="shared" si="549"/>
        <v>1</v>
      </c>
      <c r="ET217" s="3">
        <f t="shared" si="435"/>
        <v>6</v>
      </c>
    </row>
    <row r="218" spans="4:150" x14ac:dyDescent="0.25">
      <c r="D218" s="3">
        <v>60</v>
      </c>
      <c r="F218" s="3" t="s">
        <v>2</v>
      </c>
      <c r="H218" s="3" t="s">
        <v>4</v>
      </c>
      <c r="J218" s="3" t="s">
        <v>6</v>
      </c>
      <c r="K218" s="3" t="s">
        <v>0</v>
      </c>
      <c r="L218" s="3" t="s">
        <v>7</v>
      </c>
      <c r="M218" s="3" t="s">
        <v>104</v>
      </c>
      <c r="N218" s="3" t="s">
        <v>105</v>
      </c>
      <c r="O218" s="5" t="s">
        <v>106</v>
      </c>
      <c r="R218" s="3" t="s">
        <v>121</v>
      </c>
      <c r="S218" s="3" t="s">
        <v>122</v>
      </c>
      <c r="T218" s="3" t="s">
        <v>127</v>
      </c>
      <c r="U218" s="3" t="s">
        <v>125</v>
      </c>
      <c r="V218" s="3" t="s">
        <v>118</v>
      </c>
      <c r="W218" s="3" t="s">
        <v>120</v>
      </c>
      <c r="X218" s="3" t="s">
        <v>119</v>
      </c>
      <c r="Y218" s="3" t="s">
        <v>124</v>
      </c>
      <c r="AA218" s="3">
        <f t="shared" ref="AA218:AL218" si="550">IF(AND(E218&lt;&gt;"",AA158=1),1,0)</f>
        <v>0</v>
      </c>
      <c r="AB218" s="3">
        <f t="shared" si="550"/>
        <v>0</v>
      </c>
      <c r="AC218" s="3">
        <f t="shared" si="550"/>
        <v>0</v>
      </c>
      <c r="AD218" s="3">
        <f t="shared" si="550"/>
        <v>1</v>
      </c>
      <c r="AE218" s="3">
        <f t="shared" si="550"/>
        <v>0</v>
      </c>
      <c r="AF218" s="3">
        <f t="shared" si="550"/>
        <v>1</v>
      </c>
      <c r="AG218" s="3">
        <f t="shared" si="550"/>
        <v>1</v>
      </c>
      <c r="AH218" s="3">
        <f t="shared" si="550"/>
        <v>0</v>
      </c>
      <c r="AI218" s="3">
        <f t="shared" si="550"/>
        <v>1</v>
      </c>
      <c r="AJ218" s="3">
        <f t="shared" si="550"/>
        <v>1</v>
      </c>
      <c r="AK218" s="3">
        <f t="shared" si="550"/>
        <v>0</v>
      </c>
      <c r="AL218" s="3">
        <f t="shared" si="550"/>
        <v>0</v>
      </c>
      <c r="AM218" s="3">
        <f t="shared" si="433"/>
        <v>5</v>
      </c>
      <c r="DK218" s="3">
        <v>60</v>
      </c>
      <c r="DM218" s="3" t="s">
        <v>2</v>
      </c>
      <c r="DO218" s="3" t="s">
        <v>4</v>
      </c>
      <c r="DQ218" s="3" t="s">
        <v>6</v>
      </c>
      <c r="DR218" s="3" t="s">
        <v>0</v>
      </c>
      <c r="DS218" s="3" t="s">
        <v>7</v>
      </c>
      <c r="DT218" s="3" t="s">
        <v>104</v>
      </c>
      <c r="DU218" s="3" t="s">
        <v>105</v>
      </c>
      <c r="DV218" s="5" t="s">
        <v>106</v>
      </c>
      <c r="DY218" s="3" t="s">
        <v>121</v>
      </c>
      <c r="DZ218" s="3" t="s">
        <v>122</v>
      </c>
      <c r="EA218" s="3" t="s">
        <v>127</v>
      </c>
      <c r="EB218" s="3" t="s">
        <v>125</v>
      </c>
      <c r="EC218" s="3" t="s">
        <v>118</v>
      </c>
      <c r="ED218" s="3" t="s">
        <v>120</v>
      </c>
      <c r="EE218" s="3" t="s">
        <v>119</v>
      </c>
      <c r="EF218" s="3" t="s">
        <v>124</v>
      </c>
      <c r="EH218" s="3">
        <f t="shared" ref="EH218:ES218" si="551">IF(AND(DL218&lt;&gt;"",EH158=1),1,0)</f>
        <v>0</v>
      </c>
      <c r="EI218" s="3">
        <f t="shared" si="551"/>
        <v>0</v>
      </c>
      <c r="EJ218" s="3">
        <f t="shared" si="551"/>
        <v>0</v>
      </c>
      <c r="EK218" s="3">
        <f t="shared" si="551"/>
        <v>1</v>
      </c>
      <c r="EL218" s="3">
        <f t="shared" si="551"/>
        <v>0</v>
      </c>
      <c r="EM218" s="3">
        <f t="shared" si="551"/>
        <v>1</v>
      </c>
      <c r="EN218" s="3">
        <f t="shared" si="551"/>
        <v>1</v>
      </c>
      <c r="EO218" s="3">
        <f t="shared" si="551"/>
        <v>0</v>
      </c>
      <c r="EP218" s="3">
        <f t="shared" si="551"/>
        <v>1</v>
      </c>
      <c r="EQ218" s="3">
        <f t="shared" si="551"/>
        <v>1</v>
      </c>
      <c r="ER218" s="3">
        <f t="shared" si="551"/>
        <v>0</v>
      </c>
      <c r="ES218" s="3">
        <f t="shared" si="551"/>
        <v>0</v>
      </c>
      <c r="ET218" s="3">
        <f t="shared" si="435"/>
        <v>5</v>
      </c>
    </row>
    <row r="219" spans="4:150" x14ac:dyDescent="0.25">
      <c r="D219" s="3">
        <v>61</v>
      </c>
      <c r="F219" s="3" t="s">
        <v>2</v>
      </c>
      <c r="H219" s="3" t="s">
        <v>4</v>
      </c>
      <c r="I219" s="3" t="s">
        <v>5</v>
      </c>
      <c r="L219" s="3" t="s">
        <v>7</v>
      </c>
      <c r="M219" s="3" t="s">
        <v>104</v>
      </c>
      <c r="N219" s="3" t="s">
        <v>105</v>
      </c>
      <c r="O219" s="5" t="s">
        <v>106</v>
      </c>
      <c r="P219" s="3" t="s">
        <v>72</v>
      </c>
      <c r="R219" s="3" t="s">
        <v>117</v>
      </c>
      <c r="S219" s="3" t="s">
        <v>118</v>
      </c>
      <c r="T219" s="3" t="s">
        <v>127</v>
      </c>
      <c r="U219" s="3" t="s">
        <v>125</v>
      </c>
      <c r="V219" s="3" t="s">
        <v>119</v>
      </c>
      <c r="W219" s="3" t="s">
        <v>121</v>
      </c>
      <c r="X219" s="3" t="s">
        <v>123</v>
      </c>
      <c r="Y219" s="3" t="s">
        <v>124</v>
      </c>
      <c r="AA219" s="3">
        <f t="shared" ref="AA219:AL219" si="552">IF(AND(E219&lt;&gt;"",AA158=1),1,0)</f>
        <v>0</v>
      </c>
      <c r="AB219" s="3">
        <f t="shared" si="552"/>
        <v>0</v>
      </c>
      <c r="AC219" s="3">
        <f t="shared" si="552"/>
        <v>0</v>
      </c>
      <c r="AD219" s="3">
        <f t="shared" si="552"/>
        <v>1</v>
      </c>
      <c r="AE219" s="3">
        <f t="shared" si="552"/>
        <v>1</v>
      </c>
      <c r="AF219" s="3">
        <f t="shared" si="552"/>
        <v>0</v>
      </c>
      <c r="AG219" s="3">
        <f t="shared" si="552"/>
        <v>0</v>
      </c>
      <c r="AH219" s="3">
        <f t="shared" si="552"/>
        <v>0</v>
      </c>
      <c r="AI219" s="3">
        <f t="shared" si="552"/>
        <v>1</v>
      </c>
      <c r="AJ219" s="3">
        <f t="shared" si="552"/>
        <v>1</v>
      </c>
      <c r="AK219" s="3">
        <f t="shared" si="552"/>
        <v>0</v>
      </c>
      <c r="AL219" s="3">
        <f t="shared" si="552"/>
        <v>1</v>
      </c>
      <c r="AM219" s="3">
        <f t="shared" si="433"/>
        <v>5</v>
      </c>
      <c r="DK219" s="3">
        <v>61</v>
      </c>
      <c r="DM219" s="3" t="s">
        <v>2</v>
      </c>
      <c r="DO219" s="3" t="s">
        <v>4</v>
      </c>
      <c r="DP219" s="3" t="s">
        <v>5</v>
      </c>
      <c r="DS219" s="3" t="s">
        <v>7</v>
      </c>
      <c r="DT219" s="3" t="s">
        <v>104</v>
      </c>
      <c r="DU219" s="3" t="s">
        <v>105</v>
      </c>
      <c r="DV219" s="5" t="s">
        <v>106</v>
      </c>
      <c r="DW219" s="3" t="s">
        <v>72</v>
      </c>
      <c r="DY219" s="3" t="s">
        <v>117</v>
      </c>
      <c r="DZ219" s="3" t="s">
        <v>118</v>
      </c>
      <c r="EA219" s="3" t="s">
        <v>127</v>
      </c>
      <c r="EB219" s="3" t="s">
        <v>125</v>
      </c>
      <c r="EC219" s="3" t="s">
        <v>119</v>
      </c>
      <c r="ED219" s="3" t="s">
        <v>121</v>
      </c>
      <c r="EE219" s="3" t="s">
        <v>123</v>
      </c>
      <c r="EF219" s="3" t="s">
        <v>124</v>
      </c>
      <c r="EH219" s="3">
        <f t="shared" ref="EH219:ES219" si="553">IF(AND(DL219&lt;&gt;"",EH158=1),1,0)</f>
        <v>0</v>
      </c>
      <c r="EI219" s="3">
        <f t="shared" si="553"/>
        <v>0</v>
      </c>
      <c r="EJ219" s="3">
        <f t="shared" si="553"/>
        <v>0</v>
      </c>
      <c r="EK219" s="3">
        <f t="shared" si="553"/>
        <v>1</v>
      </c>
      <c r="EL219" s="3">
        <f t="shared" si="553"/>
        <v>1</v>
      </c>
      <c r="EM219" s="3">
        <f t="shared" si="553"/>
        <v>0</v>
      </c>
      <c r="EN219" s="3">
        <f t="shared" si="553"/>
        <v>0</v>
      </c>
      <c r="EO219" s="3">
        <f t="shared" si="553"/>
        <v>0</v>
      </c>
      <c r="EP219" s="3">
        <f t="shared" si="553"/>
        <v>1</v>
      </c>
      <c r="EQ219" s="3">
        <f t="shared" si="553"/>
        <v>1</v>
      </c>
      <c r="ER219" s="3">
        <f t="shared" si="553"/>
        <v>0</v>
      </c>
      <c r="ES219" s="3">
        <f t="shared" si="553"/>
        <v>1</v>
      </c>
      <c r="ET219" s="3">
        <f t="shared" si="435"/>
        <v>5</v>
      </c>
    </row>
    <row r="220" spans="4:150" x14ac:dyDescent="0.25">
      <c r="D220" s="3">
        <v>62</v>
      </c>
      <c r="F220" s="3" t="s">
        <v>2</v>
      </c>
      <c r="H220" s="3" t="s">
        <v>4</v>
      </c>
      <c r="I220" s="3" t="s">
        <v>5</v>
      </c>
      <c r="K220" s="3" t="s">
        <v>0</v>
      </c>
      <c r="M220" s="3" t="s">
        <v>104</v>
      </c>
      <c r="N220" s="3" t="s">
        <v>105</v>
      </c>
      <c r="O220" s="5" t="s">
        <v>106</v>
      </c>
      <c r="P220" s="3" t="s">
        <v>72</v>
      </c>
      <c r="R220" s="3" t="s">
        <v>117</v>
      </c>
      <c r="S220" s="3" t="s">
        <v>118</v>
      </c>
      <c r="T220" s="3" t="s">
        <v>127</v>
      </c>
      <c r="U220" s="3" t="s">
        <v>125</v>
      </c>
      <c r="V220" s="3" t="s">
        <v>119</v>
      </c>
      <c r="W220" s="3" t="s">
        <v>122</v>
      </c>
      <c r="X220" s="3" t="s">
        <v>123</v>
      </c>
      <c r="Y220" s="3" t="s">
        <v>124</v>
      </c>
      <c r="AA220" s="3">
        <f t="shared" ref="AA220:AL220" si="554">IF(AND(E220&lt;&gt;"",AA158=1),1,0)</f>
        <v>0</v>
      </c>
      <c r="AB220" s="3">
        <f t="shared" si="554"/>
        <v>0</v>
      </c>
      <c r="AC220" s="3">
        <f t="shared" si="554"/>
        <v>0</v>
      </c>
      <c r="AD220" s="3">
        <f t="shared" si="554"/>
        <v>1</v>
      </c>
      <c r="AE220" s="3">
        <f t="shared" si="554"/>
        <v>1</v>
      </c>
      <c r="AF220" s="3">
        <f t="shared" si="554"/>
        <v>0</v>
      </c>
      <c r="AG220" s="3">
        <f t="shared" si="554"/>
        <v>1</v>
      </c>
      <c r="AH220" s="3">
        <f t="shared" si="554"/>
        <v>0</v>
      </c>
      <c r="AI220" s="3">
        <f t="shared" si="554"/>
        <v>1</v>
      </c>
      <c r="AJ220" s="3">
        <f t="shared" si="554"/>
        <v>1</v>
      </c>
      <c r="AK220" s="3">
        <f t="shared" si="554"/>
        <v>0</v>
      </c>
      <c r="AL220" s="3">
        <f t="shared" si="554"/>
        <v>1</v>
      </c>
      <c r="AM220" s="3">
        <f t="shared" si="433"/>
        <v>6</v>
      </c>
      <c r="DK220" s="3">
        <v>62</v>
      </c>
      <c r="DM220" s="3" t="s">
        <v>2</v>
      </c>
      <c r="DO220" s="3" t="s">
        <v>4</v>
      </c>
      <c r="DP220" s="3" t="s">
        <v>5</v>
      </c>
      <c r="DR220" s="3" t="s">
        <v>0</v>
      </c>
      <c r="DT220" s="3" t="s">
        <v>104</v>
      </c>
      <c r="DU220" s="3" t="s">
        <v>105</v>
      </c>
      <c r="DV220" s="5" t="s">
        <v>106</v>
      </c>
      <c r="DW220" s="3" t="s">
        <v>72</v>
      </c>
      <c r="DY220" s="3" t="s">
        <v>117</v>
      </c>
      <c r="DZ220" s="3" t="s">
        <v>118</v>
      </c>
      <c r="EA220" s="3" t="s">
        <v>127</v>
      </c>
      <c r="EB220" s="3" t="s">
        <v>125</v>
      </c>
      <c r="EC220" s="3" t="s">
        <v>119</v>
      </c>
      <c r="ED220" s="3" t="s">
        <v>122</v>
      </c>
      <c r="EE220" s="3" t="s">
        <v>123</v>
      </c>
      <c r="EF220" s="3" t="s">
        <v>124</v>
      </c>
      <c r="EH220" s="3">
        <f t="shared" ref="EH220:ES220" si="555">IF(AND(DL220&lt;&gt;"",EH158=1),1,0)</f>
        <v>0</v>
      </c>
      <c r="EI220" s="3">
        <f t="shared" si="555"/>
        <v>0</v>
      </c>
      <c r="EJ220" s="3">
        <f t="shared" si="555"/>
        <v>0</v>
      </c>
      <c r="EK220" s="3">
        <f t="shared" si="555"/>
        <v>1</v>
      </c>
      <c r="EL220" s="3">
        <f t="shared" si="555"/>
        <v>1</v>
      </c>
      <c r="EM220" s="3">
        <f t="shared" si="555"/>
        <v>0</v>
      </c>
      <c r="EN220" s="3">
        <f t="shared" si="555"/>
        <v>1</v>
      </c>
      <c r="EO220" s="3">
        <f t="shared" si="555"/>
        <v>0</v>
      </c>
      <c r="EP220" s="3">
        <f t="shared" si="555"/>
        <v>1</v>
      </c>
      <c r="EQ220" s="3">
        <f t="shared" si="555"/>
        <v>1</v>
      </c>
      <c r="ER220" s="3">
        <f t="shared" si="555"/>
        <v>0</v>
      </c>
      <c r="ES220" s="3">
        <f t="shared" si="555"/>
        <v>1</v>
      </c>
      <c r="ET220" s="3">
        <f t="shared" si="435"/>
        <v>6</v>
      </c>
    </row>
    <row r="221" spans="4:150" x14ac:dyDescent="0.25">
      <c r="D221" s="3">
        <v>63</v>
      </c>
      <c r="F221" s="3" t="s">
        <v>2</v>
      </c>
      <c r="H221" s="3" t="s">
        <v>4</v>
      </c>
      <c r="I221" s="3" t="s">
        <v>5</v>
      </c>
      <c r="K221" s="3" t="s">
        <v>0</v>
      </c>
      <c r="L221" s="3" t="s">
        <v>7</v>
      </c>
      <c r="N221" s="3" t="s">
        <v>105</v>
      </c>
      <c r="O221" s="5" t="s">
        <v>106</v>
      </c>
      <c r="P221" s="3" t="s">
        <v>72</v>
      </c>
      <c r="R221" s="3" t="s">
        <v>117</v>
      </c>
      <c r="S221" s="3" t="s">
        <v>118</v>
      </c>
      <c r="T221" s="3" t="s">
        <v>127</v>
      </c>
      <c r="U221" s="3" t="s">
        <v>125</v>
      </c>
      <c r="V221" s="3" t="s">
        <v>121</v>
      </c>
      <c r="W221" s="3" t="s">
        <v>122</v>
      </c>
      <c r="X221" s="3" t="s">
        <v>123</v>
      </c>
      <c r="Y221" s="3" t="s">
        <v>124</v>
      </c>
      <c r="AA221" s="3">
        <f t="shared" ref="AA221:AL221" si="556">IF(AND(E221&lt;&gt;"",AA158=1),1,0)</f>
        <v>0</v>
      </c>
      <c r="AB221" s="3">
        <f t="shared" si="556"/>
        <v>0</v>
      </c>
      <c r="AC221" s="3">
        <f t="shared" si="556"/>
        <v>0</v>
      </c>
      <c r="AD221" s="3">
        <f t="shared" si="556"/>
        <v>1</v>
      </c>
      <c r="AE221" s="3">
        <f t="shared" si="556"/>
        <v>1</v>
      </c>
      <c r="AF221" s="3">
        <f t="shared" si="556"/>
        <v>0</v>
      </c>
      <c r="AG221" s="3">
        <f t="shared" si="556"/>
        <v>1</v>
      </c>
      <c r="AH221" s="3">
        <f t="shared" si="556"/>
        <v>0</v>
      </c>
      <c r="AI221" s="3">
        <f t="shared" si="556"/>
        <v>0</v>
      </c>
      <c r="AJ221" s="3">
        <f t="shared" si="556"/>
        <v>1</v>
      </c>
      <c r="AK221" s="3">
        <f t="shared" si="556"/>
        <v>0</v>
      </c>
      <c r="AL221" s="3">
        <f t="shared" si="556"/>
        <v>1</v>
      </c>
      <c r="AM221" s="3">
        <f t="shared" si="433"/>
        <v>5</v>
      </c>
      <c r="DK221" s="3">
        <v>63</v>
      </c>
      <c r="DM221" s="3" t="s">
        <v>2</v>
      </c>
      <c r="DO221" s="3" t="s">
        <v>4</v>
      </c>
      <c r="DP221" s="3" t="s">
        <v>5</v>
      </c>
      <c r="DR221" s="3" t="s">
        <v>0</v>
      </c>
      <c r="DS221" s="3" t="s">
        <v>7</v>
      </c>
      <c r="DU221" s="3" t="s">
        <v>105</v>
      </c>
      <c r="DV221" s="5" t="s">
        <v>106</v>
      </c>
      <c r="DW221" s="3" t="s">
        <v>72</v>
      </c>
      <c r="DY221" s="3" t="s">
        <v>117</v>
      </c>
      <c r="DZ221" s="3" t="s">
        <v>118</v>
      </c>
      <c r="EA221" s="3" t="s">
        <v>127</v>
      </c>
      <c r="EB221" s="3" t="s">
        <v>125</v>
      </c>
      <c r="EC221" s="3" t="s">
        <v>121</v>
      </c>
      <c r="ED221" s="3" t="s">
        <v>122</v>
      </c>
      <c r="EE221" s="3" t="s">
        <v>123</v>
      </c>
      <c r="EF221" s="3" t="s">
        <v>124</v>
      </c>
      <c r="EH221" s="3">
        <f t="shared" ref="EH221:ES221" si="557">IF(AND(DL221&lt;&gt;"",EH158=1),1,0)</f>
        <v>0</v>
      </c>
      <c r="EI221" s="3">
        <f t="shared" si="557"/>
        <v>0</v>
      </c>
      <c r="EJ221" s="3">
        <f t="shared" si="557"/>
        <v>0</v>
      </c>
      <c r="EK221" s="3">
        <f t="shared" si="557"/>
        <v>1</v>
      </c>
      <c r="EL221" s="3">
        <f t="shared" si="557"/>
        <v>1</v>
      </c>
      <c r="EM221" s="3">
        <f t="shared" si="557"/>
        <v>0</v>
      </c>
      <c r="EN221" s="3">
        <f t="shared" si="557"/>
        <v>1</v>
      </c>
      <c r="EO221" s="3">
        <f t="shared" si="557"/>
        <v>0</v>
      </c>
      <c r="EP221" s="3">
        <f t="shared" si="557"/>
        <v>0</v>
      </c>
      <c r="EQ221" s="3">
        <f t="shared" si="557"/>
        <v>1</v>
      </c>
      <c r="ER221" s="3">
        <f t="shared" si="557"/>
        <v>0</v>
      </c>
      <c r="ES221" s="3">
        <f t="shared" si="557"/>
        <v>1</v>
      </c>
      <c r="ET221" s="3">
        <f t="shared" si="435"/>
        <v>5</v>
      </c>
    </row>
    <row r="222" spans="4:150" x14ac:dyDescent="0.25">
      <c r="D222" s="3">
        <v>64</v>
      </c>
      <c r="F222" s="3" t="s">
        <v>2</v>
      </c>
      <c r="H222" s="3" t="s">
        <v>4</v>
      </c>
      <c r="I222" s="3" t="s">
        <v>5</v>
      </c>
      <c r="K222" s="3" t="s">
        <v>0</v>
      </c>
      <c r="L222" s="3" t="s">
        <v>7</v>
      </c>
      <c r="M222" s="3" t="s">
        <v>104</v>
      </c>
      <c r="O222" s="5" t="s">
        <v>106</v>
      </c>
      <c r="P222" s="3" t="s">
        <v>72</v>
      </c>
      <c r="R222" s="3" t="s">
        <v>117</v>
      </c>
      <c r="S222" s="3" t="s">
        <v>122</v>
      </c>
      <c r="T222" s="3" t="s">
        <v>127</v>
      </c>
      <c r="U222" s="3" t="s">
        <v>125</v>
      </c>
      <c r="V222" s="3" t="s">
        <v>119</v>
      </c>
      <c r="W222" s="3" t="s">
        <v>121</v>
      </c>
      <c r="X222" s="3" t="s">
        <v>123</v>
      </c>
      <c r="Y222" s="3" t="s">
        <v>124</v>
      </c>
      <c r="AA222" s="3">
        <f t="shared" ref="AA222:AL222" si="558">IF(AND(E222&lt;&gt;"",AA158=1),1,0)</f>
        <v>0</v>
      </c>
      <c r="AB222" s="3">
        <f t="shared" si="558"/>
        <v>0</v>
      </c>
      <c r="AC222" s="3">
        <f t="shared" si="558"/>
        <v>0</v>
      </c>
      <c r="AD222" s="3">
        <f t="shared" si="558"/>
        <v>1</v>
      </c>
      <c r="AE222" s="3">
        <f t="shared" si="558"/>
        <v>1</v>
      </c>
      <c r="AF222" s="3">
        <f t="shared" si="558"/>
        <v>0</v>
      </c>
      <c r="AG222" s="3">
        <f t="shared" si="558"/>
        <v>1</v>
      </c>
      <c r="AH222" s="3">
        <f t="shared" si="558"/>
        <v>0</v>
      </c>
      <c r="AI222" s="3">
        <f t="shared" si="558"/>
        <v>1</v>
      </c>
      <c r="AJ222" s="3">
        <f t="shared" si="558"/>
        <v>0</v>
      </c>
      <c r="AK222" s="3">
        <f t="shared" si="558"/>
        <v>0</v>
      </c>
      <c r="AL222" s="3">
        <f t="shared" si="558"/>
        <v>1</v>
      </c>
      <c r="AM222" s="3">
        <f t="shared" si="433"/>
        <v>5</v>
      </c>
      <c r="DK222" s="3">
        <v>64</v>
      </c>
      <c r="DM222" s="3" t="s">
        <v>2</v>
      </c>
      <c r="DO222" s="3" t="s">
        <v>4</v>
      </c>
      <c r="DP222" s="3" t="s">
        <v>5</v>
      </c>
      <c r="DR222" s="3" t="s">
        <v>0</v>
      </c>
      <c r="DS222" s="3" t="s">
        <v>7</v>
      </c>
      <c r="DT222" s="3" t="s">
        <v>104</v>
      </c>
      <c r="DV222" s="5" t="s">
        <v>106</v>
      </c>
      <c r="DW222" s="3" t="s">
        <v>72</v>
      </c>
      <c r="DY222" s="3" t="s">
        <v>117</v>
      </c>
      <c r="DZ222" s="3" t="s">
        <v>122</v>
      </c>
      <c r="EA222" s="3" t="s">
        <v>127</v>
      </c>
      <c r="EB222" s="3" t="s">
        <v>125</v>
      </c>
      <c r="EC222" s="3" t="s">
        <v>119</v>
      </c>
      <c r="ED222" s="3" t="s">
        <v>121</v>
      </c>
      <c r="EE222" s="3" t="s">
        <v>123</v>
      </c>
      <c r="EF222" s="3" t="s">
        <v>124</v>
      </c>
      <c r="EH222" s="3">
        <f t="shared" ref="EH222:ES222" si="559">IF(AND(DL222&lt;&gt;"",EH158=1),1,0)</f>
        <v>0</v>
      </c>
      <c r="EI222" s="3">
        <f t="shared" si="559"/>
        <v>0</v>
      </c>
      <c r="EJ222" s="3">
        <f t="shared" si="559"/>
        <v>0</v>
      </c>
      <c r="EK222" s="3">
        <f t="shared" si="559"/>
        <v>1</v>
      </c>
      <c r="EL222" s="3">
        <f t="shared" si="559"/>
        <v>1</v>
      </c>
      <c r="EM222" s="3">
        <f t="shared" si="559"/>
        <v>0</v>
      </c>
      <c r="EN222" s="3">
        <f t="shared" si="559"/>
        <v>1</v>
      </c>
      <c r="EO222" s="3">
        <f t="shared" si="559"/>
        <v>0</v>
      </c>
      <c r="EP222" s="3">
        <f t="shared" si="559"/>
        <v>1</v>
      </c>
      <c r="EQ222" s="3">
        <f t="shared" si="559"/>
        <v>0</v>
      </c>
      <c r="ER222" s="3">
        <f t="shared" si="559"/>
        <v>0</v>
      </c>
      <c r="ES222" s="3">
        <f t="shared" si="559"/>
        <v>1</v>
      </c>
      <c r="ET222" s="3">
        <f t="shared" si="435"/>
        <v>5</v>
      </c>
    </row>
    <row r="223" spans="4:150" x14ac:dyDescent="0.25">
      <c r="D223" s="3">
        <v>65</v>
      </c>
      <c r="F223" s="3" t="s">
        <v>2</v>
      </c>
      <c r="H223" s="3" t="s">
        <v>4</v>
      </c>
      <c r="I223" s="3" t="s">
        <v>5</v>
      </c>
      <c r="K223" s="3" t="s">
        <v>0</v>
      </c>
      <c r="L223" s="3" t="s">
        <v>7</v>
      </c>
      <c r="M223" s="3" t="s">
        <v>104</v>
      </c>
      <c r="N223" s="3" t="s">
        <v>105</v>
      </c>
      <c r="P223" s="3" t="s">
        <v>72</v>
      </c>
      <c r="R223" s="3" t="s">
        <v>117</v>
      </c>
      <c r="S223" s="3" t="s">
        <v>118</v>
      </c>
      <c r="T223" s="3" t="s">
        <v>127</v>
      </c>
      <c r="U223" s="3" t="s">
        <v>125</v>
      </c>
      <c r="V223" s="3" t="s">
        <v>121</v>
      </c>
      <c r="W223" s="3" t="s">
        <v>122</v>
      </c>
      <c r="X223" s="3" t="s">
        <v>123</v>
      </c>
      <c r="Y223" s="3" t="s">
        <v>119</v>
      </c>
      <c r="AA223" s="3">
        <f t="shared" ref="AA223:AL223" si="560">IF(AND(E223&lt;&gt;"",AA158=1),1,0)</f>
        <v>0</v>
      </c>
      <c r="AB223" s="3">
        <f t="shared" si="560"/>
        <v>0</v>
      </c>
      <c r="AC223" s="3">
        <f t="shared" si="560"/>
        <v>0</v>
      </c>
      <c r="AD223" s="3">
        <f t="shared" si="560"/>
        <v>1</v>
      </c>
      <c r="AE223" s="3">
        <f t="shared" si="560"/>
        <v>1</v>
      </c>
      <c r="AF223" s="3">
        <f t="shared" si="560"/>
        <v>0</v>
      </c>
      <c r="AG223" s="3">
        <f t="shared" si="560"/>
        <v>1</v>
      </c>
      <c r="AH223" s="3">
        <f t="shared" si="560"/>
        <v>0</v>
      </c>
      <c r="AI223" s="3">
        <f t="shared" si="560"/>
        <v>1</v>
      </c>
      <c r="AJ223" s="3">
        <f t="shared" si="560"/>
        <v>1</v>
      </c>
      <c r="AK223" s="3">
        <f t="shared" si="560"/>
        <v>0</v>
      </c>
      <c r="AL223" s="3">
        <f t="shared" si="560"/>
        <v>1</v>
      </c>
      <c r="AM223" s="3">
        <f t="shared" si="433"/>
        <v>6</v>
      </c>
      <c r="DK223" s="3">
        <v>65</v>
      </c>
      <c r="DM223" s="3" t="s">
        <v>2</v>
      </c>
      <c r="DO223" s="3" t="s">
        <v>4</v>
      </c>
      <c r="DP223" s="3" t="s">
        <v>5</v>
      </c>
      <c r="DR223" s="3" t="s">
        <v>0</v>
      </c>
      <c r="DS223" s="3" t="s">
        <v>7</v>
      </c>
      <c r="DT223" s="3" t="s">
        <v>104</v>
      </c>
      <c r="DU223" s="3" t="s">
        <v>105</v>
      </c>
      <c r="DW223" s="3" t="s">
        <v>72</v>
      </c>
      <c r="DY223" s="3" t="s">
        <v>117</v>
      </c>
      <c r="DZ223" s="3" t="s">
        <v>118</v>
      </c>
      <c r="EA223" s="3" t="s">
        <v>127</v>
      </c>
      <c r="EB223" s="3" t="s">
        <v>125</v>
      </c>
      <c r="EC223" s="3" t="s">
        <v>121</v>
      </c>
      <c r="ED223" s="3" t="s">
        <v>122</v>
      </c>
      <c r="EE223" s="3" t="s">
        <v>123</v>
      </c>
      <c r="EF223" s="3" t="s">
        <v>119</v>
      </c>
      <c r="EH223" s="3">
        <f t="shared" ref="EH223:ES223" si="561">IF(AND(DL223&lt;&gt;"",EH158=1),1,0)</f>
        <v>0</v>
      </c>
      <c r="EI223" s="3">
        <f t="shared" si="561"/>
        <v>0</v>
      </c>
      <c r="EJ223" s="3">
        <f t="shared" si="561"/>
        <v>0</v>
      </c>
      <c r="EK223" s="3">
        <f t="shared" si="561"/>
        <v>1</v>
      </c>
      <c r="EL223" s="3">
        <f t="shared" si="561"/>
        <v>1</v>
      </c>
      <c r="EM223" s="3">
        <f t="shared" si="561"/>
        <v>0</v>
      </c>
      <c r="EN223" s="3">
        <f t="shared" si="561"/>
        <v>1</v>
      </c>
      <c r="EO223" s="3">
        <f t="shared" si="561"/>
        <v>0</v>
      </c>
      <c r="EP223" s="3">
        <f t="shared" si="561"/>
        <v>1</v>
      </c>
      <c r="EQ223" s="3">
        <f t="shared" si="561"/>
        <v>1</v>
      </c>
      <c r="ER223" s="3">
        <f t="shared" si="561"/>
        <v>0</v>
      </c>
      <c r="ES223" s="3">
        <f t="shared" si="561"/>
        <v>1</v>
      </c>
      <c r="ET223" s="3">
        <f t="shared" si="435"/>
        <v>6</v>
      </c>
    </row>
    <row r="224" spans="4:150" x14ac:dyDescent="0.25">
      <c r="D224" s="3">
        <v>66</v>
      </c>
      <c r="F224" s="3" t="s">
        <v>2</v>
      </c>
      <c r="H224" s="3" t="s">
        <v>4</v>
      </c>
      <c r="I224" s="3" t="s">
        <v>5</v>
      </c>
      <c r="K224" s="3" t="s">
        <v>0</v>
      </c>
      <c r="L224" s="3" t="s">
        <v>7</v>
      </c>
      <c r="M224" s="3" t="s">
        <v>104</v>
      </c>
      <c r="N224" s="3" t="s">
        <v>105</v>
      </c>
      <c r="O224" s="5" t="s">
        <v>106</v>
      </c>
      <c r="R224" s="3" t="s">
        <v>117</v>
      </c>
      <c r="S224" s="3" t="s">
        <v>118</v>
      </c>
      <c r="T224" s="3" t="s">
        <v>127</v>
      </c>
      <c r="U224" s="3" t="s">
        <v>125</v>
      </c>
      <c r="V224" s="3" t="s">
        <v>121</v>
      </c>
      <c r="W224" s="3" t="s">
        <v>122</v>
      </c>
      <c r="X224" s="3" t="s">
        <v>119</v>
      </c>
      <c r="Y224" s="3" t="s">
        <v>124</v>
      </c>
      <c r="AA224" s="3">
        <f t="shared" ref="AA224:AL224" si="562">IF(AND(E224&lt;&gt;"",AA158=1),1,0)</f>
        <v>0</v>
      </c>
      <c r="AB224" s="3">
        <f t="shared" si="562"/>
        <v>0</v>
      </c>
      <c r="AC224" s="3">
        <f t="shared" si="562"/>
        <v>0</v>
      </c>
      <c r="AD224" s="3">
        <f t="shared" si="562"/>
        <v>1</v>
      </c>
      <c r="AE224" s="3">
        <f t="shared" si="562"/>
        <v>1</v>
      </c>
      <c r="AF224" s="3">
        <f t="shared" si="562"/>
        <v>0</v>
      </c>
      <c r="AG224" s="3">
        <f t="shared" si="562"/>
        <v>1</v>
      </c>
      <c r="AH224" s="3">
        <f t="shared" si="562"/>
        <v>0</v>
      </c>
      <c r="AI224" s="3">
        <f t="shared" si="562"/>
        <v>1</v>
      </c>
      <c r="AJ224" s="3">
        <f t="shared" si="562"/>
        <v>1</v>
      </c>
      <c r="AK224" s="3">
        <f t="shared" si="562"/>
        <v>0</v>
      </c>
      <c r="AL224" s="3">
        <f t="shared" si="562"/>
        <v>0</v>
      </c>
      <c r="AM224" s="3">
        <f t="shared" ref="AM224:AM287" si="563">SUM(AA224:AL224)</f>
        <v>5</v>
      </c>
      <c r="DK224" s="3">
        <v>66</v>
      </c>
      <c r="DM224" s="3" t="s">
        <v>2</v>
      </c>
      <c r="DO224" s="3" t="s">
        <v>4</v>
      </c>
      <c r="DP224" s="3" t="s">
        <v>5</v>
      </c>
      <c r="DR224" s="3" t="s">
        <v>0</v>
      </c>
      <c r="DS224" s="3" t="s">
        <v>7</v>
      </c>
      <c r="DT224" s="3" t="s">
        <v>104</v>
      </c>
      <c r="DU224" s="3" t="s">
        <v>105</v>
      </c>
      <c r="DV224" s="5" t="s">
        <v>106</v>
      </c>
      <c r="DY224" s="3" t="s">
        <v>117</v>
      </c>
      <c r="DZ224" s="3" t="s">
        <v>118</v>
      </c>
      <c r="EA224" s="3" t="s">
        <v>127</v>
      </c>
      <c r="EB224" s="3" t="s">
        <v>125</v>
      </c>
      <c r="EC224" s="3" t="s">
        <v>121</v>
      </c>
      <c r="ED224" s="3" t="s">
        <v>122</v>
      </c>
      <c r="EE224" s="3" t="s">
        <v>119</v>
      </c>
      <c r="EF224" s="3" t="s">
        <v>124</v>
      </c>
      <c r="EH224" s="3">
        <f t="shared" ref="EH224:ES224" si="564">IF(AND(DL224&lt;&gt;"",EH158=1),1,0)</f>
        <v>0</v>
      </c>
      <c r="EI224" s="3">
        <f t="shared" si="564"/>
        <v>0</v>
      </c>
      <c r="EJ224" s="3">
        <f t="shared" si="564"/>
        <v>0</v>
      </c>
      <c r="EK224" s="3">
        <f t="shared" si="564"/>
        <v>1</v>
      </c>
      <c r="EL224" s="3">
        <f t="shared" si="564"/>
        <v>1</v>
      </c>
      <c r="EM224" s="3">
        <f t="shared" si="564"/>
        <v>0</v>
      </c>
      <c r="EN224" s="3">
        <f t="shared" si="564"/>
        <v>1</v>
      </c>
      <c r="EO224" s="3">
        <f t="shared" si="564"/>
        <v>0</v>
      </c>
      <c r="EP224" s="3">
        <f t="shared" si="564"/>
        <v>1</v>
      </c>
      <c r="EQ224" s="3">
        <f t="shared" si="564"/>
        <v>1</v>
      </c>
      <c r="ER224" s="3">
        <f t="shared" si="564"/>
        <v>0</v>
      </c>
      <c r="ES224" s="3">
        <f t="shared" si="564"/>
        <v>0</v>
      </c>
      <c r="ET224" s="3">
        <f t="shared" ref="ET224:ET287" si="565">SUM(EH224:ES224)</f>
        <v>5</v>
      </c>
    </row>
    <row r="225" spans="4:150" x14ac:dyDescent="0.25">
      <c r="D225" s="3">
        <v>67</v>
      </c>
      <c r="F225" s="3" t="s">
        <v>2</v>
      </c>
      <c r="H225" s="3" t="s">
        <v>4</v>
      </c>
      <c r="I225" s="3" t="s">
        <v>5</v>
      </c>
      <c r="J225" s="3" t="s">
        <v>6</v>
      </c>
      <c r="M225" s="3" t="s">
        <v>104</v>
      </c>
      <c r="N225" s="3" t="s">
        <v>105</v>
      </c>
      <c r="O225" s="5" t="s">
        <v>106</v>
      </c>
      <c r="P225" s="3" t="s">
        <v>72</v>
      </c>
      <c r="R225" s="3" t="s">
        <v>117</v>
      </c>
      <c r="S225" s="3" t="s">
        <v>118</v>
      </c>
      <c r="T225" s="3" t="s">
        <v>127</v>
      </c>
      <c r="U225" s="3" t="s">
        <v>125</v>
      </c>
      <c r="V225" s="3" t="s">
        <v>119</v>
      </c>
      <c r="W225" s="3" t="s">
        <v>120</v>
      </c>
      <c r="X225" s="3" t="s">
        <v>123</v>
      </c>
      <c r="Y225" s="3" t="s">
        <v>124</v>
      </c>
      <c r="AA225" s="3">
        <f t="shared" ref="AA225:AL225" si="566">IF(AND(E225&lt;&gt;"",AA158=1),1,0)</f>
        <v>0</v>
      </c>
      <c r="AB225" s="3">
        <f t="shared" si="566"/>
        <v>0</v>
      </c>
      <c r="AC225" s="3">
        <f t="shared" si="566"/>
        <v>0</v>
      </c>
      <c r="AD225" s="3">
        <f t="shared" si="566"/>
        <v>1</v>
      </c>
      <c r="AE225" s="3">
        <f t="shared" si="566"/>
        <v>1</v>
      </c>
      <c r="AF225" s="3">
        <f t="shared" si="566"/>
        <v>1</v>
      </c>
      <c r="AG225" s="3">
        <f t="shared" si="566"/>
        <v>0</v>
      </c>
      <c r="AH225" s="3">
        <f t="shared" si="566"/>
        <v>0</v>
      </c>
      <c r="AI225" s="3">
        <f t="shared" si="566"/>
        <v>1</v>
      </c>
      <c r="AJ225" s="3">
        <f t="shared" si="566"/>
        <v>1</v>
      </c>
      <c r="AK225" s="3">
        <f t="shared" si="566"/>
        <v>0</v>
      </c>
      <c r="AL225" s="3">
        <f t="shared" si="566"/>
        <v>1</v>
      </c>
      <c r="AM225" s="3">
        <f t="shared" si="563"/>
        <v>6</v>
      </c>
      <c r="DK225" s="3">
        <v>67</v>
      </c>
      <c r="DM225" s="3" t="s">
        <v>2</v>
      </c>
      <c r="DO225" s="3" t="s">
        <v>4</v>
      </c>
      <c r="DP225" s="3" t="s">
        <v>5</v>
      </c>
      <c r="DQ225" s="3" t="s">
        <v>6</v>
      </c>
      <c r="DT225" s="3" t="s">
        <v>104</v>
      </c>
      <c r="DU225" s="3" t="s">
        <v>105</v>
      </c>
      <c r="DV225" s="5" t="s">
        <v>106</v>
      </c>
      <c r="DW225" s="3" t="s">
        <v>72</v>
      </c>
      <c r="DY225" s="3" t="s">
        <v>117</v>
      </c>
      <c r="DZ225" s="3" t="s">
        <v>118</v>
      </c>
      <c r="EA225" s="3" t="s">
        <v>127</v>
      </c>
      <c r="EB225" s="3" t="s">
        <v>125</v>
      </c>
      <c r="EC225" s="3" t="s">
        <v>119</v>
      </c>
      <c r="ED225" s="3" t="s">
        <v>120</v>
      </c>
      <c r="EE225" s="3" t="s">
        <v>123</v>
      </c>
      <c r="EF225" s="3" t="s">
        <v>124</v>
      </c>
      <c r="EH225" s="3">
        <f t="shared" ref="EH225:ES225" si="567">IF(AND(DL225&lt;&gt;"",EH158=1),1,0)</f>
        <v>0</v>
      </c>
      <c r="EI225" s="3">
        <f t="shared" si="567"/>
        <v>0</v>
      </c>
      <c r="EJ225" s="3">
        <f t="shared" si="567"/>
        <v>0</v>
      </c>
      <c r="EK225" s="3">
        <f t="shared" si="567"/>
        <v>1</v>
      </c>
      <c r="EL225" s="3">
        <f t="shared" si="567"/>
        <v>1</v>
      </c>
      <c r="EM225" s="3">
        <f t="shared" si="567"/>
        <v>1</v>
      </c>
      <c r="EN225" s="3">
        <f t="shared" si="567"/>
        <v>0</v>
      </c>
      <c r="EO225" s="3">
        <f t="shared" si="567"/>
        <v>0</v>
      </c>
      <c r="EP225" s="3">
        <f t="shared" si="567"/>
        <v>1</v>
      </c>
      <c r="EQ225" s="3">
        <f t="shared" si="567"/>
        <v>1</v>
      </c>
      <c r="ER225" s="3">
        <f t="shared" si="567"/>
        <v>0</v>
      </c>
      <c r="ES225" s="3">
        <f t="shared" si="567"/>
        <v>1</v>
      </c>
      <c r="ET225" s="3">
        <f t="shared" si="565"/>
        <v>6</v>
      </c>
    </row>
    <row r="226" spans="4:150" x14ac:dyDescent="0.25">
      <c r="D226" s="3">
        <v>68</v>
      </c>
      <c r="F226" s="3" t="s">
        <v>2</v>
      </c>
      <c r="H226" s="3" t="s">
        <v>4</v>
      </c>
      <c r="I226" s="3" t="s">
        <v>5</v>
      </c>
      <c r="J226" s="3" t="s">
        <v>6</v>
      </c>
      <c r="L226" s="3" t="s">
        <v>7</v>
      </c>
      <c r="N226" s="3" t="s">
        <v>105</v>
      </c>
      <c r="O226" s="5" t="s">
        <v>106</v>
      </c>
      <c r="P226" s="3" t="s">
        <v>72</v>
      </c>
      <c r="R226" s="3" t="s">
        <v>117</v>
      </c>
      <c r="S226" s="3" t="s">
        <v>118</v>
      </c>
      <c r="T226" s="3" t="s">
        <v>127</v>
      </c>
      <c r="U226" s="3" t="s">
        <v>125</v>
      </c>
      <c r="V226" s="3" t="s">
        <v>121</v>
      </c>
      <c r="W226" s="3" t="s">
        <v>120</v>
      </c>
      <c r="X226" s="3" t="s">
        <v>123</v>
      </c>
      <c r="Y226" s="3" t="s">
        <v>124</v>
      </c>
      <c r="AA226" s="3">
        <f t="shared" ref="AA226:AL226" si="568">IF(AND(E226&lt;&gt;"",AA158=1),1,0)</f>
        <v>0</v>
      </c>
      <c r="AB226" s="3">
        <f t="shared" si="568"/>
        <v>0</v>
      </c>
      <c r="AC226" s="3">
        <f t="shared" si="568"/>
        <v>0</v>
      </c>
      <c r="AD226" s="3">
        <f t="shared" si="568"/>
        <v>1</v>
      </c>
      <c r="AE226" s="3">
        <f t="shared" si="568"/>
        <v>1</v>
      </c>
      <c r="AF226" s="3">
        <f t="shared" si="568"/>
        <v>1</v>
      </c>
      <c r="AG226" s="3">
        <f t="shared" si="568"/>
        <v>0</v>
      </c>
      <c r="AH226" s="3">
        <f t="shared" si="568"/>
        <v>0</v>
      </c>
      <c r="AI226" s="3">
        <f t="shared" si="568"/>
        <v>0</v>
      </c>
      <c r="AJ226" s="3">
        <f t="shared" si="568"/>
        <v>1</v>
      </c>
      <c r="AK226" s="3">
        <f t="shared" si="568"/>
        <v>0</v>
      </c>
      <c r="AL226" s="3">
        <f t="shared" si="568"/>
        <v>1</v>
      </c>
      <c r="AM226" s="3">
        <f t="shared" si="563"/>
        <v>5</v>
      </c>
      <c r="DK226" s="3">
        <v>68</v>
      </c>
      <c r="DM226" s="3" t="s">
        <v>2</v>
      </c>
      <c r="DO226" s="3" t="s">
        <v>4</v>
      </c>
      <c r="DP226" s="3" t="s">
        <v>5</v>
      </c>
      <c r="DQ226" s="3" t="s">
        <v>6</v>
      </c>
      <c r="DS226" s="3" t="s">
        <v>7</v>
      </c>
      <c r="DU226" s="3" t="s">
        <v>105</v>
      </c>
      <c r="DV226" s="5" t="s">
        <v>106</v>
      </c>
      <c r="DW226" s="3" t="s">
        <v>72</v>
      </c>
      <c r="DY226" s="3" t="s">
        <v>117</v>
      </c>
      <c r="DZ226" s="3" t="s">
        <v>118</v>
      </c>
      <c r="EA226" s="3" t="s">
        <v>127</v>
      </c>
      <c r="EB226" s="3" t="s">
        <v>125</v>
      </c>
      <c r="EC226" s="3" t="s">
        <v>121</v>
      </c>
      <c r="ED226" s="3" t="s">
        <v>120</v>
      </c>
      <c r="EE226" s="3" t="s">
        <v>123</v>
      </c>
      <c r="EF226" s="3" t="s">
        <v>124</v>
      </c>
      <c r="EH226" s="3">
        <f t="shared" ref="EH226:ES226" si="569">IF(AND(DL226&lt;&gt;"",EH158=1),1,0)</f>
        <v>0</v>
      </c>
      <c r="EI226" s="3">
        <f t="shared" si="569"/>
        <v>0</v>
      </c>
      <c r="EJ226" s="3">
        <f t="shared" si="569"/>
        <v>0</v>
      </c>
      <c r="EK226" s="3">
        <f t="shared" si="569"/>
        <v>1</v>
      </c>
      <c r="EL226" s="3">
        <f t="shared" si="569"/>
        <v>1</v>
      </c>
      <c r="EM226" s="3">
        <f t="shared" si="569"/>
        <v>1</v>
      </c>
      <c r="EN226" s="3">
        <f t="shared" si="569"/>
        <v>0</v>
      </c>
      <c r="EO226" s="3">
        <f t="shared" si="569"/>
        <v>0</v>
      </c>
      <c r="EP226" s="3">
        <f t="shared" si="569"/>
        <v>0</v>
      </c>
      <c r="EQ226" s="3">
        <f t="shared" si="569"/>
        <v>1</v>
      </c>
      <c r="ER226" s="3">
        <f t="shared" si="569"/>
        <v>0</v>
      </c>
      <c r="ES226" s="3">
        <f t="shared" si="569"/>
        <v>1</v>
      </c>
      <c r="ET226" s="3">
        <f t="shared" si="565"/>
        <v>5</v>
      </c>
    </row>
    <row r="227" spans="4:150" x14ac:dyDescent="0.25">
      <c r="D227" s="3">
        <v>69</v>
      </c>
      <c r="F227" s="3" t="s">
        <v>2</v>
      </c>
      <c r="H227" s="3" t="s">
        <v>4</v>
      </c>
      <c r="I227" s="3" t="s">
        <v>5</v>
      </c>
      <c r="J227" s="3" t="s">
        <v>6</v>
      </c>
      <c r="L227" s="3" t="s">
        <v>7</v>
      </c>
      <c r="M227" s="3" t="s">
        <v>104</v>
      </c>
      <c r="O227" s="5" t="s">
        <v>106</v>
      </c>
      <c r="P227" s="3" t="s">
        <v>72</v>
      </c>
      <c r="R227" s="3" t="s">
        <v>117</v>
      </c>
      <c r="S227" s="3" t="s">
        <v>119</v>
      </c>
      <c r="T227" s="3" t="s">
        <v>127</v>
      </c>
      <c r="U227" s="3" t="s">
        <v>125</v>
      </c>
      <c r="V227" s="3" t="s">
        <v>121</v>
      </c>
      <c r="W227" s="3" t="s">
        <v>120</v>
      </c>
      <c r="X227" s="3" t="s">
        <v>123</v>
      </c>
      <c r="Y227" s="3" t="s">
        <v>124</v>
      </c>
      <c r="AA227" s="3">
        <f t="shared" ref="AA227:AL227" si="570">IF(AND(E227&lt;&gt;"",AA158=1),1,0)</f>
        <v>0</v>
      </c>
      <c r="AB227" s="3">
        <f t="shared" si="570"/>
        <v>0</v>
      </c>
      <c r="AC227" s="3">
        <f t="shared" si="570"/>
        <v>0</v>
      </c>
      <c r="AD227" s="3">
        <f t="shared" si="570"/>
        <v>1</v>
      </c>
      <c r="AE227" s="3">
        <f t="shared" si="570"/>
        <v>1</v>
      </c>
      <c r="AF227" s="3">
        <f t="shared" si="570"/>
        <v>1</v>
      </c>
      <c r="AG227" s="3">
        <f t="shared" si="570"/>
        <v>0</v>
      </c>
      <c r="AH227" s="3">
        <f t="shared" si="570"/>
        <v>0</v>
      </c>
      <c r="AI227" s="3">
        <f t="shared" si="570"/>
        <v>1</v>
      </c>
      <c r="AJ227" s="3">
        <f t="shared" si="570"/>
        <v>0</v>
      </c>
      <c r="AK227" s="3">
        <f t="shared" si="570"/>
        <v>0</v>
      </c>
      <c r="AL227" s="3">
        <f t="shared" si="570"/>
        <v>1</v>
      </c>
      <c r="AM227" s="3">
        <f t="shared" si="563"/>
        <v>5</v>
      </c>
      <c r="DK227" s="3">
        <v>69</v>
      </c>
      <c r="DM227" s="3" t="s">
        <v>2</v>
      </c>
      <c r="DO227" s="3" t="s">
        <v>4</v>
      </c>
      <c r="DP227" s="3" t="s">
        <v>5</v>
      </c>
      <c r="DQ227" s="3" t="s">
        <v>6</v>
      </c>
      <c r="DS227" s="3" t="s">
        <v>7</v>
      </c>
      <c r="DT227" s="3" t="s">
        <v>104</v>
      </c>
      <c r="DV227" s="5" t="s">
        <v>106</v>
      </c>
      <c r="DW227" s="3" t="s">
        <v>72</v>
      </c>
      <c r="DY227" s="3" t="s">
        <v>117</v>
      </c>
      <c r="DZ227" s="3" t="s">
        <v>119</v>
      </c>
      <c r="EA227" s="3" t="s">
        <v>127</v>
      </c>
      <c r="EB227" s="3" t="s">
        <v>125</v>
      </c>
      <c r="EC227" s="3" t="s">
        <v>121</v>
      </c>
      <c r="ED227" s="3" t="s">
        <v>120</v>
      </c>
      <c r="EE227" s="3" t="s">
        <v>123</v>
      </c>
      <c r="EF227" s="3" t="s">
        <v>124</v>
      </c>
      <c r="EH227" s="3">
        <f t="shared" ref="EH227:ES227" si="571">IF(AND(DL227&lt;&gt;"",EH158=1),1,0)</f>
        <v>0</v>
      </c>
      <c r="EI227" s="3">
        <f t="shared" si="571"/>
        <v>0</v>
      </c>
      <c r="EJ227" s="3">
        <f t="shared" si="571"/>
        <v>0</v>
      </c>
      <c r="EK227" s="3">
        <f t="shared" si="571"/>
        <v>1</v>
      </c>
      <c r="EL227" s="3">
        <f t="shared" si="571"/>
        <v>1</v>
      </c>
      <c r="EM227" s="3">
        <f t="shared" si="571"/>
        <v>1</v>
      </c>
      <c r="EN227" s="3">
        <f t="shared" si="571"/>
        <v>0</v>
      </c>
      <c r="EO227" s="3">
        <f t="shared" si="571"/>
        <v>0</v>
      </c>
      <c r="EP227" s="3">
        <f t="shared" si="571"/>
        <v>1</v>
      </c>
      <c r="EQ227" s="3">
        <f t="shared" si="571"/>
        <v>0</v>
      </c>
      <c r="ER227" s="3">
        <f t="shared" si="571"/>
        <v>0</v>
      </c>
      <c r="ES227" s="3">
        <f t="shared" si="571"/>
        <v>1</v>
      </c>
      <c r="ET227" s="3">
        <f t="shared" si="565"/>
        <v>5</v>
      </c>
    </row>
    <row r="228" spans="4:150" x14ac:dyDescent="0.25">
      <c r="D228" s="3">
        <v>70</v>
      </c>
      <c r="F228" s="3" t="s">
        <v>2</v>
      </c>
      <c r="H228" s="3" t="s">
        <v>4</v>
      </c>
      <c r="I228" s="3" t="s">
        <v>5</v>
      </c>
      <c r="J228" s="3" t="s">
        <v>6</v>
      </c>
      <c r="L228" s="3" t="s">
        <v>7</v>
      </c>
      <c r="M228" s="3" t="s">
        <v>104</v>
      </c>
      <c r="N228" s="3" t="s">
        <v>105</v>
      </c>
      <c r="P228" s="3" t="s">
        <v>72</v>
      </c>
      <c r="R228" s="3" t="s">
        <v>117</v>
      </c>
      <c r="S228" s="3" t="s">
        <v>118</v>
      </c>
      <c r="T228" s="3" t="s">
        <v>127</v>
      </c>
      <c r="U228" s="3" t="s">
        <v>125</v>
      </c>
      <c r="V228" s="3" t="s">
        <v>121</v>
      </c>
      <c r="W228" s="3" t="s">
        <v>120</v>
      </c>
      <c r="X228" s="3" t="s">
        <v>123</v>
      </c>
      <c r="Y228" s="3" t="s">
        <v>119</v>
      </c>
      <c r="AA228" s="3">
        <f t="shared" ref="AA228:AL228" si="572">IF(AND(E228&lt;&gt;"",AA158=1),1,0)</f>
        <v>0</v>
      </c>
      <c r="AB228" s="3">
        <f t="shared" si="572"/>
        <v>0</v>
      </c>
      <c r="AC228" s="3">
        <f t="shared" si="572"/>
        <v>0</v>
      </c>
      <c r="AD228" s="3">
        <f t="shared" si="572"/>
        <v>1</v>
      </c>
      <c r="AE228" s="3">
        <f t="shared" si="572"/>
        <v>1</v>
      </c>
      <c r="AF228" s="3">
        <f t="shared" si="572"/>
        <v>1</v>
      </c>
      <c r="AG228" s="3">
        <f t="shared" si="572"/>
        <v>0</v>
      </c>
      <c r="AH228" s="3">
        <f t="shared" si="572"/>
        <v>0</v>
      </c>
      <c r="AI228" s="3">
        <f t="shared" si="572"/>
        <v>1</v>
      </c>
      <c r="AJ228" s="3">
        <f t="shared" si="572"/>
        <v>1</v>
      </c>
      <c r="AK228" s="3">
        <f t="shared" si="572"/>
        <v>0</v>
      </c>
      <c r="AL228" s="3">
        <f t="shared" si="572"/>
        <v>1</v>
      </c>
      <c r="AM228" s="3">
        <f t="shared" si="563"/>
        <v>6</v>
      </c>
      <c r="DK228" s="3">
        <v>70</v>
      </c>
      <c r="DM228" s="3" t="s">
        <v>2</v>
      </c>
      <c r="DO228" s="3" t="s">
        <v>4</v>
      </c>
      <c r="DP228" s="3" t="s">
        <v>5</v>
      </c>
      <c r="DQ228" s="3" t="s">
        <v>6</v>
      </c>
      <c r="DS228" s="3" t="s">
        <v>7</v>
      </c>
      <c r="DT228" s="3" t="s">
        <v>104</v>
      </c>
      <c r="DU228" s="3" t="s">
        <v>105</v>
      </c>
      <c r="DW228" s="3" t="s">
        <v>72</v>
      </c>
      <c r="DY228" s="3" t="s">
        <v>117</v>
      </c>
      <c r="DZ228" s="3" t="s">
        <v>118</v>
      </c>
      <c r="EA228" s="3" t="s">
        <v>127</v>
      </c>
      <c r="EB228" s="3" t="s">
        <v>125</v>
      </c>
      <c r="EC228" s="3" t="s">
        <v>121</v>
      </c>
      <c r="ED228" s="3" t="s">
        <v>120</v>
      </c>
      <c r="EE228" s="3" t="s">
        <v>123</v>
      </c>
      <c r="EF228" s="3" t="s">
        <v>119</v>
      </c>
      <c r="EH228" s="3">
        <f t="shared" ref="EH228:ES228" si="573">IF(AND(DL228&lt;&gt;"",EH158=1),1,0)</f>
        <v>0</v>
      </c>
      <c r="EI228" s="3">
        <f t="shared" si="573"/>
        <v>0</v>
      </c>
      <c r="EJ228" s="3">
        <f t="shared" si="573"/>
        <v>0</v>
      </c>
      <c r="EK228" s="3">
        <f t="shared" si="573"/>
        <v>1</v>
      </c>
      <c r="EL228" s="3">
        <f t="shared" si="573"/>
        <v>1</v>
      </c>
      <c r="EM228" s="3">
        <f t="shared" si="573"/>
        <v>1</v>
      </c>
      <c r="EN228" s="3">
        <f t="shared" si="573"/>
        <v>0</v>
      </c>
      <c r="EO228" s="3">
        <f t="shared" si="573"/>
        <v>0</v>
      </c>
      <c r="EP228" s="3">
        <f t="shared" si="573"/>
        <v>1</v>
      </c>
      <c r="EQ228" s="3">
        <f t="shared" si="573"/>
        <v>1</v>
      </c>
      <c r="ER228" s="3">
        <f t="shared" si="573"/>
        <v>0</v>
      </c>
      <c r="ES228" s="3">
        <f t="shared" si="573"/>
        <v>1</v>
      </c>
      <c r="ET228" s="3">
        <f t="shared" si="565"/>
        <v>6</v>
      </c>
    </row>
    <row r="229" spans="4:150" x14ac:dyDescent="0.25">
      <c r="D229" s="3">
        <v>71</v>
      </c>
      <c r="F229" s="3" t="s">
        <v>2</v>
      </c>
      <c r="H229" s="3" t="s">
        <v>4</v>
      </c>
      <c r="I229" s="3" t="s">
        <v>5</v>
      </c>
      <c r="J229" s="3" t="s">
        <v>6</v>
      </c>
      <c r="L229" s="3" t="s">
        <v>7</v>
      </c>
      <c r="M229" s="3" t="s">
        <v>104</v>
      </c>
      <c r="N229" s="3" t="s">
        <v>105</v>
      </c>
      <c r="O229" s="5" t="s">
        <v>106</v>
      </c>
      <c r="R229" s="3" t="s">
        <v>117</v>
      </c>
      <c r="S229" s="3" t="s">
        <v>118</v>
      </c>
      <c r="T229" s="3" t="s">
        <v>127</v>
      </c>
      <c r="U229" s="3" t="s">
        <v>125</v>
      </c>
      <c r="V229" s="3" t="s">
        <v>121</v>
      </c>
      <c r="W229" s="3" t="s">
        <v>120</v>
      </c>
      <c r="X229" s="3" t="s">
        <v>119</v>
      </c>
      <c r="Y229" s="3" t="s">
        <v>124</v>
      </c>
      <c r="AA229" s="3">
        <f t="shared" ref="AA229:AL229" si="574">IF(AND(E229&lt;&gt;"",AA158=1),1,0)</f>
        <v>0</v>
      </c>
      <c r="AB229" s="3">
        <f t="shared" si="574"/>
        <v>0</v>
      </c>
      <c r="AC229" s="3">
        <f t="shared" si="574"/>
        <v>0</v>
      </c>
      <c r="AD229" s="3">
        <f t="shared" si="574"/>
        <v>1</v>
      </c>
      <c r="AE229" s="3">
        <f t="shared" si="574"/>
        <v>1</v>
      </c>
      <c r="AF229" s="3">
        <f t="shared" si="574"/>
        <v>1</v>
      </c>
      <c r="AG229" s="3">
        <f t="shared" si="574"/>
        <v>0</v>
      </c>
      <c r="AH229" s="3">
        <f t="shared" si="574"/>
        <v>0</v>
      </c>
      <c r="AI229" s="3">
        <f t="shared" si="574"/>
        <v>1</v>
      </c>
      <c r="AJ229" s="3">
        <f t="shared" si="574"/>
        <v>1</v>
      </c>
      <c r="AK229" s="3">
        <f t="shared" si="574"/>
        <v>0</v>
      </c>
      <c r="AL229" s="3">
        <f t="shared" si="574"/>
        <v>0</v>
      </c>
      <c r="AM229" s="3">
        <f t="shared" si="563"/>
        <v>5</v>
      </c>
      <c r="DK229" s="3">
        <v>71</v>
      </c>
      <c r="DM229" s="3" t="s">
        <v>2</v>
      </c>
      <c r="DO229" s="3" t="s">
        <v>4</v>
      </c>
      <c r="DP229" s="3" t="s">
        <v>5</v>
      </c>
      <c r="DQ229" s="3" t="s">
        <v>6</v>
      </c>
      <c r="DS229" s="3" t="s">
        <v>7</v>
      </c>
      <c r="DT229" s="3" t="s">
        <v>104</v>
      </c>
      <c r="DU229" s="3" t="s">
        <v>105</v>
      </c>
      <c r="DV229" s="5" t="s">
        <v>106</v>
      </c>
      <c r="DY229" s="3" t="s">
        <v>117</v>
      </c>
      <c r="DZ229" s="3" t="s">
        <v>118</v>
      </c>
      <c r="EA229" s="3" t="s">
        <v>127</v>
      </c>
      <c r="EB229" s="3" t="s">
        <v>125</v>
      </c>
      <c r="EC229" s="3" t="s">
        <v>121</v>
      </c>
      <c r="ED229" s="3" t="s">
        <v>120</v>
      </c>
      <c r="EE229" s="3" t="s">
        <v>119</v>
      </c>
      <c r="EF229" s="3" t="s">
        <v>124</v>
      </c>
      <c r="EH229" s="3">
        <f t="shared" ref="EH229:ES229" si="575">IF(AND(DL229&lt;&gt;"",EH158=1),1,0)</f>
        <v>0</v>
      </c>
      <c r="EI229" s="3">
        <f t="shared" si="575"/>
        <v>0</v>
      </c>
      <c r="EJ229" s="3">
        <f t="shared" si="575"/>
        <v>0</v>
      </c>
      <c r="EK229" s="3">
        <f t="shared" si="575"/>
        <v>1</v>
      </c>
      <c r="EL229" s="3">
        <f t="shared" si="575"/>
        <v>1</v>
      </c>
      <c r="EM229" s="3">
        <f t="shared" si="575"/>
        <v>1</v>
      </c>
      <c r="EN229" s="3">
        <f t="shared" si="575"/>
        <v>0</v>
      </c>
      <c r="EO229" s="3">
        <f t="shared" si="575"/>
        <v>0</v>
      </c>
      <c r="EP229" s="3">
        <f t="shared" si="575"/>
        <v>1</v>
      </c>
      <c r="EQ229" s="3">
        <f t="shared" si="575"/>
        <v>1</v>
      </c>
      <c r="ER229" s="3">
        <f t="shared" si="575"/>
        <v>0</v>
      </c>
      <c r="ES229" s="3">
        <f t="shared" si="575"/>
        <v>0</v>
      </c>
      <c r="ET229" s="3">
        <f t="shared" si="565"/>
        <v>5</v>
      </c>
    </row>
    <row r="230" spans="4:150" x14ac:dyDescent="0.25">
      <c r="D230" s="3">
        <v>72</v>
      </c>
      <c r="F230" s="3" t="s">
        <v>2</v>
      </c>
      <c r="H230" s="3" t="s">
        <v>4</v>
      </c>
      <c r="I230" s="3" t="s">
        <v>5</v>
      </c>
      <c r="J230" s="3" t="s">
        <v>6</v>
      </c>
      <c r="K230" s="3" t="s">
        <v>0</v>
      </c>
      <c r="N230" s="3" t="s">
        <v>105</v>
      </c>
      <c r="O230" s="5" t="s">
        <v>106</v>
      </c>
      <c r="P230" s="3" t="s">
        <v>72</v>
      </c>
      <c r="R230" s="3" t="s">
        <v>117</v>
      </c>
      <c r="S230" s="3" t="s">
        <v>122</v>
      </c>
      <c r="T230" s="3" t="s">
        <v>127</v>
      </c>
      <c r="U230" s="3" t="s">
        <v>125</v>
      </c>
      <c r="V230" s="3" t="s">
        <v>118</v>
      </c>
      <c r="W230" s="3" t="s">
        <v>120</v>
      </c>
      <c r="X230" s="3" t="s">
        <v>123</v>
      </c>
      <c r="Y230" s="3" t="s">
        <v>124</v>
      </c>
      <c r="AA230" s="3">
        <f t="shared" ref="AA230:AL230" si="576">IF(AND(E230&lt;&gt;"",AA158=1),1,0)</f>
        <v>0</v>
      </c>
      <c r="AB230" s="3">
        <f t="shared" si="576"/>
        <v>0</v>
      </c>
      <c r="AC230" s="3">
        <f t="shared" si="576"/>
        <v>0</v>
      </c>
      <c r="AD230" s="3">
        <f t="shared" si="576"/>
        <v>1</v>
      </c>
      <c r="AE230" s="3">
        <f t="shared" si="576"/>
        <v>1</v>
      </c>
      <c r="AF230" s="3">
        <f t="shared" si="576"/>
        <v>1</v>
      </c>
      <c r="AG230" s="3">
        <f t="shared" si="576"/>
        <v>1</v>
      </c>
      <c r="AH230" s="3">
        <f t="shared" si="576"/>
        <v>0</v>
      </c>
      <c r="AI230" s="3">
        <f t="shared" si="576"/>
        <v>0</v>
      </c>
      <c r="AJ230" s="3">
        <f t="shared" si="576"/>
        <v>1</v>
      </c>
      <c r="AK230" s="3">
        <f t="shared" si="576"/>
        <v>0</v>
      </c>
      <c r="AL230" s="3">
        <f t="shared" si="576"/>
        <v>1</v>
      </c>
      <c r="AM230" s="3">
        <f t="shared" si="563"/>
        <v>6</v>
      </c>
      <c r="DK230" s="3">
        <v>72</v>
      </c>
      <c r="DM230" s="3" t="s">
        <v>2</v>
      </c>
      <c r="DO230" s="3" t="s">
        <v>4</v>
      </c>
      <c r="DP230" s="3" t="s">
        <v>5</v>
      </c>
      <c r="DQ230" s="3" t="s">
        <v>6</v>
      </c>
      <c r="DR230" s="3" t="s">
        <v>0</v>
      </c>
      <c r="DU230" s="3" t="s">
        <v>105</v>
      </c>
      <c r="DV230" s="5" t="s">
        <v>106</v>
      </c>
      <c r="DW230" s="3" t="s">
        <v>72</v>
      </c>
      <c r="DY230" s="3" t="s">
        <v>117</v>
      </c>
      <c r="DZ230" s="3" t="s">
        <v>122</v>
      </c>
      <c r="EA230" s="3" t="s">
        <v>127</v>
      </c>
      <c r="EB230" s="3" t="s">
        <v>125</v>
      </c>
      <c r="EC230" s="3" t="s">
        <v>118</v>
      </c>
      <c r="ED230" s="3" t="s">
        <v>120</v>
      </c>
      <c r="EE230" s="3" t="s">
        <v>123</v>
      </c>
      <c r="EF230" s="3" t="s">
        <v>124</v>
      </c>
      <c r="EH230" s="3">
        <f t="shared" ref="EH230:ES230" si="577">IF(AND(DL230&lt;&gt;"",EH158=1),1,0)</f>
        <v>0</v>
      </c>
      <c r="EI230" s="3">
        <f t="shared" si="577"/>
        <v>0</v>
      </c>
      <c r="EJ230" s="3">
        <f t="shared" si="577"/>
        <v>0</v>
      </c>
      <c r="EK230" s="3">
        <f t="shared" si="577"/>
        <v>1</v>
      </c>
      <c r="EL230" s="3">
        <f t="shared" si="577"/>
        <v>1</v>
      </c>
      <c r="EM230" s="3">
        <f t="shared" si="577"/>
        <v>1</v>
      </c>
      <c r="EN230" s="3">
        <f t="shared" si="577"/>
        <v>1</v>
      </c>
      <c r="EO230" s="3">
        <f t="shared" si="577"/>
        <v>0</v>
      </c>
      <c r="EP230" s="3">
        <f t="shared" si="577"/>
        <v>0</v>
      </c>
      <c r="EQ230" s="3">
        <f t="shared" si="577"/>
        <v>1</v>
      </c>
      <c r="ER230" s="3">
        <f t="shared" si="577"/>
        <v>0</v>
      </c>
      <c r="ES230" s="3">
        <f t="shared" si="577"/>
        <v>1</v>
      </c>
      <c r="ET230" s="3">
        <f t="shared" si="565"/>
        <v>6</v>
      </c>
    </row>
    <row r="231" spans="4:150" x14ac:dyDescent="0.25">
      <c r="D231" s="3">
        <v>73</v>
      </c>
      <c r="F231" s="3" t="s">
        <v>2</v>
      </c>
      <c r="H231" s="3" t="s">
        <v>4</v>
      </c>
      <c r="I231" s="3" t="s">
        <v>5</v>
      </c>
      <c r="J231" s="3" t="s">
        <v>6</v>
      </c>
      <c r="K231" s="3" t="s">
        <v>0</v>
      </c>
      <c r="M231" s="3" t="s">
        <v>104</v>
      </c>
      <c r="O231" s="5" t="s">
        <v>106</v>
      </c>
      <c r="P231" s="3" t="s">
        <v>72</v>
      </c>
      <c r="R231" s="3" t="s">
        <v>117</v>
      </c>
      <c r="S231" s="3" t="s">
        <v>122</v>
      </c>
      <c r="T231" s="3" t="s">
        <v>127</v>
      </c>
      <c r="U231" s="3" t="s">
        <v>125</v>
      </c>
      <c r="V231" s="3" t="s">
        <v>119</v>
      </c>
      <c r="W231" s="3" t="s">
        <v>120</v>
      </c>
      <c r="X231" s="3" t="s">
        <v>123</v>
      </c>
      <c r="Y231" s="3" t="s">
        <v>124</v>
      </c>
      <c r="AA231" s="3">
        <f t="shared" ref="AA231:AL231" si="578">IF(AND(E231&lt;&gt;"",AA158=1),1,0)</f>
        <v>0</v>
      </c>
      <c r="AB231" s="3">
        <f t="shared" si="578"/>
        <v>0</v>
      </c>
      <c r="AC231" s="3">
        <f t="shared" si="578"/>
        <v>0</v>
      </c>
      <c r="AD231" s="3">
        <f t="shared" si="578"/>
        <v>1</v>
      </c>
      <c r="AE231" s="3">
        <f t="shared" si="578"/>
        <v>1</v>
      </c>
      <c r="AF231" s="3">
        <f t="shared" si="578"/>
        <v>1</v>
      </c>
      <c r="AG231" s="3">
        <f t="shared" si="578"/>
        <v>1</v>
      </c>
      <c r="AH231" s="3">
        <f t="shared" si="578"/>
        <v>0</v>
      </c>
      <c r="AI231" s="3">
        <f t="shared" si="578"/>
        <v>1</v>
      </c>
      <c r="AJ231" s="3">
        <f t="shared" si="578"/>
        <v>0</v>
      </c>
      <c r="AK231" s="3">
        <f t="shared" si="578"/>
        <v>0</v>
      </c>
      <c r="AL231" s="3">
        <f t="shared" si="578"/>
        <v>1</v>
      </c>
      <c r="AM231" s="3">
        <f t="shared" si="563"/>
        <v>6</v>
      </c>
      <c r="DK231" s="3">
        <v>73</v>
      </c>
      <c r="DM231" s="3" t="s">
        <v>2</v>
      </c>
      <c r="DO231" s="3" t="s">
        <v>4</v>
      </c>
      <c r="DP231" s="3" t="s">
        <v>5</v>
      </c>
      <c r="DQ231" s="3" t="s">
        <v>6</v>
      </c>
      <c r="DR231" s="3" t="s">
        <v>0</v>
      </c>
      <c r="DT231" s="3" t="s">
        <v>104</v>
      </c>
      <c r="DV231" s="5" t="s">
        <v>106</v>
      </c>
      <c r="DW231" s="3" t="s">
        <v>72</v>
      </c>
      <c r="DY231" s="3" t="s">
        <v>117</v>
      </c>
      <c r="DZ231" s="3" t="s">
        <v>122</v>
      </c>
      <c r="EA231" s="3" t="s">
        <v>127</v>
      </c>
      <c r="EB231" s="3" t="s">
        <v>125</v>
      </c>
      <c r="EC231" s="3" t="s">
        <v>119</v>
      </c>
      <c r="ED231" s="3" t="s">
        <v>120</v>
      </c>
      <c r="EE231" s="3" t="s">
        <v>123</v>
      </c>
      <c r="EF231" s="3" t="s">
        <v>124</v>
      </c>
      <c r="EH231" s="3">
        <f t="shared" ref="EH231:ES231" si="579">IF(AND(DL231&lt;&gt;"",EH158=1),1,0)</f>
        <v>0</v>
      </c>
      <c r="EI231" s="3">
        <f t="shared" si="579"/>
        <v>0</v>
      </c>
      <c r="EJ231" s="3">
        <f t="shared" si="579"/>
        <v>0</v>
      </c>
      <c r="EK231" s="3">
        <f t="shared" si="579"/>
        <v>1</v>
      </c>
      <c r="EL231" s="3">
        <f t="shared" si="579"/>
        <v>1</v>
      </c>
      <c r="EM231" s="3">
        <f t="shared" si="579"/>
        <v>1</v>
      </c>
      <c r="EN231" s="3">
        <f t="shared" si="579"/>
        <v>1</v>
      </c>
      <c r="EO231" s="3">
        <f t="shared" si="579"/>
        <v>0</v>
      </c>
      <c r="EP231" s="3">
        <f t="shared" si="579"/>
        <v>1</v>
      </c>
      <c r="EQ231" s="3">
        <f t="shared" si="579"/>
        <v>0</v>
      </c>
      <c r="ER231" s="3">
        <f t="shared" si="579"/>
        <v>0</v>
      </c>
      <c r="ES231" s="3">
        <f t="shared" si="579"/>
        <v>1</v>
      </c>
      <c r="ET231" s="3">
        <f t="shared" si="565"/>
        <v>6</v>
      </c>
    </row>
    <row r="232" spans="4:150" x14ac:dyDescent="0.25">
      <c r="D232" s="3">
        <v>74</v>
      </c>
      <c r="F232" s="3" t="s">
        <v>2</v>
      </c>
      <c r="H232" s="3" t="s">
        <v>4</v>
      </c>
      <c r="I232" s="3" t="s">
        <v>5</v>
      </c>
      <c r="J232" s="3" t="s">
        <v>6</v>
      </c>
      <c r="K232" s="3" t="s">
        <v>0</v>
      </c>
      <c r="M232" s="3" t="s">
        <v>104</v>
      </c>
      <c r="N232" s="3" t="s">
        <v>105</v>
      </c>
      <c r="P232" s="3" t="s">
        <v>72</v>
      </c>
      <c r="R232" s="3" t="s">
        <v>117</v>
      </c>
      <c r="S232" s="3" t="s">
        <v>122</v>
      </c>
      <c r="T232" s="3" t="s">
        <v>127</v>
      </c>
      <c r="U232" s="3" t="s">
        <v>125</v>
      </c>
      <c r="V232" s="3" t="s">
        <v>118</v>
      </c>
      <c r="W232" s="3" t="s">
        <v>120</v>
      </c>
      <c r="X232" s="3" t="s">
        <v>123</v>
      </c>
      <c r="Y232" s="3" t="s">
        <v>119</v>
      </c>
      <c r="AA232" s="3">
        <f t="shared" ref="AA232:AL232" si="580">IF(AND(E232&lt;&gt;"",AA158=1),1,0)</f>
        <v>0</v>
      </c>
      <c r="AB232" s="3">
        <f t="shared" si="580"/>
        <v>0</v>
      </c>
      <c r="AC232" s="3">
        <f t="shared" si="580"/>
        <v>0</v>
      </c>
      <c r="AD232" s="3">
        <f t="shared" si="580"/>
        <v>1</v>
      </c>
      <c r="AE232" s="3">
        <f t="shared" si="580"/>
        <v>1</v>
      </c>
      <c r="AF232" s="3">
        <f t="shared" si="580"/>
        <v>1</v>
      </c>
      <c r="AG232" s="3">
        <f t="shared" si="580"/>
        <v>1</v>
      </c>
      <c r="AH232" s="3">
        <f t="shared" si="580"/>
        <v>0</v>
      </c>
      <c r="AI232" s="3">
        <f t="shared" si="580"/>
        <v>1</v>
      </c>
      <c r="AJ232" s="3">
        <f t="shared" si="580"/>
        <v>1</v>
      </c>
      <c r="AK232" s="3">
        <f t="shared" si="580"/>
        <v>0</v>
      </c>
      <c r="AL232" s="3">
        <f t="shared" si="580"/>
        <v>1</v>
      </c>
      <c r="AM232" s="3">
        <f t="shared" si="563"/>
        <v>7</v>
      </c>
      <c r="DK232" s="3">
        <v>74</v>
      </c>
      <c r="DM232" s="3" t="s">
        <v>2</v>
      </c>
      <c r="DO232" s="3" t="s">
        <v>4</v>
      </c>
      <c r="DP232" s="3" t="s">
        <v>5</v>
      </c>
      <c r="DQ232" s="3" t="s">
        <v>6</v>
      </c>
      <c r="DR232" s="3" t="s">
        <v>0</v>
      </c>
      <c r="DT232" s="3" t="s">
        <v>104</v>
      </c>
      <c r="DU232" s="3" t="s">
        <v>105</v>
      </c>
      <c r="DW232" s="3" t="s">
        <v>72</v>
      </c>
      <c r="DY232" s="3" t="s">
        <v>117</v>
      </c>
      <c r="DZ232" s="3" t="s">
        <v>122</v>
      </c>
      <c r="EA232" s="3" t="s">
        <v>127</v>
      </c>
      <c r="EB232" s="3" t="s">
        <v>125</v>
      </c>
      <c r="EC232" s="3" t="s">
        <v>118</v>
      </c>
      <c r="ED232" s="3" t="s">
        <v>120</v>
      </c>
      <c r="EE232" s="3" t="s">
        <v>123</v>
      </c>
      <c r="EF232" s="3" t="s">
        <v>119</v>
      </c>
      <c r="EH232" s="3">
        <f t="shared" ref="EH232:ES232" si="581">IF(AND(DL232&lt;&gt;"",EH158=1),1,0)</f>
        <v>0</v>
      </c>
      <c r="EI232" s="3">
        <f t="shared" si="581"/>
        <v>0</v>
      </c>
      <c r="EJ232" s="3">
        <f t="shared" si="581"/>
        <v>0</v>
      </c>
      <c r="EK232" s="3">
        <f t="shared" si="581"/>
        <v>1</v>
      </c>
      <c r="EL232" s="3">
        <f t="shared" si="581"/>
        <v>1</v>
      </c>
      <c r="EM232" s="3">
        <f t="shared" si="581"/>
        <v>1</v>
      </c>
      <c r="EN232" s="3">
        <f t="shared" si="581"/>
        <v>1</v>
      </c>
      <c r="EO232" s="3">
        <f t="shared" si="581"/>
        <v>0</v>
      </c>
      <c r="EP232" s="3">
        <f t="shared" si="581"/>
        <v>1</v>
      </c>
      <c r="EQ232" s="3">
        <f t="shared" si="581"/>
        <v>1</v>
      </c>
      <c r="ER232" s="3">
        <f t="shared" si="581"/>
        <v>0</v>
      </c>
      <c r="ES232" s="3">
        <f t="shared" si="581"/>
        <v>1</v>
      </c>
      <c r="ET232" s="3">
        <f t="shared" si="565"/>
        <v>7</v>
      </c>
    </row>
    <row r="233" spans="4:150" x14ac:dyDescent="0.25">
      <c r="D233" s="3">
        <v>75</v>
      </c>
      <c r="F233" s="3" t="s">
        <v>2</v>
      </c>
      <c r="H233" s="3" t="s">
        <v>4</v>
      </c>
      <c r="I233" s="3" t="s">
        <v>5</v>
      </c>
      <c r="J233" s="3" t="s">
        <v>6</v>
      </c>
      <c r="K233" s="3" t="s">
        <v>0</v>
      </c>
      <c r="M233" s="3" t="s">
        <v>104</v>
      </c>
      <c r="N233" s="3" t="s">
        <v>105</v>
      </c>
      <c r="O233" s="5" t="s">
        <v>106</v>
      </c>
      <c r="R233" s="3" t="s">
        <v>117</v>
      </c>
      <c r="S233" s="3" t="s">
        <v>122</v>
      </c>
      <c r="T233" s="3" t="s">
        <v>127</v>
      </c>
      <c r="U233" s="3" t="s">
        <v>125</v>
      </c>
      <c r="V233" s="3" t="s">
        <v>118</v>
      </c>
      <c r="W233" s="3" t="s">
        <v>120</v>
      </c>
      <c r="X233" s="3" t="s">
        <v>119</v>
      </c>
      <c r="Y233" s="3" t="s">
        <v>124</v>
      </c>
      <c r="AA233" s="3">
        <f t="shared" ref="AA233:AL233" si="582">IF(AND(E233&lt;&gt;"",AA158=1),1,0)</f>
        <v>0</v>
      </c>
      <c r="AB233" s="3">
        <f t="shared" si="582"/>
        <v>0</v>
      </c>
      <c r="AC233" s="3">
        <f t="shared" si="582"/>
        <v>0</v>
      </c>
      <c r="AD233" s="3">
        <f t="shared" si="582"/>
        <v>1</v>
      </c>
      <c r="AE233" s="3">
        <f t="shared" si="582"/>
        <v>1</v>
      </c>
      <c r="AF233" s="3">
        <f t="shared" si="582"/>
        <v>1</v>
      </c>
      <c r="AG233" s="3">
        <f t="shared" si="582"/>
        <v>1</v>
      </c>
      <c r="AH233" s="3">
        <f t="shared" si="582"/>
        <v>0</v>
      </c>
      <c r="AI233" s="3">
        <f t="shared" si="582"/>
        <v>1</v>
      </c>
      <c r="AJ233" s="3">
        <f t="shared" si="582"/>
        <v>1</v>
      </c>
      <c r="AK233" s="3">
        <f t="shared" si="582"/>
        <v>0</v>
      </c>
      <c r="AL233" s="3">
        <f t="shared" si="582"/>
        <v>0</v>
      </c>
      <c r="AM233" s="3">
        <f t="shared" si="563"/>
        <v>6</v>
      </c>
      <c r="DK233" s="3">
        <v>75</v>
      </c>
      <c r="DM233" s="3" t="s">
        <v>2</v>
      </c>
      <c r="DO233" s="3" t="s">
        <v>4</v>
      </c>
      <c r="DP233" s="3" t="s">
        <v>5</v>
      </c>
      <c r="DQ233" s="3" t="s">
        <v>6</v>
      </c>
      <c r="DR233" s="3" t="s">
        <v>0</v>
      </c>
      <c r="DT233" s="3" t="s">
        <v>104</v>
      </c>
      <c r="DU233" s="3" t="s">
        <v>105</v>
      </c>
      <c r="DV233" s="5" t="s">
        <v>106</v>
      </c>
      <c r="DY233" s="3" t="s">
        <v>117</v>
      </c>
      <c r="DZ233" s="3" t="s">
        <v>122</v>
      </c>
      <c r="EA233" s="3" t="s">
        <v>127</v>
      </c>
      <c r="EB233" s="3" t="s">
        <v>125</v>
      </c>
      <c r="EC233" s="3" t="s">
        <v>118</v>
      </c>
      <c r="ED233" s="3" t="s">
        <v>120</v>
      </c>
      <c r="EE233" s="3" t="s">
        <v>119</v>
      </c>
      <c r="EF233" s="3" t="s">
        <v>124</v>
      </c>
      <c r="EH233" s="3">
        <f t="shared" ref="EH233:ES233" si="583">IF(AND(DL233&lt;&gt;"",EH158=1),1,0)</f>
        <v>0</v>
      </c>
      <c r="EI233" s="3">
        <f t="shared" si="583"/>
        <v>0</v>
      </c>
      <c r="EJ233" s="3">
        <f t="shared" si="583"/>
        <v>0</v>
      </c>
      <c r="EK233" s="3">
        <f t="shared" si="583"/>
        <v>1</v>
      </c>
      <c r="EL233" s="3">
        <f t="shared" si="583"/>
        <v>1</v>
      </c>
      <c r="EM233" s="3">
        <f t="shared" si="583"/>
        <v>1</v>
      </c>
      <c r="EN233" s="3">
        <f t="shared" si="583"/>
        <v>1</v>
      </c>
      <c r="EO233" s="3">
        <f t="shared" si="583"/>
        <v>0</v>
      </c>
      <c r="EP233" s="3">
        <f t="shared" si="583"/>
        <v>1</v>
      </c>
      <c r="EQ233" s="3">
        <f t="shared" si="583"/>
        <v>1</v>
      </c>
      <c r="ER233" s="3">
        <f t="shared" si="583"/>
        <v>0</v>
      </c>
      <c r="ES233" s="3">
        <f t="shared" si="583"/>
        <v>0</v>
      </c>
      <c r="ET233" s="3">
        <f t="shared" si="565"/>
        <v>6</v>
      </c>
    </row>
    <row r="234" spans="4:150" x14ac:dyDescent="0.25">
      <c r="D234" s="3">
        <v>76</v>
      </c>
      <c r="F234" s="3" t="s">
        <v>2</v>
      </c>
      <c r="H234" s="3" t="s">
        <v>4</v>
      </c>
      <c r="I234" s="3" t="s">
        <v>5</v>
      </c>
      <c r="J234" s="3" t="s">
        <v>6</v>
      </c>
      <c r="K234" s="3" t="s">
        <v>0</v>
      </c>
      <c r="L234" s="3" t="s">
        <v>7</v>
      </c>
      <c r="O234" s="5" t="s">
        <v>106</v>
      </c>
      <c r="P234" s="3" t="s">
        <v>72</v>
      </c>
      <c r="R234" s="3" t="s">
        <v>117</v>
      </c>
      <c r="S234" s="3" t="s">
        <v>122</v>
      </c>
      <c r="T234" s="3" t="s">
        <v>127</v>
      </c>
      <c r="U234" s="3" t="s">
        <v>125</v>
      </c>
      <c r="V234" s="3" t="s">
        <v>121</v>
      </c>
      <c r="W234" s="3" t="s">
        <v>120</v>
      </c>
      <c r="X234" s="3" t="s">
        <v>123</v>
      </c>
      <c r="Y234" s="3" t="s">
        <v>124</v>
      </c>
      <c r="AA234" s="3">
        <f t="shared" ref="AA234:AL234" si="584">IF(AND(E234&lt;&gt;"",AA158=1),1,0)</f>
        <v>0</v>
      </c>
      <c r="AB234" s="3">
        <f t="shared" si="584"/>
        <v>0</v>
      </c>
      <c r="AC234" s="3">
        <f t="shared" si="584"/>
        <v>0</v>
      </c>
      <c r="AD234" s="3">
        <f t="shared" si="584"/>
        <v>1</v>
      </c>
      <c r="AE234" s="3">
        <f t="shared" si="584"/>
        <v>1</v>
      </c>
      <c r="AF234" s="3">
        <f t="shared" si="584"/>
        <v>1</v>
      </c>
      <c r="AG234" s="3">
        <f t="shared" si="584"/>
        <v>1</v>
      </c>
      <c r="AH234" s="3">
        <f t="shared" si="584"/>
        <v>0</v>
      </c>
      <c r="AI234" s="3">
        <f t="shared" si="584"/>
        <v>0</v>
      </c>
      <c r="AJ234" s="3">
        <f t="shared" si="584"/>
        <v>0</v>
      </c>
      <c r="AK234" s="3">
        <f t="shared" si="584"/>
        <v>0</v>
      </c>
      <c r="AL234" s="3">
        <f t="shared" si="584"/>
        <v>1</v>
      </c>
      <c r="AM234" s="3">
        <f t="shared" si="563"/>
        <v>5</v>
      </c>
      <c r="DK234" s="3">
        <v>76</v>
      </c>
      <c r="DM234" s="3" t="s">
        <v>2</v>
      </c>
      <c r="DO234" s="3" t="s">
        <v>4</v>
      </c>
      <c r="DP234" s="3" t="s">
        <v>5</v>
      </c>
      <c r="DQ234" s="3" t="s">
        <v>6</v>
      </c>
      <c r="DR234" s="3" t="s">
        <v>0</v>
      </c>
      <c r="DS234" s="3" t="s">
        <v>7</v>
      </c>
      <c r="DV234" s="5" t="s">
        <v>106</v>
      </c>
      <c r="DW234" s="3" t="s">
        <v>72</v>
      </c>
      <c r="DY234" s="3" t="s">
        <v>117</v>
      </c>
      <c r="DZ234" s="3" t="s">
        <v>122</v>
      </c>
      <c r="EA234" s="3" t="s">
        <v>127</v>
      </c>
      <c r="EB234" s="3" t="s">
        <v>125</v>
      </c>
      <c r="EC234" s="3" t="s">
        <v>121</v>
      </c>
      <c r="ED234" s="3" t="s">
        <v>120</v>
      </c>
      <c r="EE234" s="3" t="s">
        <v>123</v>
      </c>
      <c r="EF234" s="3" t="s">
        <v>124</v>
      </c>
      <c r="EH234" s="3">
        <f t="shared" ref="EH234:ES234" si="585">IF(AND(DL234&lt;&gt;"",EH158=1),1,0)</f>
        <v>0</v>
      </c>
      <c r="EI234" s="3">
        <f t="shared" si="585"/>
        <v>0</v>
      </c>
      <c r="EJ234" s="3">
        <f t="shared" si="585"/>
        <v>0</v>
      </c>
      <c r="EK234" s="3">
        <f t="shared" si="585"/>
        <v>1</v>
      </c>
      <c r="EL234" s="3">
        <f t="shared" si="585"/>
        <v>1</v>
      </c>
      <c r="EM234" s="3">
        <f t="shared" si="585"/>
        <v>1</v>
      </c>
      <c r="EN234" s="3">
        <f t="shared" si="585"/>
        <v>1</v>
      </c>
      <c r="EO234" s="3">
        <f t="shared" si="585"/>
        <v>0</v>
      </c>
      <c r="EP234" s="3">
        <f t="shared" si="585"/>
        <v>0</v>
      </c>
      <c r="EQ234" s="3">
        <f t="shared" si="585"/>
        <v>0</v>
      </c>
      <c r="ER234" s="3">
        <f t="shared" si="585"/>
        <v>0</v>
      </c>
      <c r="ES234" s="3">
        <f t="shared" si="585"/>
        <v>1</v>
      </c>
      <c r="ET234" s="3">
        <f t="shared" si="565"/>
        <v>5</v>
      </c>
    </row>
    <row r="235" spans="4:150" x14ac:dyDescent="0.25">
      <c r="D235" s="3">
        <v>77</v>
      </c>
      <c r="F235" s="3" t="s">
        <v>2</v>
      </c>
      <c r="H235" s="3" t="s">
        <v>4</v>
      </c>
      <c r="I235" s="3" t="s">
        <v>5</v>
      </c>
      <c r="J235" s="3" t="s">
        <v>6</v>
      </c>
      <c r="K235" s="3" t="s">
        <v>0</v>
      </c>
      <c r="L235" s="3" t="s">
        <v>7</v>
      </c>
      <c r="N235" s="3" t="s">
        <v>105</v>
      </c>
      <c r="P235" s="3" t="s">
        <v>72</v>
      </c>
      <c r="R235" s="3" t="s">
        <v>121</v>
      </c>
      <c r="S235" s="3" t="s">
        <v>122</v>
      </c>
      <c r="T235" s="3" t="s">
        <v>127</v>
      </c>
      <c r="U235" s="3" t="s">
        <v>125</v>
      </c>
      <c r="V235" s="3" t="s">
        <v>118</v>
      </c>
      <c r="W235" s="3" t="s">
        <v>120</v>
      </c>
      <c r="X235" s="3" t="s">
        <v>123</v>
      </c>
      <c r="Y235" s="3" t="s">
        <v>117</v>
      </c>
      <c r="AA235" s="3">
        <f t="shared" ref="AA235:AL235" si="586">IF(AND(E235&lt;&gt;"",AA158=1),1,0)</f>
        <v>0</v>
      </c>
      <c r="AB235" s="3">
        <f t="shared" si="586"/>
        <v>0</v>
      </c>
      <c r="AC235" s="3">
        <f t="shared" si="586"/>
        <v>0</v>
      </c>
      <c r="AD235" s="3">
        <f t="shared" si="586"/>
        <v>1</v>
      </c>
      <c r="AE235" s="3">
        <f t="shared" si="586"/>
        <v>1</v>
      </c>
      <c r="AF235" s="3">
        <f t="shared" si="586"/>
        <v>1</v>
      </c>
      <c r="AG235" s="3">
        <f t="shared" si="586"/>
        <v>1</v>
      </c>
      <c r="AH235" s="3">
        <f t="shared" si="586"/>
        <v>0</v>
      </c>
      <c r="AI235" s="3">
        <f t="shared" si="586"/>
        <v>0</v>
      </c>
      <c r="AJ235" s="3">
        <f t="shared" si="586"/>
        <v>1</v>
      </c>
      <c r="AK235" s="3">
        <f t="shared" si="586"/>
        <v>0</v>
      </c>
      <c r="AL235" s="3">
        <f t="shared" si="586"/>
        <v>1</v>
      </c>
      <c r="AM235" s="3">
        <f t="shared" si="563"/>
        <v>6</v>
      </c>
      <c r="DK235" s="3">
        <v>77</v>
      </c>
      <c r="DM235" s="3" t="s">
        <v>2</v>
      </c>
      <c r="DO235" s="3" t="s">
        <v>4</v>
      </c>
      <c r="DP235" s="3" t="s">
        <v>5</v>
      </c>
      <c r="DQ235" s="3" t="s">
        <v>6</v>
      </c>
      <c r="DR235" s="3" t="s">
        <v>0</v>
      </c>
      <c r="DS235" s="3" t="s">
        <v>7</v>
      </c>
      <c r="DU235" s="3" t="s">
        <v>105</v>
      </c>
      <c r="DW235" s="3" t="s">
        <v>72</v>
      </c>
      <c r="DY235" s="3" t="s">
        <v>121</v>
      </c>
      <c r="DZ235" s="3" t="s">
        <v>122</v>
      </c>
      <c r="EA235" s="3" t="s">
        <v>127</v>
      </c>
      <c r="EB235" s="3" t="s">
        <v>125</v>
      </c>
      <c r="EC235" s="3" t="s">
        <v>118</v>
      </c>
      <c r="ED235" s="3" t="s">
        <v>120</v>
      </c>
      <c r="EE235" s="3" t="s">
        <v>123</v>
      </c>
      <c r="EF235" s="3" t="s">
        <v>117</v>
      </c>
      <c r="EH235" s="3">
        <f t="shared" ref="EH235:ES235" si="587">IF(AND(DL235&lt;&gt;"",EH158=1),1,0)</f>
        <v>0</v>
      </c>
      <c r="EI235" s="3">
        <f t="shared" si="587"/>
        <v>0</v>
      </c>
      <c r="EJ235" s="3">
        <f t="shared" si="587"/>
        <v>0</v>
      </c>
      <c r="EK235" s="3">
        <f t="shared" si="587"/>
        <v>1</v>
      </c>
      <c r="EL235" s="3">
        <f t="shared" si="587"/>
        <v>1</v>
      </c>
      <c r="EM235" s="3">
        <f t="shared" si="587"/>
        <v>1</v>
      </c>
      <c r="EN235" s="3">
        <f t="shared" si="587"/>
        <v>1</v>
      </c>
      <c r="EO235" s="3">
        <f t="shared" si="587"/>
        <v>0</v>
      </c>
      <c r="EP235" s="3">
        <f t="shared" si="587"/>
        <v>0</v>
      </c>
      <c r="EQ235" s="3">
        <f t="shared" si="587"/>
        <v>1</v>
      </c>
      <c r="ER235" s="3">
        <f t="shared" si="587"/>
        <v>0</v>
      </c>
      <c r="ES235" s="3">
        <f t="shared" si="587"/>
        <v>1</v>
      </c>
      <c r="ET235" s="3">
        <f t="shared" si="565"/>
        <v>6</v>
      </c>
    </row>
    <row r="236" spans="4:150" x14ac:dyDescent="0.25">
      <c r="D236" s="3">
        <v>78</v>
      </c>
      <c r="F236" s="3" t="s">
        <v>2</v>
      </c>
      <c r="H236" s="3" t="s">
        <v>4</v>
      </c>
      <c r="I236" s="3" t="s">
        <v>5</v>
      </c>
      <c r="J236" s="3" t="s">
        <v>6</v>
      </c>
      <c r="K236" s="3" t="s">
        <v>0</v>
      </c>
      <c r="L236" s="3" t="s">
        <v>7</v>
      </c>
      <c r="N236" s="3" t="s">
        <v>105</v>
      </c>
      <c r="O236" s="5" t="s">
        <v>106</v>
      </c>
      <c r="R236" s="3" t="s">
        <v>121</v>
      </c>
      <c r="S236" s="3" t="s">
        <v>122</v>
      </c>
      <c r="T236" s="3" t="s">
        <v>127</v>
      </c>
      <c r="U236" s="3" t="s">
        <v>125</v>
      </c>
      <c r="V236" s="3" t="s">
        <v>118</v>
      </c>
      <c r="W236" s="3" t="s">
        <v>120</v>
      </c>
      <c r="X236" s="3" t="s">
        <v>117</v>
      </c>
      <c r="Y236" s="3" t="s">
        <v>124</v>
      </c>
      <c r="AA236" s="3">
        <f t="shared" ref="AA236:AL236" si="588">IF(AND(E236&lt;&gt;"",AA158=1),1,0)</f>
        <v>0</v>
      </c>
      <c r="AB236" s="3">
        <f t="shared" si="588"/>
        <v>0</v>
      </c>
      <c r="AC236" s="3">
        <f t="shared" si="588"/>
        <v>0</v>
      </c>
      <c r="AD236" s="3">
        <f t="shared" si="588"/>
        <v>1</v>
      </c>
      <c r="AE236" s="3">
        <f t="shared" si="588"/>
        <v>1</v>
      </c>
      <c r="AF236" s="3">
        <f t="shared" si="588"/>
        <v>1</v>
      </c>
      <c r="AG236" s="3">
        <f t="shared" si="588"/>
        <v>1</v>
      </c>
      <c r="AH236" s="3">
        <f t="shared" si="588"/>
        <v>0</v>
      </c>
      <c r="AI236" s="3">
        <f t="shared" si="588"/>
        <v>0</v>
      </c>
      <c r="AJ236" s="3">
        <f t="shared" si="588"/>
        <v>1</v>
      </c>
      <c r="AK236" s="3">
        <f t="shared" si="588"/>
        <v>0</v>
      </c>
      <c r="AL236" s="3">
        <f t="shared" si="588"/>
        <v>0</v>
      </c>
      <c r="AM236" s="3">
        <f t="shared" si="563"/>
        <v>5</v>
      </c>
      <c r="DK236" s="3">
        <v>78</v>
      </c>
      <c r="DM236" s="3" t="s">
        <v>2</v>
      </c>
      <c r="DO236" s="3" t="s">
        <v>4</v>
      </c>
      <c r="DP236" s="3" t="s">
        <v>5</v>
      </c>
      <c r="DQ236" s="3" t="s">
        <v>6</v>
      </c>
      <c r="DR236" s="3" t="s">
        <v>0</v>
      </c>
      <c r="DS236" s="3" t="s">
        <v>7</v>
      </c>
      <c r="DU236" s="3" t="s">
        <v>105</v>
      </c>
      <c r="DV236" s="5" t="s">
        <v>106</v>
      </c>
      <c r="DY236" s="3" t="s">
        <v>121</v>
      </c>
      <c r="DZ236" s="3" t="s">
        <v>122</v>
      </c>
      <c r="EA236" s="3" t="s">
        <v>127</v>
      </c>
      <c r="EB236" s="3" t="s">
        <v>125</v>
      </c>
      <c r="EC236" s="3" t="s">
        <v>118</v>
      </c>
      <c r="ED236" s="3" t="s">
        <v>120</v>
      </c>
      <c r="EE236" s="3" t="s">
        <v>117</v>
      </c>
      <c r="EF236" s="3" t="s">
        <v>124</v>
      </c>
      <c r="EH236" s="3">
        <f t="shared" ref="EH236:ES236" si="589">IF(AND(DL236&lt;&gt;"",EH158=1),1,0)</f>
        <v>0</v>
      </c>
      <c r="EI236" s="3">
        <f t="shared" si="589"/>
        <v>0</v>
      </c>
      <c r="EJ236" s="3">
        <f t="shared" si="589"/>
        <v>0</v>
      </c>
      <c r="EK236" s="3">
        <f t="shared" si="589"/>
        <v>1</v>
      </c>
      <c r="EL236" s="3">
        <f t="shared" si="589"/>
        <v>1</v>
      </c>
      <c r="EM236" s="3">
        <f t="shared" si="589"/>
        <v>1</v>
      </c>
      <c r="EN236" s="3">
        <f t="shared" si="589"/>
        <v>1</v>
      </c>
      <c r="EO236" s="3">
        <f t="shared" si="589"/>
        <v>0</v>
      </c>
      <c r="EP236" s="3">
        <f t="shared" si="589"/>
        <v>0</v>
      </c>
      <c r="EQ236" s="3">
        <f t="shared" si="589"/>
        <v>1</v>
      </c>
      <c r="ER236" s="3">
        <f t="shared" si="589"/>
        <v>0</v>
      </c>
      <c r="ES236" s="3">
        <f t="shared" si="589"/>
        <v>0</v>
      </c>
      <c r="ET236" s="3">
        <f t="shared" si="565"/>
        <v>5</v>
      </c>
    </row>
    <row r="237" spans="4:150" x14ac:dyDescent="0.25">
      <c r="D237" s="3">
        <v>79</v>
      </c>
      <c r="F237" s="3" t="s">
        <v>2</v>
      </c>
      <c r="H237" s="3" t="s">
        <v>4</v>
      </c>
      <c r="I237" s="3" t="s">
        <v>5</v>
      </c>
      <c r="J237" s="3" t="s">
        <v>6</v>
      </c>
      <c r="K237" s="3" t="s">
        <v>0</v>
      </c>
      <c r="L237" s="3" t="s">
        <v>7</v>
      </c>
      <c r="M237" s="3" t="s">
        <v>104</v>
      </c>
      <c r="P237" s="3" t="s">
        <v>72</v>
      </c>
      <c r="R237" s="3" t="s">
        <v>117</v>
      </c>
      <c r="S237" s="3" t="s">
        <v>122</v>
      </c>
      <c r="T237" s="3" t="s">
        <v>127</v>
      </c>
      <c r="U237" s="3" t="s">
        <v>125</v>
      </c>
      <c r="V237" s="3" t="s">
        <v>121</v>
      </c>
      <c r="W237" s="3" t="s">
        <v>120</v>
      </c>
      <c r="X237" s="3" t="s">
        <v>123</v>
      </c>
      <c r="Y237" s="3" t="s">
        <v>119</v>
      </c>
      <c r="AA237" s="3">
        <f t="shared" ref="AA237:AL237" si="590">IF(AND(E237&lt;&gt;"",AA158=1),1,0)</f>
        <v>0</v>
      </c>
      <c r="AB237" s="3">
        <f t="shared" si="590"/>
        <v>0</v>
      </c>
      <c r="AC237" s="3">
        <f t="shared" si="590"/>
        <v>0</v>
      </c>
      <c r="AD237" s="3">
        <f t="shared" si="590"/>
        <v>1</v>
      </c>
      <c r="AE237" s="3">
        <f t="shared" si="590"/>
        <v>1</v>
      </c>
      <c r="AF237" s="3">
        <f t="shared" si="590"/>
        <v>1</v>
      </c>
      <c r="AG237" s="3">
        <f t="shared" si="590"/>
        <v>1</v>
      </c>
      <c r="AH237" s="3">
        <f t="shared" si="590"/>
        <v>0</v>
      </c>
      <c r="AI237" s="3">
        <f t="shared" si="590"/>
        <v>1</v>
      </c>
      <c r="AJ237" s="3">
        <f t="shared" si="590"/>
        <v>0</v>
      </c>
      <c r="AK237" s="3">
        <f t="shared" si="590"/>
        <v>0</v>
      </c>
      <c r="AL237" s="3">
        <f t="shared" si="590"/>
        <v>1</v>
      </c>
      <c r="AM237" s="3">
        <f t="shared" si="563"/>
        <v>6</v>
      </c>
      <c r="DK237" s="3">
        <v>79</v>
      </c>
      <c r="DM237" s="3" t="s">
        <v>2</v>
      </c>
      <c r="DO237" s="3" t="s">
        <v>4</v>
      </c>
      <c r="DP237" s="3" t="s">
        <v>5</v>
      </c>
      <c r="DQ237" s="3" t="s">
        <v>6</v>
      </c>
      <c r="DR237" s="3" t="s">
        <v>0</v>
      </c>
      <c r="DS237" s="3" t="s">
        <v>7</v>
      </c>
      <c r="DT237" s="3" t="s">
        <v>104</v>
      </c>
      <c r="DW237" s="3" t="s">
        <v>72</v>
      </c>
      <c r="DY237" s="3" t="s">
        <v>117</v>
      </c>
      <c r="DZ237" s="3" t="s">
        <v>122</v>
      </c>
      <c r="EA237" s="3" t="s">
        <v>127</v>
      </c>
      <c r="EB237" s="3" t="s">
        <v>125</v>
      </c>
      <c r="EC237" s="3" t="s">
        <v>121</v>
      </c>
      <c r="ED237" s="3" t="s">
        <v>120</v>
      </c>
      <c r="EE237" s="3" t="s">
        <v>123</v>
      </c>
      <c r="EF237" s="3" t="s">
        <v>119</v>
      </c>
      <c r="EH237" s="3">
        <f t="shared" ref="EH237:ES237" si="591">IF(AND(DL237&lt;&gt;"",EH158=1),1,0)</f>
        <v>0</v>
      </c>
      <c r="EI237" s="3">
        <f t="shared" si="591"/>
        <v>0</v>
      </c>
      <c r="EJ237" s="3">
        <f t="shared" si="591"/>
        <v>0</v>
      </c>
      <c r="EK237" s="3">
        <f t="shared" si="591"/>
        <v>1</v>
      </c>
      <c r="EL237" s="3">
        <f t="shared" si="591"/>
        <v>1</v>
      </c>
      <c r="EM237" s="3">
        <f t="shared" si="591"/>
        <v>1</v>
      </c>
      <c r="EN237" s="3">
        <f t="shared" si="591"/>
        <v>1</v>
      </c>
      <c r="EO237" s="3">
        <f t="shared" si="591"/>
        <v>0</v>
      </c>
      <c r="EP237" s="3">
        <f t="shared" si="591"/>
        <v>1</v>
      </c>
      <c r="EQ237" s="3">
        <f t="shared" si="591"/>
        <v>0</v>
      </c>
      <c r="ER237" s="3">
        <f t="shared" si="591"/>
        <v>0</v>
      </c>
      <c r="ES237" s="3">
        <f t="shared" si="591"/>
        <v>1</v>
      </c>
      <c r="ET237" s="3">
        <f t="shared" si="565"/>
        <v>6</v>
      </c>
    </row>
    <row r="238" spans="4:150" x14ac:dyDescent="0.25">
      <c r="D238" s="3">
        <v>80</v>
      </c>
      <c r="F238" s="3" t="s">
        <v>2</v>
      </c>
      <c r="H238" s="3" t="s">
        <v>4</v>
      </c>
      <c r="I238" s="3" t="s">
        <v>5</v>
      </c>
      <c r="J238" s="3" t="s">
        <v>6</v>
      </c>
      <c r="K238" s="3" t="s">
        <v>0</v>
      </c>
      <c r="L238" s="3" t="s">
        <v>7</v>
      </c>
      <c r="M238" s="3" t="s">
        <v>104</v>
      </c>
      <c r="O238" s="5" t="s">
        <v>106</v>
      </c>
      <c r="R238" s="3" t="s">
        <v>117</v>
      </c>
      <c r="S238" s="3" t="s">
        <v>122</v>
      </c>
      <c r="T238" s="3" t="s">
        <v>127</v>
      </c>
      <c r="U238" s="3" t="s">
        <v>125</v>
      </c>
      <c r="V238" s="3" t="s">
        <v>121</v>
      </c>
      <c r="W238" s="3" t="s">
        <v>120</v>
      </c>
      <c r="X238" s="3" t="s">
        <v>119</v>
      </c>
      <c r="Y238" s="3" t="s">
        <v>124</v>
      </c>
      <c r="AA238" s="3">
        <f t="shared" ref="AA238:AL238" si="592">IF(AND(E238&lt;&gt;"",AA158=1),1,0)</f>
        <v>0</v>
      </c>
      <c r="AB238" s="3">
        <f t="shared" si="592"/>
        <v>0</v>
      </c>
      <c r="AC238" s="3">
        <f t="shared" si="592"/>
        <v>0</v>
      </c>
      <c r="AD238" s="3">
        <f t="shared" si="592"/>
        <v>1</v>
      </c>
      <c r="AE238" s="3">
        <f t="shared" si="592"/>
        <v>1</v>
      </c>
      <c r="AF238" s="3">
        <f t="shared" si="592"/>
        <v>1</v>
      </c>
      <c r="AG238" s="3">
        <f t="shared" si="592"/>
        <v>1</v>
      </c>
      <c r="AH238" s="3">
        <f t="shared" si="592"/>
        <v>0</v>
      </c>
      <c r="AI238" s="3">
        <f t="shared" si="592"/>
        <v>1</v>
      </c>
      <c r="AJ238" s="3">
        <f t="shared" si="592"/>
        <v>0</v>
      </c>
      <c r="AK238" s="3">
        <f t="shared" si="592"/>
        <v>0</v>
      </c>
      <c r="AL238" s="3">
        <f t="shared" si="592"/>
        <v>0</v>
      </c>
      <c r="AM238" s="3">
        <f t="shared" si="563"/>
        <v>5</v>
      </c>
      <c r="DK238" s="3">
        <v>80</v>
      </c>
      <c r="DM238" s="3" t="s">
        <v>2</v>
      </c>
      <c r="DO238" s="3" t="s">
        <v>4</v>
      </c>
      <c r="DP238" s="3" t="s">
        <v>5</v>
      </c>
      <c r="DQ238" s="3" t="s">
        <v>6</v>
      </c>
      <c r="DR238" s="3" t="s">
        <v>0</v>
      </c>
      <c r="DS238" s="3" t="s">
        <v>7</v>
      </c>
      <c r="DT238" s="3" t="s">
        <v>104</v>
      </c>
      <c r="DV238" s="5" t="s">
        <v>106</v>
      </c>
      <c r="DY238" s="3" t="s">
        <v>117</v>
      </c>
      <c r="DZ238" s="3" t="s">
        <v>122</v>
      </c>
      <c r="EA238" s="3" t="s">
        <v>127</v>
      </c>
      <c r="EB238" s="3" t="s">
        <v>125</v>
      </c>
      <c r="EC238" s="3" t="s">
        <v>121</v>
      </c>
      <c r="ED238" s="3" t="s">
        <v>120</v>
      </c>
      <c r="EE238" s="3" t="s">
        <v>119</v>
      </c>
      <c r="EF238" s="3" t="s">
        <v>124</v>
      </c>
      <c r="EH238" s="3">
        <f t="shared" ref="EH238:ES238" si="593">IF(AND(DL238&lt;&gt;"",EH158=1),1,0)</f>
        <v>0</v>
      </c>
      <c r="EI238" s="3">
        <f t="shared" si="593"/>
        <v>0</v>
      </c>
      <c r="EJ238" s="3">
        <f t="shared" si="593"/>
        <v>0</v>
      </c>
      <c r="EK238" s="3">
        <f t="shared" si="593"/>
        <v>1</v>
      </c>
      <c r="EL238" s="3">
        <f t="shared" si="593"/>
        <v>1</v>
      </c>
      <c r="EM238" s="3">
        <f t="shared" si="593"/>
        <v>1</v>
      </c>
      <c r="EN238" s="3">
        <f t="shared" si="593"/>
        <v>1</v>
      </c>
      <c r="EO238" s="3">
        <f t="shared" si="593"/>
        <v>0</v>
      </c>
      <c r="EP238" s="3">
        <f t="shared" si="593"/>
        <v>1</v>
      </c>
      <c r="EQ238" s="3">
        <f t="shared" si="593"/>
        <v>0</v>
      </c>
      <c r="ER238" s="3">
        <f t="shared" si="593"/>
        <v>0</v>
      </c>
      <c r="ES238" s="3">
        <f t="shared" si="593"/>
        <v>0</v>
      </c>
      <c r="ET238" s="3">
        <f t="shared" si="565"/>
        <v>5</v>
      </c>
    </row>
    <row r="239" spans="4:150" x14ac:dyDescent="0.25">
      <c r="D239" s="3">
        <v>81</v>
      </c>
      <c r="F239" s="3" t="s">
        <v>2</v>
      </c>
      <c r="H239" s="3" t="s">
        <v>4</v>
      </c>
      <c r="I239" s="3" t="s">
        <v>5</v>
      </c>
      <c r="J239" s="3" t="s">
        <v>6</v>
      </c>
      <c r="K239" s="3" t="s">
        <v>0</v>
      </c>
      <c r="L239" s="3" t="s">
        <v>7</v>
      </c>
      <c r="M239" s="3" t="s">
        <v>104</v>
      </c>
      <c r="N239" s="3" t="s">
        <v>105</v>
      </c>
      <c r="R239" s="3" t="s">
        <v>121</v>
      </c>
      <c r="S239" s="3" t="s">
        <v>122</v>
      </c>
      <c r="T239" s="3" t="s">
        <v>127</v>
      </c>
      <c r="U239" s="3" t="s">
        <v>125</v>
      </c>
      <c r="V239" s="3" t="s">
        <v>118</v>
      </c>
      <c r="W239" s="3" t="s">
        <v>120</v>
      </c>
      <c r="X239" s="3" t="s">
        <v>117</v>
      </c>
      <c r="Y239" s="3" t="s">
        <v>119</v>
      </c>
      <c r="AA239" s="3">
        <f t="shared" ref="AA239:AL239" si="594">IF(AND(E239&lt;&gt;"",AA158=1),1,0)</f>
        <v>0</v>
      </c>
      <c r="AB239" s="3">
        <f t="shared" si="594"/>
        <v>0</v>
      </c>
      <c r="AC239" s="3">
        <f t="shared" si="594"/>
        <v>0</v>
      </c>
      <c r="AD239" s="3">
        <f t="shared" si="594"/>
        <v>1</v>
      </c>
      <c r="AE239" s="3">
        <f t="shared" si="594"/>
        <v>1</v>
      </c>
      <c r="AF239" s="3">
        <f t="shared" si="594"/>
        <v>1</v>
      </c>
      <c r="AG239" s="3">
        <f t="shared" si="594"/>
        <v>1</v>
      </c>
      <c r="AH239" s="3">
        <f t="shared" si="594"/>
        <v>0</v>
      </c>
      <c r="AI239" s="3">
        <f t="shared" si="594"/>
        <v>1</v>
      </c>
      <c r="AJ239" s="3">
        <f t="shared" si="594"/>
        <v>1</v>
      </c>
      <c r="AK239" s="3">
        <f t="shared" si="594"/>
        <v>0</v>
      </c>
      <c r="AL239" s="3">
        <f t="shared" si="594"/>
        <v>0</v>
      </c>
      <c r="AM239" s="3">
        <f t="shared" si="563"/>
        <v>6</v>
      </c>
      <c r="DK239" s="3">
        <v>81</v>
      </c>
      <c r="DM239" s="3" t="s">
        <v>2</v>
      </c>
      <c r="DO239" s="3" t="s">
        <v>4</v>
      </c>
      <c r="DP239" s="3" t="s">
        <v>5</v>
      </c>
      <c r="DQ239" s="3" t="s">
        <v>6</v>
      </c>
      <c r="DR239" s="3" t="s">
        <v>0</v>
      </c>
      <c r="DS239" s="3" t="s">
        <v>7</v>
      </c>
      <c r="DT239" s="3" t="s">
        <v>104</v>
      </c>
      <c r="DU239" s="3" t="s">
        <v>105</v>
      </c>
      <c r="DY239" s="3" t="s">
        <v>121</v>
      </c>
      <c r="DZ239" s="3" t="s">
        <v>122</v>
      </c>
      <c r="EA239" s="3" t="s">
        <v>127</v>
      </c>
      <c r="EB239" s="3" t="s">
        <v>125</v>
      </c>
      <c r="EC239" s="3" t="s">
        <v>118</v>
      </c>
      <c r="ED239" s="3" t="s">
        <v>120</v>
      </c>
      <c r="EE239" s="3" t="s">
        <v>117</v>
      </c>
      <c r="EF239" s="3" t="s">
        <v>119</v>
      </c>
      <c r="EH239" s="3">
        <f t="shared" ref="EH239:ES239" si="595">IF(AND(DL239&lt;&gt;"",EH158=1),1,0)</f>
        <v>0</v>
      </c>
      <c r="EI239" s="3">
        <f t="shared" si="595"/>
        <v>0</v>
      </c>
      <c r="EJ239" s="3">
        <f t="shared" si="595"/>
        <v>0</v>
      </c>
      <c r="EK239" s="3">
        <f t="shared" si="595"/>
        <v>1</v>
      </c>
      <c r="EL239" s="3">
        <f t="shared" si="595"/>
        <v>1</v>
      </c>
      <c r="EM239" s="3">
        <f t="shared" si="595"/>
        <v>1</v>
      </c>
      <c r="EN239" s="3">
        <f t="shared" si="595"/>
        <v>1</v>
      </c>
      <c r="EO239" s="3">
        <f t="shared" si="595"/>
        <v>0</v>
      </c>
      <c r="EP239" s="3">
        <f t="shared" si="595"/>
        <v>1</v>
      </c>
      <c r="EQ239" s="3">
        <f t="shared" si="595"/>
        <v>1</v>
      </c>
      <c r="ER239" s="3">
        <f t="shared" si="595"/>
        <v>0</v>
      </c>
      <c r="ES239" s="3">
        <f t="shared" si="595"/>
        <v>0</v>
      </c>
      <c r="ET239" s="3">
        <f t="shared" si="565"/>
        <v>6</v>
      </c>
    </row>
    <row r="240" spans="4:150" x14ac:dyDescent="0.25">
      <c r="D240" s="3">
        <v>82</v>
      </c>
      <c r="F240" s="3" t="s">
        <v>2</v>
      </c>
      <c r="G240" s="3" t="s">
        <v>3</v>
      </c>
      <c r="K240" s="3" t="s">
        <v>0</v>
      </c>
      <c r="L240" s="3" t="s">
        <v>7</v>
      </c>
      <c r="M240" s="3" t="s">
        <v>104</v>
      </c>
      <c r="N240" s="3" t="s">
        <v>105</v>
      </c>
      <c r="O240" s="5" t="s">
        <v>106</v>
      </c>
      <c r="P240" s="3" t="s">
        <v>72</v>
      </c>
      <c r="R240" s="3" t="s">
        <v>121</v>
      </c>
      <c r="S240" s="3" t="s">
        <v>118</v>
      </c>
      <c r="T240" s="3" t="s">
        <v>127</v>
      </c>
      <c r="U240" s="3" t="s">
        <v>126</v>
      </c>
      <c r="V240" s="3" t="s">
        <v>119</v>
      </c>
      <c r="W240" s="3" t="s">
        <v>122</v>
      </c>
      <c r="X240" s="3" t="s">
        <v>123</v>
      </c>
      <c r="Y240" s="3" t="s">
        <v>124</v>
      </c>
      <c r="AA240" s="3">
        <f t="shared" ref="AA240:AL240" si="596">IF(AND(E240&lt;&gt;"",AA158=1),1,0)</f>
        <v>0</v>
      </c>
      <c r="AB240" s="3">
        <f t="shared" si="596"/>
        <v>0</v>
      </c>
      <c r="AC240" s="3">
        <f t="shared" si="596"/>
        <v>1</v>
      </c>
      <c r="AD240" s="3">
        <f t="shared" si="596"/>
        <v>0</v>
      </c>
      <c r="AE240" s="3">
        <f t="shared" si="596"/>
        <v>0</v>
      </c>
      <c r="AF240" s="3">
        <f t="shared" si="596"/>
        <v>0</v>
      </c>
      <c r="AG240" s="3">
        <f t="shared" si="596"/>
        <v>1</v>
      </c>
      <c r="AH240" s="3">
        <f t="shared" si="596"/>
        <v>0</v>
      </c>
      <c r="AI240" s="3">
        <f t="shared" si="596"/>
        <v>1</v>
      </c>
      <c r="AJ240" s="3">
        <f t="shared" si="596"/>
        <v>1</v>
      </c>
      <c r="AK240" s="3">
        <f t="shared" si="596"/>
        <v>0</v>
      </c>
      <c r="AL240" s="3">
        <f t="shared" si="596"/>
        <v>1</v>
      </c>
      <c r="AM240" s="3">
        <f t="shared" si="563"/>
        <v>5</v>
      </c>
      <c r="DK240" s="3">
        <v>82</v>
      </c>
      <c r="DM240" s="3" t="s">
        <v>2</v>
      </c>
      <c r="DN240" s="3" t="s">
        <v>3</v>
      </c>
      <c r="DR240" s="3" t="s">
        <v>0</v>
      </c>
      <c r="DS240" s="3" t="s">
        <v>7</v>
      </c>
      <c r="DT240" s="3" t="s">
        <v>104</v>
      </c>
      <c r="DU240" s="3" t="s">
        <v>105</v>
      </c>
      <c r="DV240" s="5" t="s">
        <v>106</v>
      </c>
      <c r="DW240" s="3" t="s">
        <v>72</v>
      </c>
      <c r="DY240" s="3" t="s">
        <v>121</v>
      </c>
      <c r="DZ240" s="3" t="s">
        <v>118</v>
      </c>
      <c r="EA240" s="3" t="s">
        <v>127</v>
      </c>
      <c r="EB240" s="3" t="s">
        <v>126</v>
      </c>
      <c r="EC240" s="3" t="s">
        <v>119</v>
      </c>
      <c r="ED240" s="3" t="s">
        <v>122</v>
      </c>
      <c r="EE240" s="3" t="s">
        <v>123</v>
      </c>
      <c r="EF240" s="3" t="s">
        <v>124</v>
      </c>
      <c r="EH240" s="3">
        <f t="shared" ref="EH240:ES240" si="597">IF(AND(DL240&lt;&gt;"",EH158=1),1,0)</f>
        <v>0</v>
      </c>
      <c r="EI240" s="3">
        <f t="shared" si="597"/>
        <v>0</v>
      </c>
      <c r="EJ240" s="3">
        <f t="shared" si="597"/>
        <v>1</v>
      </c>
      <c r="EK240" s="3">
        <f t="shared" si="597"/>
        <v>0</v>
      </c>
      <c r="EL240" s="3">
        <f t="shared" si="597"/>
        <v>0</v>
      </c>
      <c r="EM240" s="3">
        <f t="shared" si="597"/>
        <v>0</v>
      </c>
      <c r="EN240" s="3">
        <f t="shared" si="597"/>
        <v>1</v>
      </c>
      <c r="EO240" s="3">
        <f t="shared" si="597"/>
        <v>0</v>
      </c>
      <c r="EP240" s="3">
        <f t="shared" si="597"/>
        <v>1</v>
      </c>
      <c r="EQ240" s="3">
        <f t="shared" si="597"/>
        <v>1</v>
      </c>
      <c r="ER240" s="3">
        <f t="shared" si="597"/>
        <v>0</v>
      </c>
      <c r="ES240" s="3">
        <f t="shared" si="597"/>
        <v>1</v>
      </c>
      <c r="ET240" s="3">
        <f t="shared" si="565"/>
        <v>5</v>
      </c>
    </row>
    <row r="241" spans="4:150" x14ac:dyDescent="0.25">
      <c r="D241" s="3">
        <v>83</v>
      </c>
      <c r="F241" s="3" t="s">
        <v>2</v>
      </c>
      <c r="G241" s="3" t="s">
        <v>3</v>
      </c>
      <c r="J241" s="3" t="s">
        <v>6</v>
      </c>
      <c r="L241" s="3" t="s">
        <v>7</v>
      </c>
      <c r="M241" s="3" t="s">
        <v>104</v>
      </c>
      <c r="N241" s="3" t="s">
        <v>105</v>
      </c>
      <c r="O241" s="5" t="s">
        <v>106</v>
      </c>
      <c r="P241" s="3" t="s">
        <v>72</v>
      </c>
      <c r="R241" s="3" t="s">
        <v>121</v>
      </c>
      <c r="S241" s="3" t="s">
        <v>118</v>
      </c>
      <c r="T241" s="3" t="s">
        <v>127</v>
      </c>
      <c r="U241" s="3" t="s">
        <v>126</v>
      </c>
      <c r="V241" s="3" t="s">
        <v>119</v>
      </c>
      <c r="W241" s="3" t="s">
        <v>120</v>
      </c>
      <c r="X241" s="3" t="s">
        <v>123</v>
      </c>
      <c r="Y241" s="3" t="s">
        <v>124</v>
      </c>
      <c r="AA241" s="3">
        <f t="shared" ref="AA241:AL241" si="598">IF(AND(E241&lt;&gt;"",AA158=1),1,0)</f>
        <v>0</v>
      </c>
      <c r="AB241" s="3">
        <f t="shared" si="598"/>
        <v>0</v>
      </c>
      <c r="AC241" s="3">
        <f t="shared" si="598"/>
        <v>1</v>
      </c>
      <c r="AD241" s="3">
        <f t="shared" si="598"/>
        <v>0</v>
      </c>
      <c r="AE241" s="3">
        <f t="shared" si="598"/>
        <v>0</v>
      </c>
      <c r="AF241" s="3">
        <f t="shared" si="598"/>
        <v>1</v>
      </c>
      <c r="AG241" s="3">
        <f t="shared" si="598"/>
        <v>0</v>
      </c>
      <c r="AH241" s="3">
        <f t="shared" si="598"/>
        <v>0</v>
      </c>
      <c r="AI241" s="3">
        <f t="shared" si="598"/>
        <v>1</v>
      </c>
      <c r="AJ241" s="3">
        <f t="shared" si="598"/>
        <v>1</v>
      </c>
      <c r="AK241" s="3">
        <f t="shared" si="598"/>
        <v>0</v>
      </c>
      <c r="AL241" s="3">
        <f t="shared" si="598"/>
        <v>1</v>
      </c>
      <c r="AM241" s="3">
        <f t="shared" si="563"/>
        <v>5</v>
      </c>
      <c r="DK241" s="3">
        <v>83</v>
      </c>
      <c r="DM241" s="3" t="s">
        <v>2</v>
      </c>
      <c r="DN241" s="3" t="s">
        <v>3</v>
      </c>
      <c r="DQ241" s="3" t="s">
        <v>6</v>
      </c>
      <c r="DS241" s="3" t="s">
        <v>7</v>
      </c>
      <c r="DT241" s="3" t="s">
        <v>104</v>
      </c>
      <c r="DU241" s="3" t="s">
        <v>105</v>
      </c>
      <c r="DV241" s="5" t="s">
        <v>106</v>
      </c>
      <c r="DW241" s="3" t="s">
        <v>72</v>
      </c>
      <c r="DY241" s="3" t="s">
        <v>121</v>
      </c>
      <c r="DZ241" s="3" t="s">
        <v>118</v>
      </c>
      <c r="EA241" s="3" t="s">
        <v>127</v>
      </c>
      <c r="EB241" s="3" t="s">
        <v>126</v>
      </c>
      <c r="EC241" s="3" t="s">
        <v>119</v>
      </c>
      <c r="ED241" s="3" t="s">
        <v>120</v>
      </c>
      <c r="EE241" s="3" t="s">
        <v>123</v>
      </c>
      <c r="EF241" s="3" t="s">
        <v>124</v>
      </c>
      <c r="EH241" s="3">
        <f t="shared" ref="EH241:ES241" si="599">IF(AND(DL241&lt;&gt;"",EH158=1),1,0)</f>
        <v>0</v>
      </c>
      <c r="EI241" s="3">
        <f t="shared" si="599"/>
        <v>0</v>
      </c>
      <c r="EJ241" s="3">
        <f t="shared" si="599"/>
        <v>1</v>
      </c>
      <c r="EK241" s="3">
        <f t="shared" si="599"/>
        <v>0</v>
      </c>
      <c r="EL241" s="3">
        <f t="shared" si="599"/>
        <v>0</v>
      </c>
      <c r="EM241" s="3">
        <f t="shared" si="599"/>
        <v>1</v>
      </c>
      <c r="EN241" s="3">
        <f t="shared" si="599"/>
        <v>0</v>
      </c>
      <c r="EO241" s="3">
        <f t="shared" si="599"/>
        <v>0</v>
      </c>
      <c r="EP241" s="3">
        <f t="shared" si="599"/>
        <v>1</v>
      </c>
      <c r="EQ241" s="3">
        <f t="shared" si="599"/>
        <v>1</v>
      </c>
      <c r="ER241" s="3">
        <f t="shared" si="599"/>
        <v>0</v>
      </c>
      <c r="ES241" s="3">
        <f t="shared" si="599"/>
        <v>1</v>
      </c>
      <c r="ET241" s="3">
        <f t="shared" si="565"/>
        <v>5</v>
      </c>
    </row>
    <row r="242" spans="4:150" x14ac:dyDescent="0.25">
      <c r="D242" s="3">
        <v>84</v>
      </c>
      <c r="F242" s="3" t="s">
        <v>2</v>
      </c>
      <c r="G242" s="3" t="s">
        <v>3</v>
      </c>
      <c r="J242" s="3" t="s">
        <v>6</v>
      </c>
      <c r="K242" s="3" t="s">
        <v>0</v>
      </c>
      <c r="M242" s="3" t="s">
        <v>104</v>
      </c>
      <c r="N242" s="3" t="s">
        <v>105</v>
      </c>
      <c r="O242" s="5" t="s">
        <v>106</v>
      </c>
      <c r="P242" s="3" t="s">
        <v>72</v>
      </c>
      <c r="R242" s="3" t="s">
        <v>119</v>
      </c>
      <c r="S242" s="3" t="s">
        <v>122</v>
      </c>
      <c r="T242" s="3" t="s">
        <v>127</v>
      </c>
      <c r="U242" s="3" t="s">
        <v>126</v>
      </c>
      <c r="V242" s="3" t="s">
        <v>118</v>
      </c>
      <c r="W242" s="3" t="s">
        <v>120</v>
      </c>
      <c r="X242" s="3" t="s">
        <v>123</v>
      </c>
      <c r="Y242" s="3" t="s">
        <v>124</v>
      </c>
      <c r="AA242" s="3">
        <f t="shared" ref="AA242:AL242" si="600">IF(AND(E242&lt;&gt;"",AA158=1),1,0)</f>
        <v>0</v>
      </c>
      <c r="AB242" s="3">
        <f t="shared" si="600"/>
        <v>0</v>
      </c>
      <c r="AC242" s="3">
        <f t="shared" si="600"/>
        <v>1</v>
      </c>
      <c r="AD242" s="3">
        <f t="shared" si="600"/>
        <v>0</v>
      </c>
      <c r="AE242" s="3">
        <f t="shared" si="600"/>
        <v>0</v>
      </c>
      <c r="AF242" s="3">
        <f t="shared" si="600"/>
        <v>1</v>
      </c>
      <c r="AG242" s="3">
        <f t="shared" si="600"/>
        <v>1</v>
      </c>
      <c r="AH242" s="3">
        <f t="shared" si="600"/>
        <v>0</v>
      </c>
      <c r="AI242" s="3">
        <f t="shared" si="600"/>
        <v>1</v>
      </c>
      <c r="AJ242" s="3">
        <f t="shared" si="600"/>
        <v>1</v>
      </c>
      <c r="AK242" s="3">
        <f t="shared" si="600"/>
        <v>0</v>
      </c>
      <c r="AL242" s="3">
        <f t="shared" si="600"/>
        <v>1</v>
      </c>
      <c r="AM242" s="3">
        <f t="shared" si="563"/>
        <v>6</v>
      </c>
      <c r="DK242" s="3">
        <v>84</v>
      </c>
      <c r="DM242" s="3" t="s">
        <v>2</v>
      </c>
      <c r="DN242" s="3" t="s">
        <v>3</v>
      </c>
      <c r="DQ242" s="3" t="s">
        <v>6</v>
      </c>
      <c r="DR242" s="3" t="s">
        <v>0</v>
      </c>
      <c r="DT242" s="3" t="s">
        <v>104</v>
      </c>
      <c r="DU242" s="3" t="s">
        <v>105</v>
      </c>
      <c r="DV242" s="5" t="s">
        <v>106</v>
      </c>
      <c r="DW242" s="3" t="s">
        <v>72</v>
      </c>
      <c r="DY242" s="3" t="s">
        <v>119</v>
      </c>
      <c r="DZ242" s="3" t="s">
        <v>122</v>
      </c>
      <c r="EA242" s="3" t="s">
        <v>127</v>
      </c>
      <c r="EB242" s="3" t="s">
        <v>126</v>
      </c>
      <c r="EC242" s="3" t="s">
        <v>118</v>
      </c>
      <c r="ED242" s="3" t="s">
        <v>120</v>
      </c>
      <c r="EE242" s="3" t="s">
        <v>123</v>
      </c>
      <c r="EF242" s="3" t="s">
        <v>124</v>
      </c>
      <c r="EH242" s="3">
        <f t="shared" ref="EH242:ES242" si="601">IF(AND(DL242&lt;&gt;"",EH158=1),1,0)</f>
        <v>0</v>
      </c>
      <c r="EI242" s="3">
        <f t="shared" si="601"/>
        <v>0</v>
      </c>
      <c r="EJ242" s="3">
        <f t="shared" si="601"/>
        <v>1</v>
      </c>
      <c r="EK242" s="3">
        <f t="shared" si="601"/>
        <v>0</v>
      </c>
      <c r="EL242" s="3">
        <f t="shared" si="601"/>
        <v>0</v>
      </c>
      <c r="EM242" s="3">
        <f t="shared" si="601"/>
        <v>1</v>
      </c>
      <c r="EN242" s="3">
        <f t="shared" si="601"/>
        <v>1</v>
      </c>
      <c r="EO242" s="3">
        <f t="shared" si="601"/>
        <v>0</v>
      </c>
      <c r="EP242" s="3">
        <f t="shared" si="601"/>
        <v>1</v>
      </c>
      <c r="EQ242" s="3">
        <f t="shared" si="601"/>
        <v>1</v>
      </c>
      <c r="ER242" s="3">
        <f t="shared" si="601"/>
        <v>0</v>
      </c>
      <c r="ES242" s="3">
        <f t="shared" si="601"/>
        <v>1</v>
      </c>
      <c r="ET242" s="3">
        <f t="shared" si="565"/>
        <v>6</v>
      </c>
    </row>
    <row r="243" spans="4:150" x14ac:dyDescent="0.25">
      <c r="D243" s="3">
        <v>85</v>
      </c>
      <c r="F243" s="3" t="s">
        <v>2</v>
      </c>
      <c r="G243" s="3" t="s">
        <v>3</v>
      </c>
      <c r="J243" s="3" t="s">
        <v>6</v>
      </c>
      <c r="K243" s="3" t="s">
        <v>0</v>
      </c>
      <c r="L243" s="3" t="s">
        <v>7</v>
      </c>
      <c r="N243" s="3" t="s">
        <v>105</v>
      </c>
      <c r="O243" s="5" t="s">
        <v>106</v>
      </c>
      <c r="P243" s="3" t="s">
        <v>72</v>
      </c>
      <c r="R243" s="3" t="s">
        <v>121</v>
      </c>
      <c r="S243" s="3" t="s">
        <v>122</v>
      </c>
      <c r="T243" s="3" t="s">
        <v>127</v>
      </c>
      <c r="U243" s="3" t="s">
        <v>126</v>
      </c>
      <c r="V243" s="3" t="s">
        <v>118</v>
      </c>
      <c r="W243" s="3" t="s">
        <v>120</v>
      </c>
      <c r="X243" s="3" t="s">
        <v>123</v>
      </c>
      <c r="Y243" s="3" t="s">
        <v>124</v>
      </c>
      <c r="AA243" s="3">
        <f t="shared" ref="AA243:AL243" si="602">IF(AND(E243&lt;&gt;"",AA158=1),1,0)</f>
        <v>0</v>
      </c>
      <c r="AB243" s="3">
        <f t="shared" si="602"/>
        <v>0</v>
      </c>
      <c r="AC243" s="3">
        <f t="shared" si="602"/>
        <v>1</v>
      </c>
      <c r="AD243" s="3">
        <f t="shared" si="602"/>
        <v>0</v>
      </c>
      <c r="AE243" s="3">
        <f t="shared" si="602"/>
        <v>0</v>
      </c>
      <c r="AF243" s="3">
        <f t="shared" si="602"/>
        <v>1</v>
      </c>
      <c r="AG243" s="3">
        <f t="shared" si="602"/>
        <v>1</v>
      </c>
      <c r="AH243" s="3">
        <f t="shared" si="602"/>
        <v>0</v>
      </c>
      <c r="AI243" s="3">
        <f t="shared" si="602"/>
        <v>0</v>
      </c>
      <c r="AJ243" s="3">
        <f t="shared" si="602"/>
        <v>1</v>
      </c>
      <c r="AK243" s="3">
        <f t="shared" si="602"/>
        <v>0</v>
      </c>
      <c r="AL243" s="3">
        <f t="shared" si="602"/>
        <v>1</v>
      </c>
      <c r="AM243" s="3">
        <f t="shared" si="563"/>
        <v>5</v>
      </c>
      <c r="DK243" s="3">
        <v>85</v>
      </c>
      <c r="DM243" s="3" t="s">
        <v>2</v>
      </c>
      <c r="DN243" s="3" t="s">
        <v>3</v>
      </c>
      <c r="DQ243" s="3" t="s">
        <v>6</v>
      </c>
      <c r="DR243" s="3" t="s">
        <v>0</v>
      </c>
      <c r="DS243" s="3" t="s">
        <v>7</v>
      </c>
      <c r="DU243" s="3" t="s">
        <v>105</v>
      </c>
      <c r="DV243" s="5" t="s">
        <v>106</v>
      </c>
      <c r="DW243" s="3" t="s">
        <v>72</v>
      </c>
      <c r="DY243" s="3" t="s">
        <v>121</v>
      </c>
      <c r="DZ243" s="3" t="s">
        <v>122</v>
      </c>
      <c r="EA243" s="3" t="s">
        <v>127</v>
      </c>
      <c r="EB243" s="3" t="s">
        <v>126</v>
      </c>
      <c r="EC243" s="3" t="s">
        <v>118</v>
      </c>
      <c r="ED243" s="3" t="s">
        <v>120</v>
      </c>
      <c r="EE243" s="3" t="s">
        <v>123</v>
      </c>
      <c r="EF243" s="3" t="s">
        <v>124</v>
      </c>
      <c r="EH243" s="3">
        <f t="shared" ref="EH243:ES243" si="603">IF(AND(DL243&lt;&gt;"",EH158=1),1,0)</f>
        <v>0</v>
      </c>
      <c r="EI243" s="3">
        <f t="shared" si="603"/>
        <v>0</v>
      </c>
      <c r="EJ243" s="3">
        <f t="shared" si="603"/>
        <v>1</v>
      </c>
      <c r="EK243" s="3">
        <f t="shared" si="603"/>
        <v>0</v>
      </c>
      <c r="EL243" s="3">
        <f t="shared" si="603"/>
        <v>0</v>
      </c>
      <c r="EM243" s="3">
        <f t="shared" si="603"/>
        <v>1</v>
      </c>
      <c r="EN243" s="3">
        <f t="shared" si="603"/>
        <v>1</v>
      </c>
      <c r="EO243" s="3">
        <f t="shared" si="603"/>
        <v>0</v>
      </c>
      <c r="EP243" s="3">
        <f t="shared" si="603"/>
        <v>0</v>
      </c>
      <c r="EQ243" s="3">
        <f t="shared" si="603"/>
        <v>1</v>
      </c>
      <c r="ER243" s="3">
        <f t="shared" si="603"/>
        <v>0</v>
      </c>
      <c r="ES243" s="3">
        <f t="shared" si="603"/>
        <v>1</v>
      </c>
      <c r="ET243" s="3">
        <f t="shared" si="565"/>
        <v>5</v>
      </c>
    </row>
    <row r="244" spans="4:150" x14ac:dyDescent="0.25">
      <c r="D244" s="3">
        <v>86</v>
      </c>
      <c r="F244" s="3" t="s">
        <v>2</v>
      </c>
      <c r="G244" s="3" t="s">
        <v>3</v>
      </c>
      <c r="J244" s="3" t="s">
        <v>6</v>
      </c>
      <c r="K244" s="3" t="s">
        <v>0</v>
      </c>
      <c r="L244" s="3" t="s">
        <v>7</v>
      </c>
      <c r="M244" s="3" t="s">
        <v>104</v>
      </c>
      <c r="O244" s="5" t="s">
        <v>106</v>
      </c>
      <c r="P244" s="3" t="s">
        <v>72</v>
      </c>
      <c r="R244" s="3" t="s">
        <v>121</v>
      </c>
      <c r="S244" s="3" t="s">
        <v>122</v>
      </c>
      <c r="T244" s="3" t="s">
        <v>127</v>
      </c>
      <c r="U244" s="3" t="s">
        <v>126</v>
      </c>
      <c r="V244" s="3" t="s">
        <v>119</v>
      </c>
      <c r="W244" s="3" t="s">
        <v>120</v>
      </c>
      <c r="X244" s="3" t="s">
        <v>123</v>
      </c>
      <c r="Y244" s="3" t="s">
        <v>124</v>
      </c>
      <c r="AA244" s="3">
        <f t="shared" ref="AA244:AL244" si="604">IF(AND(E244&lt;&gt;"",AA158=1),1,0)</f>
        <v>0</v>
      </c>
      <c r="AB244" s="3">
        <f t="shared" si="604"/>
        <v>0</v>
      </c>
      <c r="AC244" s="3">
        <f t="shared" si="604"/>
        <v>1</v>
      </c>
      <c r="AD244" s="3">
        <f t="shared" si="604"/>
        <v>0</v>
      </c>
      <c r="AE244" s="3">
        <f t="shared" si="604"/>
        <v>0</v>
      </c>
      <c r="AF244" s="3">
        <f t="shared" si="604"/>
        <v>1</v>
      </c>
      <c r="AG244" s="3">
        <f t="shared" si="604"/>
        <v>1</v>
      </c>
      <c r="AH244" s="3">
        <f t="shared" si="604"/>
        <v>0</v>
      </c>
      <c r="AI244" s="3">
        <f t="shared" si="604"/>
        <v>1</v>
      </c>
      <c r="AJ244" s="3">
        <f t="shared" si="604"/>
        <v>0</v>
      </c>
      <c r="AK244" s="3">
        <f t="shared" si="604"/>
        <v>0</v>
      </c>
      <c r="AL244" s="3">
        <f t="shared" si="604"/>
        <v>1</v>
      </c>
      <c r="AM244" s="3">
        <f t="shared" si="563"/>
        <v>5</v>
      </c>
      <c r="DK244" s="3">
        <v>86</v>
      </c>
      <c r="DM244" s="3" t="s">
        <v>2</v>
      </c>
      <c r="DN244" s="3" t="s">
        <v>3</v>
      </c>
      <c r="DQ244" s="3" t="s">
        <v>6</v>
      </c>
      <c r="DR244" s="3" t="s">
        <v>0</v>
      </c>
      <c r="DS244" s="3" t="s">
        <v>7</v>
      </c>
      <c r="DT244" s="3" t="s">
        <v>104</v>
      </c>
      <c r="DV244" s="5" t="s">
        <v>106</v>
      </c>
      <c r="DW244" s="3" t="s">
        <v>72</v>
      </c>
      <c r="DY244" s="3" t="s">
        <v>121</v>
      </c>
      <c r="DZ244" s="3" t="s">
        <v>122</v>
      </c>
      <c r="EA244" s="3" t="s">
        <v>127</v>
      </c>
      <c r="EB244" s="3" t="s">
        <v>126</v>
      </c>
      <c r="EC244" s="3" t="s">
        <v>119</v>
      </c>
      <c r="ED244" s="3" t="s">
        <v>120</v>
      </c>
      <c r="EE244" s="3" t="s">
        <v>123</v>
      </c>
      <c r="EF244" s="3" t="s">
        <v>124</v>
      </c>
      <c r="EH244" s="3">
        <f t="shared" ref="EH244:ES244" si="605">IF(AND(DL244&lt;&gt;"",EH158=1),1,0)</f>
        <v>0</v>
      </c>
      <c r="EI244" s="3">
        <f t="shared" si="605"/>
        <v>0</v>
      </c>
      <c r="EJ244" s="3">
        <f t="shared" si="605"/>
        <v>1</v>
      </c>
      <c r="EK244" s="3">
        <f t="shared" si="605"/>
        <v>0</v>
      </c>
      <c r="EL244" s="3">
        <f t="shared" si="605"/>
        <v>0</v>
      </c>
      <c r="EM244" s="3">
        <f t="shared" si="605"/>
        <v>1</v>
      </c>
      <c r="EN244" s="3">
        <f t="shared" si="605"/>
        <v>1</v>
      </c>
      <c r="EO244" s="3">
        <f t="shared" si="605"/>
        <v>0</v>
      </c>
      <c r="EP244" s="3">
        <f t="shared" si="605"/>
        <v>1</v>
      </c>
      <c r="EQ244" s="3">
        <f t="shared" si="605"/>
        <v>0</v>
      </c>
      <c r="ER244" s="3">
        <f t="shared" si="605"/>
        <v>0</v>
      </c>
      <c r="ES244" s="3">
        <f t="shared" si="605"/>
        <v>1</v>
      </c>
      <c r="ET244" s="3">
        <f t="shared" si="565"/>
        <v>5</v>
      </c>
    </row>
    <row r="245" spans="4:150" x14ac:dyDescent="0.25">
      <c r="D245" s="3">
        <v>87</v>
      </c>
      <c r="F245" s="3" t="s">
        <v>2</v>
      </c>
      <c r="G245" s="3" t="s">
        <v>3</v>
      </c>
      <c r="J245" s="3" t="s">
        <v>6</v>
      </c>
      <c r="K245" s="3" t="s">
        <v>0</v>
      </c>
      <c r="L245" s="3" t="s">
        <v>7</v>
      </c>
      <c r="M245" s="3" t="s">
        <v>104</v>
      </c>
      <c r="N245" s="3" t="s">
        <v>105</v>
      </c>
      <c r="P245" s="3" t="s">
        <v>72</v>
      </c>
      <c r="R245" s="3" t="s">
        <v>121</v>
      </c>
      <c r="S245" s="3" t="s">
        <v>122</v>
      </c>
      <c r="T245" s="3" t="s">
        <v>127</v>
      </c>
      <c r="U245" s="3" t="s">
        <v>126</v>
      </c>
      <c r="V245" s="3" t="s">
        <v>118</v>
      </c>
      <c r="W245" s="3" t="s">
        <v>120</v>
      </c>
      <c r="X245" s="3" t="s">
        <v>123</v>
      </c>
      <c r="Y245" s="3" t="s">
        <v>119</v>
      </c>
      <c r="AA245" s="3">
        <f t="shared" ref="AA245:AL245" si="606">IF(AND(E245&lt;&gt;"",AA158=1),1,0)</f>
        <v>0</v>
      </c>
      <c r="AB245" s="3">
        <f t="shared" si="606"/>
        <v>0</v>
      </c>
      <c r="AC245" s="3">
        <f t="shared" si="606"/>
        <v>1</v>
      </c>
      <c r="AD245" s="3">
        <f t="shared" si="606"/>
        <v>0</v>
      </c>
      <c r="AE245" s="3">
        <f t="shared" si="606"/>
        <v>0</v>
      </c>
      <c r="AF245" s="3">
        <f t="shared" si="606"/>
        <v>1</v>
      </c>
      <c r="AG245" s="3">
        <f t="shared" si="606"/>
        <v>1</v>
      </c>
      <c r="AH245" s="3">
        <f t="shared" si="606"/>
        <v>0</v>
      </c>
      <c r="AI245" s="3">
        <f t="shared" si="606"/>
        <v>1</v>
      </c>
      <c r="AJ245" s="3">
        <f t="shared" si="606"/>
        <v>1</v>
      </c>
      <c r="AK245" s="3">
        <f t="shared" si="606"/>
        <v>0</v>
      </c>
      <c r="AL245" s="3">
        <f t="shared" si="606"/>
        <v>1</v>
      </c>
      <c r="AM245" s="3">
        <f t="shared" si="563"/>
        <v>6</v>
      </c>
      <c r="DK245" s="3">
        <v>87</v>
      </c>
      <c r="DM245" s="3" t="s">
        <v>2</v>
      </c>
      <c r="DN245" s="3" t="s">
        <v>3</v>
      </c>
      <c r="DQ245" s="3" t="s">
        <v>6</v>
      </c>
      <c r="DR245" s="3" t="s">
        <v>0</v>
      </c>
      <c r="DS245" s="3" t="s">
        <v>7</v>
      </c>
      <c r="DT245" s="3" t="s">
        <v>104</v>
      </c>
      <c r="DU245" s="3" t="s">
        <v>105</v>
      </c>
      <c r="DW245" s="3" t="s">
        <v>72</v>
      </c>
      <c r="DY245" s="3" t="s">
        <v>121</v>
      </c>
      <c r="DZ245" s="3" t="s">
        <v>122</v>
      </c>
      <c r="EA245" s="3" t="s">
        <v>127</v>
      </c>
      <c r="EB245" s="3" t="s">
        <v>126</v>
      </c>
      <c r="EC245" s="3" t="s">
        <v>118</v>
      </c>
      <c r="ED245" s="3" t="s">
        <v>120</v>
      </c>
      <c r="EE245" s="3" t="s">
        <v>123</v>
      </c>
      <c r="EF245" s="3" t="s">
        <v>119</v>
      </c>
      <c r="EH245" s="3">
        <f t="shared" ref="EH245:ES245" si="607">IF(AND(DL245&lt;&gt;"",EH158=1),1,0)</f>
        <v>0</v>
      </c>
      <c r="EI245" s="3">
        <f t="shared" si="607"/>
        <v>0</v>
      </c>
      <c r="EJ245" s="3">
        <f t="shared" si="607"/>
        <v>1</v>
      </c>
      <c r="EK245" s="3">
        <f t="shared" si="607"/>
        <v>0</v>
      </c>
      <c r="EL245" s="3">
        <f t="shared" si="607"/>
        <v>0</v>
      </c>
      <c r="EM245" s="3">
        <f t="shared" si="607"/>
        <v>1</v>
      </c>
      <c r="EN245" s="3">
        <f t="shared" si="607"/>
        <v>1</v>
      </c>
      <c r="EO245" s="3">
        <f t="shared" si="607"/>
        <v>0</v>
      </c>
      <c r="EP245" s="3">
        <f t="shared" si="607"/>
        <v>1</v>
      </c>
      <c r="EQ245" s="3">
        <f t="shared" si="607"/>
        <v>1</v>
      </c>
      <c r="ER245" s="3">
        <f t="shared" si="607"/>
        <v>0</v>
      </c>
      <c r="ES245" s="3">
        <f t="shared" si="607"/>
        <v>1</v>
      </c>
      <c r="ET245" s="3">
        <f t="shared" si="565"/>
        <v>6</v>
      </c>
    </row>
    <row r="246" spans="4:150" x14ac:dyDescent="0.25">
      <c r="D246" s="3">
        <v>88</v>
      </c>
      <c r="F246" s="3" t="s">
        <v>2</v>
      </c>
      <c r="G246" s="3" t="s">
        <v>3</v>
      </c>
      <c r="J246" s="3" t="s">
        <v>6</v>
      </c>
      <c r="K246" s="3" t="s">
        <v>0</v>
      </c>
      <c r="L246" s="3" t="s">
        <v>7</v>
      </c>
      <c r="M246" s="3" t="s">
        <v>104</v>
      </c>
      <c r="N246" s="3" t="s">
        <v>105</v>
      </c>
      <c r="O246" s="5" t="s">
        <v>106</v>
      </c>
      <c r="R246" s="3" t="s">
        <v>121</v>
      </c>
      <c r="S246" s="3" t="s">
        <v>122</v>
      </c>
      <c r="T246" s="3" t="s">
        <v>127</v>
      </c>
      <c r="U246" s="3" t="s">
        <v>126</v>
      </c>
      <c r="V246" s="3" t="s">
        <v>118</v>
      </c>
      <c r="W246" s="3" t="s">
        <v>120</v>
      </c>
      <c r="X246" s="3" t="s">
        <v>119</v>
      </c>
      <c r="Y246" s="3" t="s">
        <v>124</v>
      </c>
      <c r="AA246" s="3">
        <f t="shared" ref="AA246:AL246" si="608">IF(AND(E246&lt;&gt;"",AA158=1),1,0)</f>
        <v>0</v>
      </c>
      <c r="AB246" s="3">
        <f t="shared" si="608"/>
        <v>0</v>
      </c>
      <c r="AC246" s="3">
        <f t="shared" si="608"/>
        <v>1</v>
      </c>
      <c r="AD246" s="3">
        <f t="shared" si="608"/>
        <v>0</v>
      </c>
      <c r="AE246" s="3">
        <f t="shared" si="608"/>
        <v>0</v>
      </c>
      <c r="AF246" s="3">
        <f t="shared" si="608"/>
        <v>1</v>
      </c>
      <c r="AG246" s="3">
        <f t="shared" si="608"/>
        <v>1</v>
      </c>
      <c r="AH246" s="3">
        <f t="shared" si="608"/>
        <v>0</v>
      </c>
      <c r="AI246" s="3">
        <f t="shared" si="608"/>
        <v>1</v>
      </c>
      <c r="AJ246" s="3">
        <f t="shared" si="608"/>
        <v>1</v>
      </c>
      <c r="AK246" s="3">
        <f t="shared" si="608"/>
        <v>0</v>
      </c>
      <c r="AL246" s="3">
        <f t="shared" si="608"/>
        <v>0</v>
      </c>
      <c r="AM246" s="3">
        <f t="shared" si="563"/>
        <v>5</v>
      </c>
      <c r="DK246" s="3">
        <v>88</v>
      </c>
      <c r="DM246" s="3" t="s">
        <v>2</v>
      </c>
      <c r="DN246" s="3" t="s">
        <v>3</v>
      </c>
      <c r="DQ246" s="3" t="s">
        <v>6</v>
      </c>
      <c r="DR246" s="3" t="s">
        <v>0</v>
      </c>
      <c r="DS246" s="3" t="s">
        <v>7</v>
      </c>
      <c r="DT246" s="3" t="s">
        <v>104</v>
      </c>
      <c r="DU246" s="3" t="s">
        <v>105</v>
      </c>
      <c r="DV246" s="5" t="s">
        <v>106</v>
      </c>
      <c r="DY246" s="3" t="s">
        <v>121</v>
      </c>
      <c r="DZ246" s="3" t="s">
        <v>122</v>
      </c>
      <c r="EA246" s="3" t="s">
        <v>127</v>
      </c>
      <c r="EB246" s="3" t="s">
        <v>126</v>
      </c>
      <c r="EC246" s="3" t="s">
        <v>118</v>
      </c>
      <c r="ED246" s="3" t="s">
        <v>120</v>
      </c>
      <c r="EE246" s="3" t="s">
        <v>119</v>
      </c>
      <c r="EF246" s="3" t="s">
        <v>124</v>
      </c>
      <c r="EH246" s="3">
        <f t="shared" ref="EH246:ES246" si="609">IF(AND(DL246&lt;&gt;"",EH158=1),1,0)</f>
        <v>0</v>
      </c>
      <c r="EI246" s="3">
        <f t="shared" si="609"/>
        <v>0</v>
      </c>
      <c r="EJ246" s="3">
        <f t="shared" si="609"/>
        <v>1</v>
      </c>
      <c r="EK246" s="3">
        <f t="shared" si="609"/>
        <v>0</v>
      </c>
      <c r="EL246" s="3">
        <f t="shared" si="609"/>
        <v>0</v>
      </c>
      <c r="EM246" s="3">
        <f t="shared" si="609"/>
        <v>1</v>
      </c>
      <c r="EN246" s="3">
        <f t="shared" si="609"/>
        <v>1</v>
      </c>
      <c r="EO246" s="3">
        <f t="shared" si="609"/>
        <v>0</v>
      </c>
      <c r="EP246" s="3">
        <f t="shared" si="609"/>
        <v>1</v>
      </c>
      <c r="EQ246" s="3">
        <f t="shared" si="609"/>
        <v>1</v>
      </c>
      <c r="ER246" s="3">
        <f t="shared" si="609"/>
        <v>0</v>
      </c>
      <c r="ES246" s="3">
        <f t="shared" si="609"/>
        <v>0</v>
      </c>
      <c r="ET246" s="3">
        <f t="shared" si="565"/>
        <v>5</v>
      </c>
    </row>
    <row r="247" spans="4:150" x14ac:dyDescent="0.25">
      <c r="D247" s="3">
        <v>89</v>
      </c>
      <c r="F247" s="3" t="s">
        <v>2</v>
      </c>
      <c r="G247" s="3" t="s">
        <v>3</v>
      </c>
      <c r="I247" s="3" t="s">
        <v>5</v>
      </c>
      <c r="L247" s="3" t="s">
        <v>7</v>
      </c>
      <c r="M247" s="3" t="s">
        <v>104</v>
      </c>
      <c r="N247" s="3" t="s">
        <v>105</v>
      </c>
      <c r="O247" s="5" t="s">
        <v>106</v>
      </c>
      <c r="P247" s="3" t="s">
        <v>72</v>
      </c>
      <c r="R247" s="3" t="s">
        <v>117</v>
      </c>
      <c r="S247" s="3" t="s">
        <v>118</v>
      </c>
      <c r="T247" s="3" t="s">
        <v>127</v>
      </c>
      <c r="U247" s="3" t="s">
        <v>126</v>
      </c>
      <c r="V247" s="3" t="s">
        <v>119</v>
      </c>
      <c r="W247" s="3" t="s">
        <v>121</v>
      </c>
      <c r="X247" s="3" t="s">
        <v>123</v>
      </c>
      <c r="Y247" s="3" t="s">
        <v>124</v>
      </c>
      <c r="AA247" s="3">
        <f t="shared" ref="AA247:AL247" si="610">IF(AND(E247&lt;&gt;"",AA158=1),1,0)</f>
        <v>0</v>
      </c>
      <c r="AB247" s="3">
        <f t="shared" si="610"/>
        <v>0</v>
      </c>
      <c r="AC247" s="3">
        <f t="shared" si="610"/>
        <v>1</v>
      </c>
      <c r="AD247" s="3">
        <f t="shared" si="610"/>
        <v>0</v>
      </c>
      <c r="AE247" s="3">
        <f t="shared" si="610"/>
        <v>1</v>
      </c>
      <c r="AF247" s="3">
        <f t="shared" si="610"/>
        <v>0</v>
      </c>
      <c r="AG247" s="3">
        <f t="shared" si="610"/>
        <v>0</v>
      </c>
      <c r="AH247" s="3">
        <f t="shared" si="610"/>
        <v>0</v>
      </c>
      <c r="AI247" s="3">
        <f t="shared" si="610"/>
        <v>1</v>
      </c>
      <c r="AJ247" s="3">
        <f t="shared" si="610"/>
        <v>1</v>
      </c>
      <c r="AK247" s="3">
        <f t="shared" si="610"/>
        <v>0</v>
      </c>
      <c r="AL247" s="3">
        <f t="shared" si="610"/>
        <v>1</v>
      </c>
      <c r="AM247" s="3">
        <f t="shared" si="563"/>
        <v>5</v>
      </c>
      <c r="DK247" s="3">
        <v>89</v>
      </c>
      <c r="DM247" s="3" t="s">
        <v>2</v>
      </c>
      <c r="DN247" s="3" t="s">
        <v>3</v>
      </c>
      <c r="DP247" s="3" t="s">
        <v>5</v>
      </c>
      <c r="DS247" s="3" t="s">
        <v>7</v>
      </c>
      <c r="DT247" s="3" t="s">
        <v>104</v>
      </c>
      <c r="DU247" s="3" t="s">
        <v>105</v>
      </c>
      <c r="DV247" s="5" t="s">
        <v>106</v>
      </c>
      <c r="DW247" s="3" t="s">
        <v>72</v>
      </c>
      <c r="DY247" s="3" t="s">
        <v>117</v>
      </c>
      <c r="DZ247" s="3" t="s">
        <v>118</v>
      </c>
      <c r="EA247" s="3" t="s">
        <v>127</v>
      </c>
      <c r="EB247" s="3" t="s">
        <v>126</v>
      </c>
      <c r="EC247" s="3" t="s">
        <v>119</v>
      </c>
      <c r="ED247" s="3" t="s">
        <v>121</v>
      </c>
      <c r="EE247" s="3" t="s">
        <v>123</v>
      </c>
      <c r="EF247" s="3" t="s">
        <v>124</v>
      </c>
      <c r="EH247" s="3">
        <f t="shared" ref="EH247:ES247" si="611">IF(AND(DL247&lt;&gt;"",EH158=1),1,0)</f>
        <v>0</v>
      </c>
      <c r="EI247" s="3">
        <f t="shared" si="611"/>
        <v>0</v>
      </c>
      <c r="EJ247" s="3">
        <f t="shared" si="611"/>
        <v>1</v>
      </c>
      <c r="EK247" s="3">
        <f t="shared" si="611"/>
        <v>0</v>
      </c>
      <c r="EL247" s="3">
        <f t="shared" si="611"/>
        <v>1</v>
      </c>
      <c r="EM247" s="3">
        <f t="shared" si="611"/>
        <v>0</v>
      </c>
      <c r="EN247" s="3">
        <f t="shared" si="611"/>
        <v>0</v>
      </c>
      <c r="EO247" s="3">
        <f t="shared" si="611"/>
        <v>0</v>
      </c>
      <c r="EP247" s="3">
        <f t="shared" si="611"/>
        <v>1</v>
      </c>
      <c r="EQ247" s="3">
        <f t="shared" si="611"/>
        <v>1</v>
      </c>
      <c r="ER247" s="3">
        <f t="shared" si="611"/>
        <v>0</v>
      </c>
      <c r="ES247" s="3">
        <f t="shared" si="611"/>
        <v>1</v>
      </c>
      <c r="ET247" s="3">
        <f t="shared" si="565"/>
        <v>5</v>
      </c>
    </row>
    <row r="248" spans="4:150" x14ac:dyDescent="0.25">
      <c r="D248" s="3">
        <v>90</v>
      </c>
      <c r="F248" s="3" t="s">
        <v>2</v>
      </c>
      <c r="G248" s="3" t="s">
        <v>3</v>
      </c>
      <c r="I248" s="3" t="s">
        <v>5</v>
      </c>
      <c r="K248" s="3" t="s">
        <v>0</v>
      </c>
      <c r="M248" s="3" t="s">
        <v>104</v>
      </c>
      <c r="N248" s="3" t="s">
        <v>105</v>
      </c>
      <c r="O248" s="5" t="s">
        <v>106</v>
      </c>
      <c r="P248" s="3" t="s">
        <v>72</v>
      </c>
      <c r="R248" s="3" t="s">
        <v>117</v>
      </c>
      <c r="S248" s="3" t="s">
        <v>118</v>
      </c>
      <c r="T248" s="3" t="s">
        <v>127</v>
      </c>
      <c r="U248" s="3" t="s">
        <v>126</v>
      </c>
      <c r="V248" s="3" t="s">
        <v>119</v>
      </c>
      <c r="W248" s="3" t="s">
        <v>122</v>
      </c>
      <c r="X248" s="3" t="s">
        <v>123</v>
      </c>
      <c r="Y248" s="3" t="s">
        <v>124</v>
      </c>
      <c r="AA248" s="3">
        <f t="shared" ref="AA248:AL248" si="612">IF(AND(E248&lt;&gt;"",AA158=1),1,0)</f>
        <v>0</v>
      </c>
      <c r="AB248" s="3">
        <f t="shared" si="612"/>
        <v>0</v>
      </c>
      <c r="AC248" s="3">
        <f t="shared" si="612"/>
        <v>1</v>
      </c>
      <c r="AD248" s="3">
        <f t="shared" si="612"/>
        <v>0</v>
      </c>
      <c r="AE248" s="3">
        <f t="shared" si="612"/>
        <v>1</v>
      </c>
      <c r="AF248" s="3">
        <f t="shared" si="612"/>
        <v>0</v>
      </c>
      <c r="AG248" s="3">
        <f t="shared" si="612"/>
        <v>1</v>
      </c>
      <c r="AH248" s="3">
        <f t="shared" si="612"/>
        <v>0</v>
      </c>
      <c r="AI248" s="3">
        <f t="shared" si="612"/>
        <v>1</v>
      </c>
      <c r="AJ248" s="3">
        <f t="shared" si="612"/>
        <v>1</v>
      </c>
      <c r="AK248" s="3">
        <f t="shared" si="612"/>
        <v>0</v>
      </c>
      <c r="AL248" s="3">
        <f t="shared" si="612"/>
        <v>1</v>
      </c>
      <c r="AM248" s="3">
        <f t="shared" si="563"/>
        <v>6</v>
      </c>
      <c r="DK248" s="3">
        <v>90</v>
      </c>
      <c r="DM248" s="3" t="s">
        <v>2</v>
      </c>
      <c r="DN248" s="3" t="s">
        <v>3</v>
      </c>
      <c r="DP248" s="3" t="s">
        <v>5</v>
      </c>
      <c r="DR248" s="3" t="s">
        <v>0</v>
      </c>
      <c r="DT248" s="3" t="s">
        <v>104</v>
      </c>
      <c r="DU248" s="3" t="s">
        <v>105</v>
      </c>
      <c r="DV248" s="5" t="s">
        <v>106</v>
      </c>
      <c r="DW248" s="3" t="s">
        <v>72</v>
      </c>
      <c r="DY248" s="3" t="s">
        <v>117</v>
      </c>
      <c r="DZ248" s="3" t="s">
        <v>118</v>
      </c>
      <c r="EA248" s="3" t="s">
        <v>127</v>
      </c>
      <c r="EB248" s="3" t="s">
        <v>126</v>
      </c>
      <c r="EC248" s="3" t="s">
        <v>119</v>
      </c>
      <c r="ED248" s="3" t="s">
        <v>122</v>
      </c>
      <c r="EE248" s="3" t="s">
        <v>123</v>
      </c>
      <c r="EF248" s="3" t="s">
        <v>124</v>
      </c>
      <c r="EH248" s="3">
        <f t="shared" ref="EH248:ES248" si="613">IF(AND(DL248&lt;&gt;"",EH158=1),1,0)</f>
        <v>0</v>
      </c>
      <c r="EI248" s="3">
        <f t="shared" si="613"/>
        <v>0</v>
      </c>
      <c r="EJ248" s="3">
        <f t="shared" si="613"/>
        <v>1</v>
      </c>
      <c r="EK248" s="3">
        <f t="shared" si="613"/>
        <v>0</v>
      </c>
      <c r="EL248" s="3">
        <f t="shared" si="613"/>
        <v>1</v>
      </c>
      <c r="EM248" s="3">
        <f t="shared" si="613"/>
        <v>0</v>
      </c>
      <c r="EN248" s="3">
        <f t="shared" si="613"/>
        <v>1</v>
      </c>
      <c r="EO248" s="3">
        <f t="shared" si="613"/>
        <v>0</v>
      </c>
      <c r="EP248" s="3">
        <f t="shared" si="613"/>
        <v>1</v>
      </c>
      <c r="EQ248" s="3">
        <f t="shared" si="613"/>
        <v>1</v>
      </c>
      <c r="ER248" s="3">
        <f t="shared" si="613"/>
        <v>0</v>
      </c>
      <c r="ES248" s="3">
        <f t="shared" si="613"/>
        <v>1</v>
      </c>
      <c r="ET248" s="3">
        <f t="shared" si="565"/>
        <v>6</v>
      </c>
    </row>
    <row r="249" spans="4:150" x14ac:dyDescent="0.25">
      <c r="D249" s="3">
        <v>91</v>
      </c>
      <c r="F249" s="3" t="s">
        <v>2</v>
      </c>
      <c r="G249" s="3" t="s">
        <v>3</v>
      </c>
      <c r="I249" s="3" t="s">
        <v>5</v>
      </c>
      <c r="K249" s="3" t="s">
        <v>0</v>
      </c>
      <c r="L249" s="3" t="s">
        <v>7</v>
      </c>
      <c r="N249" s="3" t="s">
        <v>105</v>
      </c>
      <c r="O249" s="5" t="s">
        <v>106</v>
      </c>
      <c r="P249" s="3" t="s">
        <v>72</v>
      </c>
      <c r="R249" s="3" t="s">
        <v>117</v>
      </c>
      <c r="S249" s="3" t="s">
        <v>118</v>
      </c>
      <c r="T249" s="3" t="s">
        <v>127</v>
      </c>
      <c r="U249" s="3" t="s">
        <v>126</v>
      </c>
      <c r="V249" s="3" t="s">
        <v>121</v>
      </c>
      <c r="W249" s="3" t="s">
        <v>122</v>
      </c>
      <c r="X249" s="3" t="s">
        <v>123</v>
      </c>
      <c r="Y249" s="3" t="s">
        <v>124</v>
      </c>
      <c r="AA249" s="3">
        <f t="shared" ref="AA249:AL249" si="614">IF(AND(E249&lt;&gt;"",AA158=1),1,0)</f>
        <v>0</v>
      </c>
      <c r="AB249" s="3">
        <f t="shared" si="614"/>
        <v>0</v>
      </c>
      <c r="AC249" s="3">
        <f t="shared" si="614"/>
        <v>1</v>
      </c>
      <c r="AD249" s="3">
        <f t="shared" si="614"/>
        <v>0</v>
      </c>
      <c r="AE249" s="3">
        <f t="shared" si="614"/>
        <v>1</v>
      </c>
      <c r="AF249" s="3">
        <f t="shared" si="614"/>
        <v>0</v>
      </c>
      <c r="AG249" s="3">
        <f t="shared" si="614"/>
        <v>1</v>
      </c>
      <c r="AH249" s="3">
        <f t="shared" si="614"/>
        <v>0</v>
      </c>
      <c r="AI249" s="3">
        <f t="shared" si="614"/>
        <v>0</v>
      </c>
      <c r="AJ249" s="3">
        <f t="shared" si="614"/>
        <v>1</v>
      </c>
      <c r="AK249" s="3">
        <f t="shared" si="614"/>
        <v>0</v>
      </c>
      <c r="AL249" s="3">
        <f t="shared" si="614"/>
        <v>1</v>
      </c>
      <c r="AM249" s="3">
        <f t="shared" si="563"/>
        <v>5</v>
      </c>
      <c r="DK249" s="3">
        <v>91</v>
      </c>
      <c r="DM249" s="3" t="s">
        <v>2</v>
      </c>
      <c r="DN249" s="3" t="s">
        <v>3</v>
      </c>
      <c r="DP249" s="3" t="s">
        <v>5</v>
      </c>
      <c r="DR249" s="3" t="s">
        <v>0</v>
      </c>
      <c r="DS249" s="3" t="s">
        <v>7</v>
      </c>
      <c r="DU249" s="3" t="s">
        <v>105</v>
      </c>
      <c r="DV249" s="5" t="s">
        <v>106</v>
      </c>
      <c r="DW249" s="3" t="s">
        <v>72</v>
      </c>
      <c r="DY249" s="3" t="s">
        <v>117</v>
      </c>
      <c r="DZ249" s="3" t="s">
        <v>118</v>
      </c>
      <c r="EA249" s="3" t="s">
        <v>127</v>
      </c>
      <c r="EB249" s="3" t="s">
        <v>126</v>
      </c>
      <c r="EC249" s="3" t="s">
        <v>121</v>
      </c>
      <c r="ED249" s="3" t="s">
        <v>122</v>
      </c>
      <c r="EE249" s="3" t="s">
        <v>123</v>
      </c>
      <c r="EF249" s="3" t="s">
        <v>124</v>
      </c>
      <c r="EH249" s="3">
        <f t="shared" ref="EH249:ES249" si="615">IF(AND(DL249&lt;&gt;"",EH158=1),1,0)</f>
        <v>0</v>
      </c>
      <c r="EI249" s="3">
        <f t="shared" si="615"/>
        <v>0</v>
      </c>
      <c r="EJ249" s="3">
        <f t="shared" si="615"/>
        <v>1</v>
      </c>
      <c r="EK249" s="3">
        <f t="shared" si="615"/>
        <v>0</v>
      </c>
      <c r="EL249" s="3">
        <f t="shared" si="615"/>
        <v>1</v>
      </c>
      <c r="EM249" s="3">
        <f t="shared" si="615"/>
        <v>0</v>
      </c>
      <c r="EN249" s="3">
        <f t="shared" si="615"/>
        <v>1</v>
      </c>
      <c r="EO249" s="3">
        <f t="shared" si="615"/>
        <v>0</v>
      </c>
      <c r="EP249" s="3">
        <f t="shared" si="615"/>
        <v>0</v>
      </c>
      <c r="EQ249" s="3">
        <f t="shared" si="615"/>
        <v>1</v>
      </c>
      <c r="ER249" s="3">
        <f t="shared" si="615"/>
        <v>0</v>
      </c>
      <c r="ES249" s="3">
        <f t="shared" si="615"/>
        <v>1</v>
      </c>
      <c r="ET249" s="3">
        <f t="shared" si="565"/>
        <v>5</v>
      </c>
    </row>
    <row r="250" spans="4:150" x14ac:dyDescent="0.25">
      <c r="D250" s="3">
        <v>92</v>
      </c>
      <c r="F250" s="3" t="s">
        <v>2</v>
      </c>
      <c r="G250" s="3" t="s">
        <v>3</v>
      </c>
      <c r="I250" s="3" t="s">
        <v>5</v>
      </c>
      <c r="K250" s="3" t="s">
        <v>0</v>
      </c>
      <c r="L250" s="3" t="s">
        <v>7</v>
      </c>
      <c r="M250" s="3" t="s">
        <v>104</v>
      </c>
      <c r="O250" s="5" t="s">
        <v>106</v>
      </c>
      <c r="P250" s="3" t="s">
        <v>72</v>
      </c>
      <c r="R250" s="3" t="s">
        <v>117</v>
      </c>
      <c r="S250" s="3" t="s">
        <v>122</v>
      </c>
      <c r="T250" s="3" t="s">
        <v>127</v>
      </c>
      <c r="U250" s="3" t="s">
        <v>126</v>
      </c>
      <c r="V250" s="3" t="s">
        <v>119</v>
      </c>
      <c r="W250" s="3" t="s">
        <v>121</v>
      </c>
      <c r="X250" s="3" t="s">
        <v>123</v>
      </c>
      <c r="Y250" s="3" t="s">
        <v>124</v>
      </c>
      <c r="AA250" s="3">
        <f t="shared" ref="AA250:AL250" si="616">IF(AND(E250&lt;&gt;"",AA158=1),1,0)</f>
        <v>0</v>
      </c>
      <c r="AB250" s="3">
        <f t="shared" si="616"/>
        <v>0</v>
      </c>
      <c r="AC250" s="3">
        <f t="shared" si="616"/>
        <v>1</v>
      </c>
      <c r="AD250" s="3">
        <f t="shared" si="616"/>
        <v>0</v>
      </c>
      <c r="AE250" s="3">
        <f t="shared" si="616"/>
        <v>1</v>
      </c>
      <c r="AF250" s="3">
        <f t="shared" si="616"/>
        <v>0</v>
      </c>
      <c r="AG250" s="3">
        <f t="shared" si="616"/>
        <v>1</v>
      </c>
      <c r="AH250" s="3">
        <f t="shared" si="616"/>
        <v>0</v>
      </c>
      <c r="AI250" s="3">
        <f t="shared" si="616"/>
        <v>1</v>
      </c>
      <c r="AJ250" s="3">
        <f t="shared" si="616"/>
        <v>0</v>
      </c>
      <c r="AK250" s="3">
        <f t="shared" si="616"/>
        <v>0</v>
      </c>
      <c r="AL250" s="3">
        <f t="shared" si="616"/>
        <v>1</v>
      </c>
      <c r="AM250" s="3">
        <f t="shared" si="563"/>
        <v>5</v>
      </c>
      <c r="DK250" s="3">
        <v>92</v>
      </c>
      <c r="DM250" s="3" t="s">
        <v>2</v>
      </c>
      <c r="DN250" s="3" t="s">
        <v>3</v>
      </c>
      <c r="DP250" s="3" t="s">
        <v>5</v>
      </c>
      <c r="DR250" s="3" t="s">
        <v>0</v>
      </c>
      <c r="DS250" s="3" t="s">
        <v>7</v>
      </c>
      <c r="DT250" s="3" t="s">
        <v>104</v>
      </c>
      <c r="DV250" s="5" t="s">
        <v>106</v>
      </c>
      <c r="DW250" s="3" t="s">
        <v>72</v>
      </c>
      <c r="DY250" s="3" t="s">
        <v>117</v>
      </c>
      <c r="DZ250" s="3" t="s">
        <v>122</v>
      </c>
      <c r="EA250" s="3" t="s">
        <v>127</v>
      </c>
      <c r="EB250" s="3" t="s">
        <v>126</v>
      </c>
      <c r="EC250" s="3" t="s">
        <v>119</v>
      </c>
      <c r="ED250" s="3" t="s">
        <v>121</v>
      </c>
      <c r="EE250" s="3" t="s">
        <v>123</v>
      </c>
      <c r="EF250" s="3" t="s">
        <v>124</v>
      </c>
      <c r="EH250" s="3">
        <f t="shared" ref="EH250:ES250" si="617">IF(AND(DL250&lt;&gt;"",EH158=1),1,0)</f>
        <v>0</v>
      </c>
      <c r="EI250" s="3">
        <f t="shared" si="617"/>
        <v>0</v>
      </c>
      <c r="EJ250" s="3">
        <f t="shared" si="617"/>
        <v>1</v>
      </c>
      <c r="EK250" s="3">
        <f t="shared" si="617"/>
        <v>0</v>
      </c>
      <c r="EL250" s="3">
        <f t="shared" si="617"/>
        <v>1</v>
      </c>
      <c r="EM250" s="3">
        <f t="shared" si="617"/>
        <v>0</v>
      </c>
      <c r="EN250" s="3">
        <f t="shared" si="617"/>
        <v>1</v>
      </c>
      <c r="EO250" s="3">
        <f t="shared" si="617"/>
        <v>0</v>
      </c>
      <c r="EP250" s="3">
        <f t="shared" si="617"/>
        <v>1</v>
      </c>
      <c r="EQ250" s="3">
        <f t="shared" si="617"/>
        <v>0</v>
      </c>
      <c r="ER250" s="3">
        <f t="shared" si="617"/>
        <v>0</v>
      </c>
      <c r="ES250" s="3">
        <f t="shared" si="617"/>
        <v>1</v>
      </c>
      <c r="ET250" s="3">
        <f t="shared" si="565"/>
        <v>5</v>
      </c>
    </row>
    <row r="251" spans="4:150" x14ac:dyDescent="0.25">
      <c r="D251" s="3">
        <v>93</v>
      </c>
      <c r="F251" s="3" t="s">
        <v>2</v>
      </c>
      <c r="G251" s="3" t="s">
        <v>3</v>
      </c>
      <c r="I251" s="3" t="s">
        <v>5</v>
      </c>
      <c r="K251" s="3" t="s">
        <v>0</v>
      </c>
      <c r="L251" s="3" t="s">
        <v>7</v>
      </c>
      <c r="M251" s="3" t="s">
        <v>104</v>
      </c>
      <c r="N251" s="3" t="s">
        <v>105</v>
      </c>
      <c r="P251" s="3" t="s">
        <v>72</v>
      </c>
      <c r="R251" s="3" t="s">
        <v>117</v>
      </c>
      <c r="S251" s="3" t="s">
        <v>118</v>
      </c>
      <c r="T251" s="3" t="s">
        <v>127</v>
      </c>
      <c r="U251" s="3" t="s">
        <v>126</v>
      </c>
      <c r="V251" s="3" t="s">
        <v>121</v>
      </c>
      <c r="W251" s="3" t="s">
        <v>122</v>
      </c>
      <c r="X251" s="3" t="s">
        <v>123</v>
      </c>
      <c r="Y251" s="3" t="s">
        <v>119</v>
      </c>
      <c r="AA251" s="3">
        <f t="shared" ref="AA251:AL251" si="618">IF(AND(E251&lt;&gt;"",AA158=1),1,0)</f>
        <v>0</v>
      </c>
      <c r="AB251" s="3">
        <f t="shared" si="618"/>
        <v>0</v>
      </c>
      <c r="AC251" s="3">
        <f t="shared" si="618"/>
        <v>1</v>
      </c>
      <c r="AD251" s="3">
        <f t="shared" si="618"/>
        <v>0</v>
      </c>
      <c r="AE251" s="3">
        <f t="shared" si="618"/>
        <v>1</v>
      </c>
      <c r="AF251" s="3">
        <f t="shared" si="618"/>
        <v>0</v>
      </c>
      <c r="AG251" s="3">
        <f t="shared" si="618"/>
        <v>1</v>
      </c>
      <c r="AH251" s="3">
        <f t="shared" si="618"/>
        <v>0</v>
      </c>
      <c r="AI251" s="3">
        <f t="shared" si="618"/>
        <v>1</v>
      </c>
      <c r="AJ251" s="3">
        <f t="shared" si="618"/>
        <v>1</v>
      </c>
      <c r="AK251" s="3">
        <f t="shared" si="618"/>
        <v>0</v>
      </c>
      <c r="AL251" s="3">
        <f t="shared" si="618"/>
        <v>1</v>
      </c>
      <c r="AM251" s="3">
        <f t="shared" si="563"/>
        <v>6</v>
      </c>
      <c r="DK251" s="3">
        <v>93</v>
      </c>
      <c r="DM251" s="3" t="s">
        <v>2</v>
      </c>
      <c r="DN251" s="3" t="s">
        <v>3</v>
      </c>
      <c r="DP251" s="3" t="s">
        <v>5</v>
      </c>
      <c r="DR251" s="3" t="s">
        <v>0</v>
      </c>
      <c r="DS251" s="3" t="s">
        <v>7</v>
      </c>
      <c r="DT251" s="3" t="s">
        <v>104</v>
      </c>
      <c r="DU251" s="3" t="s">
        <v>105</v>
      </c>
      <c r="DW251" s="3" t="s">
        <v>72</v>
      </c>
      <c r="DY251" s="3" t="s">
        <v>117</v>
      </c>
      <c r="DZ251" s="3" t="s">
        <v>118</v>
      </c>
      <c r="EA251" s="3" t="s">
        <v>127</v>
      </c>
      <c r="EB251" s="3" t="s">
        <v>126</v>
      </c>
      <c r="EC251" s="3" t="s">
        <v>121</v>
      </c>
      <c r="ED251" s="3" t="s">
        <v>122</v>
      </c>
      <c r="EE251" s="3" t="s">
        <v>123</v>
      </c>
      <c r="EF251" s="3" t="s">
        <v>119</v>
      </c>
      <c r="EH251" s="3">
        <f t="shared" ref="EH251:ES251" si="619">IF(AND(DL251&lt;&gt;"",EH158=1),1,0)</f>
        <v>0</v>
      </c>
      <c r="EI251" s="3">
        <f t="shared" si="619"/>
        <v>0</v>
      </c>
      <c r="EJ251" s="3">
        <f t="shared" si="619"/>
        <v>1</v>
      </c>
      <c r="EK251" s="3">
        <f t="shared" si="619"/>
        <v>0</v>
      </c>
      <c r="EL251" s="3">
        <f t="shared" si="619"/>
        <v>1</v>
      </c>
      <c r="EM251" s="3">
        <f t="shared" si="619"/>
        <v>0</v>
      </c>
      <c r="EN251" s="3">
        <f t="shared" si="619"/>
        <v>1</v>
      </c>
      <c r="EO251" s="3">
        <f t="shared" si="619"/>
        <v>0</v>
      </c>
      <c r="EP251" s="3">
        <f t="shared" si="619"/>
        <v>1</v>
      </c>
      <c r="EQ251" s="3">
        <f t="shared" si="619"/>
        <v>1</v>
      </c>
      <c r="ER251" s="3">
        <f t="shared" si="619"/>
        <v>0</v>
      </c>
      <c r="ES251" s="3">
        <f t="shared" si="619"/>
        <v>1</v>
      </c>
      <c r="ET251" s="3">
        <f t="shared" si="565"/>
        <v>6</v>
      </c>
    </row>
    <row r="252" spans="4:150" x14ac:dyDescent="0.25">
      <c r="D252" s="3">
        <v>94</v>
      </c>
      <c r="F252" s="3" t="s">
        <v>2</v>
      </c>
      <c r="G252" s="3" t="s">
        <v>3</v>
      </c>
      <c r="I252" s="3" t="s">
        <v>5</v>
      </c>
      <c r="K252" s="3" t="s">
        <v>0</v>
      </c>
      <c r="L252" s="3" t="s">
        <v>7</v>
      </c>
      <c r="M252" s="3" t="s">
        <v>104</v>
      </c>
      <c r="N252" s="3" t="s">
        <v>105</v>
      </c>
      <c r="O252" s="5" t="s">
        <v>106</v>
      </c>
      <c r="R252" s="3" t="s">
        <v>117</v>
      </c>
      <c r="S252" s="3" t="s">
        <v>118</v>
      </c>
      <c r="T252" s="3" t="s">
        <v>127</v>
      </c>
      <c r="U252" s="3" t="s">
        <v>126</v>
      </c>
      <c r="V252" s="3" t="s">
        <v>121</v>
      </c>
      <c r="W252" s="3" t="s">
        <v>122</v>
      </c>
      <c r="X252" s="3" t="s">
        <v>119</v>
      </c>
      <c r="Y252" s="3" t="s">
        <v>124</v>
      </c>
      <c r="AA252" s="3">
        <f t="shared" ref="AA252:AL252" si="620">IF(AND(E252&lt;&gt;"",AA158=1),1,0)</f>
        <v>0</v>
      </c>
      <c r="AB252" s="3">
        <f t="shared" si="620"/>
        <v>0</v>
      </c>
      <c r="AC252" s="3">
        <f t="shared" si="620"/>
        <v>1</v>
      </c>
      <c r="AD252" s="3">
        <f t="shared" si="620"/>
        <v>0</v>
      </c>
      <c r="AE252" s="3">
        <f t="shared" si="620"/>
        <v>1</v>
      </c>
      <c r="AF252" s="3">
        <f t="shared" si="620"/>
        <v>0</v>
      </c>
      <c r="AG252" s="3">
        <f t="shared" si="620"/>
        <v>1</v>
      </c>
      <c r="AH252" s="3">
        <f t="shared" si="620"/>
        <v>0</v>
      </c>
      <c r="AI252" s="3">
        <f t="shared" si="620"/>
        <v>1</v>
      </c>
      <c r="AJ252" s="3">
        <f t="shared" si="620"/>
        <v>1</v>
      </c>
      <c r="AK252" s="3">
        <f t="shared" si="620"/>
        <v>0</v>
      </c>
      <c r="AL252" s="3">
        <f t="shared" si="620"/>
        <v>0</v>
      </c>
      <c r="AM252" s="3">
        <f t="shared" si="563"/>
        <v>5</v>
      </c>
      <c r="DK252" s="3">
        <v>94</v>
      </c>
      <c r="DM252" s="3" t="s">
        <v>2</v>
      </c>
      <c r="DN252" s="3" t="s">
        <v>3</v>
      </c>
      <c r="DP252" s="3" t="s">
        <v>5</v>
      </c>
      <c r="DR252" s="3" t="s">
        <v>0</v>
      </c>
      <c r="DS252" s="3" t="s">
        <v>7</v>
      </c>
      <c r="DT252" s="3" t="s">
        <v>104</v>
      </c>
      <c r="DU252" s="3" t="s">
        <v>105</v>
      </c>
      <c r="DV252" s="5" t="s">
        <v>106</v>
      </c>
      <c r="DY252" s="3" t="s">
        <v>117</v>
      </c>
      <c r="DZ252" s="3" t="s">
        <v>118</v>
      </c>
      <c r="EA252" s="3" t="s">
        <v>127</v>
      </c>
      <c r="EB252" s="3" t="s">
        <v>126</v>
      </c>
      <c r="EC252" s="3" t="s">
        <v>121</v>
      </c>
      <c r="ED252" s="3" t="s">
        <v>122</v>
      </c>
      <c r="EE252" s="3" t="s">
        <v>119</v>
      </c>
      <c r="EF252" s="3" t="s">
        <v>124</v>
      </c>
      <c r="EH252" s="3">
        <f t="shared" ref="EH252:ES252" si="621">IF(AND(DL252&lt;&gt;"",EH158=1),1,0)</f>
        <v>0</v>
      </c>
      <c r="EI252" s="3">
        <f t="shared" si="621"/>
        <v>0</v>
      </c>
      <c r="EJ252" s="3">
        <f t="shared" si="621"/>
        <v>1</v>
      </c>
      <c r="EK252" s="3">
        <f t="shared" si="621"/>
        <v>0</v>
      </c>
      <c r="EL252" s="3">
        <f t="shared" si="621"/>
        <v>1</v>
      </c>
      <c r="EM252" s="3">
        <f t="shared" si="621"/>
        <v>0</v>
      </c>
      <c r="EN252" s="3">
        <f t="shared" si="621"/>
        <v>1</v>
      </c>
      <c r="EO252" s="3">
        <f t="shared" si="621"/>
        <v>0</v>
      </c>
      <c r="EP252" s="3">
        <f t="shared" si="621"/>
        <v>1</v>
      </c>
      <c r="EQ252" s="3">
        <f t="shared" si="621"/>
        <v>1</v>
      </c>
      <c r="ER252" s="3">
        <f t="shared" si="621"/>
        <v>0</v>
      </c>
      <c r="ES252" s="3">
        <f t="shared" si="621"/>
        <v>0</v>
      </c>
      <c r="ET252" s="3">
        <f t="shared" si="565"/>
        <v>5</v>
      </c>
    </row>
    <row r="253" spans="4:150" x14ac:dyDescent="0.25">
      <c r="D253" s="3">
        <v>95</v>
      </c>
      <c r="F253" s="3" t="s">
        <v>2</v>
      </c>
      <c r="G253" s="3" t="s">
        <v>3</v>
      </c>
      <c r="I253" s="3" t="s">
        <v>5</v>
      </c>
      <c r="J253" s="3" t="s">
        <v>6</v>
      </c>
      <c r="M253" s="3" t="s">
        <v>104</v>
      </c>
      <c r="N253" s="3" t="s">
        <v>105</v>
      </c>
      <c r="O253" s="5" t="s">
        <v>106</v>
      </c>
      <c r="P253" s="3" t="s">
        <v>72</v>
      </c>
      <c r="R253" s="3" t="s">
        <v>117</v>
      </c>
      <c r="S253" s="3" t="s">
        <v>118</v>
      </c>
      <c r="T253" s="3" t="s">
        <v>127</v>
      </c>
      <c r="U253" s="3" t="s">
        <v>126</v>
      </c>
      <c r="V253" s="3" t="s">
        <v>119</v>
      </c>
      <c r="W253" s="3" t="s">
        <v>120</v>
      </c>
      <c r="X253" s="3" t="s">
        <v>123</v>
      </c>
      <c r="Y253" s="3" t="s">
        <v>124</v>
      </c>
      <c r="AA253" s="3">
        <f t="shared" ref="AA253:AL253" si="622">IF(AND(E253&lt;&gt;"",AA158=1),1,0)</f>
        <v>0</v>
      </c>
      <c r="AB253" s="3">
        <f t="shared" si="622"/>
        <v>0</v>
      </c>
      <c r="AC253" s="3">
        <f t="shared" si="622"/>
        <v>1</v>
      </c>
      <c r="AD253" s="3">
        <f t="shared" si="622"/>
        <v>0</v>
      </c>
      <c r="AE253" s="3">
        <f t="shared" si="622"/>
        <v>1</v>
      </c>
      <c r="AF253" s="3">
        <f t="shared" si="622"/>
        <v>1</v>
      </c>
      <c r="AG253" s="3">
        <f t="shared" si="622"/>
        <v>0</v>
      </c>
      <c r="AH253" s="3">
        <f t="shared" si="622"/>
        <v>0</v>
      </c>
      <c r="AI253" s="3">
        <f t="shared" si="622"/>
        <v>1</v>
      </c>
      <c r="AJ253" s="3">
        <f t="shared" si="622"/>
        <v>1</v>
      </c>
      <c r="AK253" s="3">
        <f t="shared" si="622"/>
        <v>0</v>
      </c>
      <c r="AL253" s="3">
        <f t="shared" si="622"/>
        <v>1</v>
      </c>
      <c r="AM253" s="3">
        <f t="shared" si="563"/>
        <v>6</v>
      </c>
      <c r="DK253" s="3">
        <v>95</v>
      </c>
      <c r="DM253" s="3" t="s">
        <v>2</v>
      </c>
      <c r="DN253" s="3" t="s">
        <v>3</v>
      </c>
      <c r="DP253" s="3" t="s">
        <v>5</v>
      </c>
      <c r="DQ253" s="3" t="s">
        <v>6</v>
      </c>
      <c r="DT253" s="3" t="s">
        <v>104</v>
      </c>
      <c r="DU253" s="3" t="s">
        <v>105</v>
      </c>
      <c r="DV253" s="5" t="s">
        <v>106</v>
      </c>
      <c r="DW253" s="3" t="s">
        <v>72</v>
      </c>
      <c r="DY253" s="3" t="s">
        <v>117</v>
      </c>
      <c r="DZ253" s="3" t="s">
        <v>118</v>
      </c>
      <c r="EA253" s="3" t="s">
        <v>127</v>
      </c>
      <c r="EB253" s="3" t="s">
        <v>126</v>
      </c>
      <c r="EC253" s="3" t="s">
        <v>119</v>
      </c>
      <c r="ED253" s="3" t="s">
        <v>120</v>
      </c>
      <c r="EE253" s="3" t="s">
        <v>123</v>
      </c>
      <c r="EF253" s="3" t="s">
        <v>124</v>
      </c>
      <c r="EH253" s="3">
        <f t="shared" ref="EH253:ES253" si="623">IF(AND(DL253&lt;&gt;"",EH158=1),1,0)</f>
        <v>0</v>
      </c>
      <c r="EI253" s="3">
        <f t="shared" si="623"/>
        <v>0</v>
      </c>
      <c r="EJ253" s="3">
        <f t="shared" si="623"/>
        <v>1</v>
      </c>
      <c r="EK253" s="3">
        <f t="shared" si="623"/>
        <v>0</v>
      </c>
      <c r="EL253" s="3">
        <f t="shared" si="623"/>
        <v>1</v>
      </c>
      <c r="EM253" s="3">
        <f t="shared" si="623"/>
        <v>1</v>
      </c>
      <c r="EN253" s="3">
        <f t="shared" si="623"/>
        <v>0</v>
      </c>
      <c r="EO253" s="3">
        <f t="shared" si="623"/>
        <v>0</v>
      </c>
      <c r="EP253" s="3">
        <f t="shared" si="623"/>
        <v>1</v>
      </c>
      <c r="EQ253" s="3">
        <f t="shared" si="623"/>
        <v>1</v>
      </c>
      <c r="ER253" s="3">
        <f t="shared" si="623"/>
        <v>0</v>
      </c>
      <c r="ES253" s="3">
        <f t="shared" si="623"/>
        <v>1</v>
      </c>
      <c r="ET253" s="3">
        <f t="shared" si="565"/>
        <v>6</v>
      </c>
    </row>
    <row r="254" spans="4:150" x14ac:dyDescent="0.25">
      <c r="D254" s="3">
        <v>96</v>
      </c>
      <c r="F254" s="3" t="s">
        <v>2</v>
      </c>
      <c r="G254" s="3" t="s">
        <v>3</v>
      </c>
      <c r="I254" s="3" t="s">
        <v>5</v>
      </c>
      <c r="J254" s="3" t="s">
        <v>6</v>
      </c>
      <c r="L254" s="3" t="s">
        <v>7</v>
      </c>
      <c r="N254" s="3" t="s">
        <v>105</v>
      </c>
      <c r="O254" s="5" t="s">
        <v>106</v>
      </c>
      <c r="P254" s="3" t="s">
        <v>72</v>
      </c>
      <c r="R254" s="3" t="s">
        <v>117</v>
      </c>
      <c r="S254" s="3" t="s">
        <v>118</v>
      </c>
      <c r="T254" s="3" t="s">
        <v>127</v>
      </c>
      <c r="U254" s="3" t="s">
        <v>126</v>
      </c>
      <c r="V254" s="3" t="s">
        <v>121</v>
      </c>
      <c r="W254" s="3" t="s">
        <v>120</v>
      </c>
      <c r="X254" s="3" t="s">
        <v>123</v>
      </c>
      <c r="Y254" s="3" t="s">
        <v>124</v>
      </c>
      <c r="AA254" s="3">
        <f t="shared" ref="AA254:AL254" si="624">IF(AND(E254&lt;&gt;"",AA158=1),1,0)</f>
        <v>0</v>
      </c>
      <c r="AB254" s="3">
        <f t="shared" si="624"/>
        <v>0</v>
      </c>
      <c r="AC254" s="3">
        <f t="shared" si="624"/>
        <v>1</v>
      </c>
      <c r="AD254" s="3">
        <f t="shared" si="624"/>
        <v>0</v>
      </c>
      <c r="AE254" s="3">
        <f t="shared" si="624"/>
        <v>1</v>
      </c>
      <c r="AF254" s="3">
        <f t="shared" si="624"/>
        <v>1</v>
      </c>
      <c r="AG254" s="3">
        <f t="shared" si="624"/>
        <v>0</v>
      </c>
      <c r="AH254" s="3">
        <f t="shared" si="624"/>
        <v>0</v>
      </c>
      <c r="AI254" s="3">
        <f t="shared" si="624"/>
        <v>0</v>
      </c>
      <c r="AJ254" s="3">
        <f t="shared" si="624"/>
        <v>1</v>
      </c>
      <c r="AK254" s="3">
        <f t="shared" si="624"/>
        <v>0</v>
      </c>
      <c r="AL254" s="3">
        <f t="shared" si="624"/>
        <v>1</v>
      </c>
      <c r="AM254" s="3">
        <f t="shared" si="563"/>
        <v>5</v>
      </c>
      <c r="DK254" s="3">
        <v>96</v>
      </c>
      <c r="DM254" s="3" t="s">
        <v>2</v>
      </c>
      <c r="DN254" s="3" t="s">
        <v>3</v>
      </c>
      <c r="DP254" s="3" t="s">
        <v>5</v>
      </c>
      <c r="DQ254" s="3" t="s">
        <v>6</v>
      </c>
      <c r="DS254" s="3" t="s">
        <v>7</v>
      </c>
      <c r="DU254" s="3" t="s">
        <v>105</v>
      </c>
      <c r="DV254" s="5" t="s">
        <v>106</v>
      </c>
      <c r="DW254" s="3" t="s">
        <v>72</v>
      </c>
      <c r="DY254" s="3" t="s">
        <v>117</v>
      </c>
      <c r="DZ254" s="3" t="s">
        <v>118</v>
      </c>
      <c r="EA254" s="3" t="s">
        <v>127</v>
      </c>
      <c r="EB254" s="3" t="s">
        <v>126</v>
      </c>
      <c r="EC254" s="3" t="s">
        <v>121</v>
      </c>
      <c r="ED254" s="3" t="s">
        <v>120</v>
      </c>
      <c r="EE254" s="3" t="s">
        <v>123</v>
      </c>
      <c r="EF254" s="3" t="s">
        <v>124</v>
      </c>
      <c r="EH254" s="3">
        <f t="shared" ref="EH254:ES254" si="625">IF(AND(DL254&lt;&gt;"",EH158=1),1,0)</f>
        <v>0</v>
      </c>
      <c r="EI254" s="3">
        <f t="shared" si="625"/>
        <v>0</v>
      </c>
      <c r="EJ254" s="3">
        <f t="shared" si="625"/>
        <v>1</v>
      </c>
      <c r="EK254" s="3">
        <f t="shared" si="625"/>
        <v>0</v>
      </c>
      <c r="EL254" s="3">
        <f t="shared" si="625"/>
        <v>1</v>
      </c>
      <c r="EM254" s="3">
        <f t="shared" si="625"/>
        <v>1</v>
      </c>
      <c r="EN254" s="3">
        <f t="shared" si="625"/>
        <v>0</v>
      </c>
      <c r="EO254" s="3">
        <f t="shared" si="625"/>
        <v>0</v>
      </c>
      <c r="EP254" s="3">
        <f t="shared" si="625"/>
        <v>0</v>
      </c>
      <c r="EQ254" s="3">
        <f t="shared" si="625"/>
        <v>1</v>
      </c>
      <c r="ER254" s="3">
        <f t="shared" si="625"/>
        <v>0</v>
      </c>
      <c r="ES254" s="3">
        <f t="shared" si="625"/>
        <v>1</v>
      </c>
      <c r="ET254" s="3">
        <f t="shared" si="565"/>
        <v>5</v>
      </c>
    </row>
    <row r="255" spans="4:150" x14ac:dyDescent="0.25">
      <c r="D255" s="3">
        <v>97</v>
      </c>
      <c r="F255" s="3" t="s">
        <v>2</v>
      </c>
      <c r="G255" s="3" t="s">
        <v>3</v>
      </c>
      <c r="I255" s="3" t="s">
        <v>5</v>
      </c>
      <c r="J255" s="3" t="s">
        <v>6</v>
      </c>
      <c r="L255" s="3" t="s">
        <v>7</v>
      </c>
      <c r="M255" s="3" t="s">
        <v>104</v>
      </c>
      <c r="O255" s="5" t="s">
        <v>106</v>
      </c>
      <c r="P255" s="3" t="s">
        <v>72</v>
      </c>
      <c r="R255" s="3" t="s">
        <v>117</v>
      </c>
      <c r="S255" s="3" t="s">
        <v>119</v>
      </c>
      <c r="T255" s="3" t="s">
        <v>127</v>
      </c>
      <c r="U255" s="3" t="s">
        <v>126</v>
      </c>
      <c r="V255" s="3" t="s">
        <v>121</v>
      </c>
      <c r="W255" s="3" t="s">
        <v>120</v>
      </c>
      <c r="X255" s="3" t="s">
        <v>123</v>
      </c>
      <c r="Y255" s="3" t="s">
        <v>124</v>
      </c>
      <c r="AA255" s="3">
        <f t="shared" ref="AA255:AL255" si="626">IF(AND(E255&lt;&gt;"",AA158=1),1,0)</f>
        <v>0</v>
      </c>
      <c r="AB255" s="3">
        <f t="shared" si="626"/>
        <v>0</v>
      </c>
      <c r="AC255" s="3">
        <f t="shared" si="626"/>
        <v>1</v>
      </c>
      <c r="AD255" s="3">
        <f t="shared" si="626"/>
        <v>0</v>
      </c>
      <c r="AE255" s="3">
        <f t="shared" si="626"/>
        <v>1</v>
      </c>
      <c r="AF255" s="3">
        <f t="shared" si="626"/>
        <v>1</v>
      </c>
      <c r="AG255" s="3">
        <f t="shared" si="626"/>
        <v>0</v>
      </c>
      <c r="AH255" s="3">
        <f t="shared" si="626"/>
        <v>0</v>
      </c>
      <c r="AI255" s="3">
        <f t="shared" si="626"/>
        <v>1</v>
      </c>
      <c r="AJ255" s="3">
        <f t="shared" si="626"/>
        <v>0</v>
      </c>
      <c r="AK255" s="3">
        <f t="shared" si="626"/>
        <v>0</v>
      </c>
      <c r="AL255" s="3">
        <f t="shared" si="626"/>
        <v>1</v>
      </c>
      <c r="AM255" s="3">
        <f t="shared" si="563"/>
        <v>5</v>
      </c>
      <c r="DK255" s="3">
        <v>97</v>
      </c>
      <c r="DM255" s="3" t="s">
        <v>2</v>
      </c>
      <c r="DN255" s="3" t="s">
        <v>3</v>
      </c>
      <c r="DP255" s="3" t="s">
        <v>5</v>
      </c>
      <c r="DQ255" s="3" t="s">
        <v>6</v>
      </c>
      <c r="DS255" s="3" t="s">
        <v>7</v>
      </c>
      <c r="DT255" s="3" t="s">
        <v>104</v>
      </c>
      <c r="DV255" s="5" t="s">
        <v>106</v>
      </c>
      <c r="DW255" s="3" t="s">
        <v>72</v>
      </c>
      <c r="DY255" s="3" t="s">
        <v>117</v>
      </c>
      <c r="DZ255" s="3" t="s">
        <v>119</v>
      </c>
      <c r="EA255" s="3" t="s">
        <v>127</v>
      </c>
      <c r="EB255" s="3" t="s">
        <v>126</v>
      </c>
      <c r="EC255" s="3" t="s">
        <v>121</v>
      </c>
      <c r="ED255" s="3" t="s">
        <v>120</v>
      </c>
      <c r="EE255" s="3" t="s">
        <v>123</v>
      </c>
      <c r="EF255" s="3" t="s">
        <v>124</v>
      </c>
      <c r="EH255" s="3">
        <f t="shared" ref="EH255:ES255" si="627">IF(AND(DL255&lt;&gt;"",EH158=1),1,0)</f>
        <v>0</v>
      </c>
      <c r="EI255" s="3">
        <f t="shared" si="627"/>
        <v>0</v>
      </c>
      <c r="EJ255" s="3">
        <f t="shared" si="627"/>
        <v>1</v>
      </c>
      <c r="EK255" s="3">
        <f t="shared" si="627"/>
        <v>0</v>
      </c>
      <c r="EL255" s="3">
        <f t="shared" si="627"/>
        <v>1</v>
      </c>
      <c r="EM255" s="3">
        <f t="shared" si="627"/>
        <v>1</v>
      </c>
      <c r="EN255" s="3">
        <f t="shared" si="627"/>
        <v>0</v>
      </c>
      <c r="EO255" s="3">
        <f t="shared" si="627"/>
        <v>0</v>
      </c>
      <c r="EP255" s="3">
        <f t="shared" si="627"/>
        <v>1</v>
      </c>
      <c r="EQ255" s="3">
        <f t="shared" si="627"/>
        <v>0</v>
      </c>
      <c r="ER255" s="3">
        <f t="shared" si="627"/>
        <v>0</v>
      </c>
      <c r="ES255" s="3">
        <f t="shared" si="627"/>
        <v>1</v>
      </c>
      <c r="ET255" s="3">
        <f t="shared" si="565"/>
        <v>5</v>
      </c>
    </row>
    <row r="256" spans="4:150" x14ac:dyDescent="0.25">
      <c r="D256" s="3">
        <v>98</v>
      </c>
      <c r="F256" s="3" t="s">
        <v>2</v>
      </c>
      <c r="G256" s="3" t="s">
        <v>3</v>
      </c>
      <c r="I256" s="3" t="s">
        <v>5</v>
      </c>
      <c r="J256" s="3" t="s">
        <v>6</v>
      </c>
      <c r="L256" s="3" t="s">
        <v>7</v>
      </c>
      <c r="M256" s="3" t="s">
        <v>104</v>
      </c>
      <c r="N256" s="3" t="s">
        <v>105</v>
      </c>
      <c r="P256" s="3" t="s">
        <v>72</v>
      </c>
      <c r="R256" s="3" t="s">
        <v>117</v>
      </c>
      <c r="S256" s="3" t="s">
        <v>118</v>
      </c>
      <c r="T256" s="3" t="s">
        <v>127</v>
      </c>
      <c r="U256" s="3" t="s">
        <v>126</v>
      </c>
      <c r="V256" s="3" t="s">
        <v>121</v>
      </c>
      <c r="W256" s="3" t="s">
        <v>120</v>
      </c>
      <c r="X256" s="3" t="s">
        <v>123</v>
      </c>
      <c r="Y256" s="3" t="s">
        <v>119</v>
      </c>
      <c r="AA256" s="3">
        <f t="shared" ref="AA256:AL256" si="628">IF(AND(E256&lt;&gt;"",AA158=1),1,0)</f>
        <v>0</v>
      </c>
      <c r="AB256" s="3">
        <f t="shared" si="628"/>
        <v>0</v>
      </c>
      <c r="AC256" s="3">
        <f t="shared" si="628"/>
        <v>1</v>
      </c>
      <c r="AD256" s="3">
        <f t="shared" si="628"/>
        <v>0</v>
      </c>
      <c r="AE256" s="3">
        <f t="shared" si="628"/>
        <v>1</v>
      </c>
      <c r="AF256" s="3">
        <f t="shared" si="628"/>
        <v>1</v>
      </c>
      <c r="AG256" s="3">
        <f t="shared" si="628"/>
        <v>0</v>
      </c>
      <c r="AH256" s="3">
        <f t="shared" si="628"/>
        <v>0</v>
      </c>
      <c r="AI256" s="3">
        <f t="shared" si="628"/>
        <v>1</v>
      </c>
      <c r="AJ256" s="3">
        <f t="shared" si="628"/>
        <v>1</v>
      </c>
      <c r="AK256" s="3">
        <f t="shared" si="628"/>
        <v>0</v>
      </c>
      <c r="AL256" s="3">
        <f t="shared" si="628"/>
        <v>1</v>
      </c>
      <c r="AM256" s="3">
        <f t="shared" si="563"/>
        <v>6</v>
      </c>
      <c r="DK256" s="3">
        <v>98</v>
      </c>
      <c r="DM256" s="3" t="s">
        <v>2</v>
      </c>
      <c r="DN256" s="3" t="s">
        <v>3</v>
      </c>
      <c r="DP256" s="3" t="s">
        <v>5</v>
      </c>
      <c r="DQ256" s="3" t="s">
        <v>6</v>
      </c>
      <c r="DS256" s="3" t="s">
        <v>7</v>
      </c>
      <c r="DT256" s="3" t="s">
        <v>104</v>
      </c>
      <c r="DU256" s="3" t="s">
        <v>105</v>
      </c>
      <c r="DW256" s="3" t="s">
        <v>72</v>
      </c>
      <c r="DY256" s="3" t="s">
        <v>117</v>
      </c>
      <c r="DZ256" s="3" t="s">
        <v>118</v>
      </c>
      <c r="EA256" s="3" t="s">
        <v>127</v>
      </c>
      <c r="EB256" s="3" t="s">
        <v>126</v>
      </c>
      <c r="EC256" s="3" t="s">
        <v>121</v>
      </c>
      <c r="ED256" s="3" t="s">
        <v>120</v>
      </c>
      <c r="EE256" s="3" t="s">
        <v>123</v>
      </c>
      <c r="EF256" s="3" t="s">
        <v>119</v>
      </c>
      <c r="EH256" s="3">
        <f t="shared" ref="EH256:ES256" si="629">IF(AND(DL256&lt;&gt;"",EH158=1),1,0)</f>
        <v>0</v>
      </c>
      <c r="EI256" s="3">
        <f t="shared" si="629"/>
        <v>0</v>
      </c>
      <c r="EJ256" s="3">
        <f t="shared" si="629"/>
        <v>1</v>
      </c>
      <c r="EK256" s="3">
        <f t="shared" si="629"/>
        <v>0</v>
      </c>
      <c r="EL256" s="3">
        <f t="shared" si="629"/>
        <v>1</v>
      </c>
      <c r="EM256" s="3">
        <f t="shared" si="629"/>
        <v>1</v>
      </c>
      <c r="EN256" s="3">
        <f t="shared" si="629"/>
        <v>0</v>
      </c>
      <c r="EO256" s="3">
        <f t="shared" si="629"/>
        <v>0</v>
      </c>
      <c r="EP256" s="3">
        <f t="shared" si="629"/>
        <v>1</v>
      </c>
      <c r="EQ256" s="3">
        <f t="shared" si="629"/>
        <v>1</v>
      </c>
      <c r="ER256" s="3">
        <f t="shared" si="629"/>
        <v>0</v>
      </c>
      <c r="ES256" s="3">
        <f t="shared" si="629"/>
        <v>1</v>
      </c>
      <c r="ET256" s="3">
        <f t="shared" si="565"/>
        <v>6</v>
      </c>
    </row>
    <row r="257" spans="4:150" x14ac:dyDescent="0.25">
      <c r="D257" s="3">
        <v>99</v>
      </c>
      <c r="F257" s="3" t="s">
        <v>2</v>
      </c>
      <c r="G257" s="3" t="s">
        <v>3</v>
      </c>
      <c r="I257" s="3" t="s">
        <v>5</v>
      </c>
      <c r="J257" s="3" t="s">
        <v>6</v>
      </c>
      <c r="L257" s="3" t="s">
        <v>7</v>
      </c>
      <c r="M257" s="3" t="s">
        <v>104</v>
      </c>
      <c r="N257" s="3" t="s">
        <v>105</v>
      </c>
      <c r="O257" s="5" t="s">
        <v>106</v>
      </c>
      <c r="R257" s="3" t="s">
        <v>117</v>
      </c>
      <c r="S257" s="3" t="s">
        <v>118</v>
      </c>
      <c r="T257" s="3" t="s">
        <v>127</v>
      </c>
      <c r="U257" s="3" t="s">
        <v>126</v>
      </c>
      <c r="V257" s="3" t="s">
        <v>121</v>
      </c>
      <c r="W257" s="3" t="s">
        <v>120</v>
      </c>
      <c r="X257" s="3" t="s">
        <v>119</v>
      </c>
      <c r="Y257" s="3" t="s">
        <v>124</v>
      </c>
      <c r="AA257" s="3">
        <f t="shared" ref="AA257:AL257" si="630">IF(AND(E257&lt;&gt;"",AA158=1),1,0)</f>
        <v>0</v>
      </c>
      <c r="AB257" s="3">
        <f t="shared" si="630"/>
        <v>0</v>
      </c>
      <c r="AC257" s="3">
        <f t="shared" si="630"/>
        <v>1</v>
      </c>
      <c r="AD257" s="3">
        <f t="shared" si="630"/>
        <v>0</v>
      </c>
      <c r="AE257" s="3">
        <f t="shared" si="630"/>
        <v>1</v>
      </c>
      <c r="AF257" s="3">
        <f t="shared" si="630"/>
        <v>1</v>
      </c>
      <c r="AG257" s="3">
        <f t="shared" si="630"/>
        <v>0</v>
      </c>
      <c r="AH257" s="3">
        <f t="shared" si="630"/>
        <v>0</v>
      </c>
      <c r="AI257" s="3">
        <f t="shared" si="630"/>
        <v>1</v>
      </c>
      <c r="AJ257" s="3">
        <f t="shared" si="630"/>
        <v>1</v>
      </c>
      <c r="AK257" s="3">
        <f t="shared" si="630"/>
        <v>0</v>
      </c>
      <c r="AL257" s="3">
        <f t="shared" si="630"/>
        <v>0</v>
      </c>
      <c r="AM257" s="3">
        <f t="shared" si="563"/>
        <v>5</v>
      </c>
      <c r="DK257" s="3">
        <v>99</v>
      </c>
      <c r="DM257" s="3" t="s">
        <v>2</v>
      </c>
      <c r="DN257" s="3" t="s">
        <v>3</v>
      </c>
      <c r="DP257" s="3" t="s">
        <v>5</v>
      </c>
      <c r="DQ257" s="3" t="s">
        <v>6</v>
      </c>
      <c r="DS257" s="3" t="s">
        <v>7</v>
      </c>
      <c r="DT257" s="3" t="s">
        <v>104</v>
      </c>
      <c r="DU257" s="3" t="s">
        <v>105</v>
      </c>
      <c r="DV257" s="5" t="s">
        <v>106</v>
      </c>
      <c r="DY257" s="3" t="s">
        <v>117</v>
      </c>
      <c r="DZ257" s="3" t="s">
        <v>118</v>
      </c>
      <c r="EA257" s="3" t="s">
        <v>127</v>
      </c>
      <c r="EB257" s="3" t="s">
        <v>126</v>
      </c>
      <c r="EC257" s="3" t="s">
        <v>121</v>
      </c>
      <c r="ED257" s="3" t="s">
        <v>120</v>
      </c>
      <c r="EE257" s="3" t="s">
        <v>119</v>
      </c>
      <c r="EF257" s="3" t="s">
        <v>124</v>
      </c>
      <c r="EH257" s="3">
        <f t="shared" ref="EH257:ES257" si="631">IF(AND(DL257&lt;&gt;"",EH158=1),1,0)</f>
        <v>0</v>
      </c>
      <c r="EI257" s="3">
        <f t="shared" si="631"/>
        <v>0</v>
      </c>
      <c r="EJ257" s="3">
        <f t="shared" si="631"/>
        <v>1</v>
      </c>
      <c r="EK257" s="3">
        <f t="shared" si="631"/>
        <v>0</v>
      </c>
      <c r="EL257" s="3">
        <f t="shared" si="631"/>
        <v>1</v>
      </c>
      <c r="EM257" s="3">
        <f t="shared" si="631"/>
        <v>1</v>
      </c>
      <c r="EN257" s="3">
        <f t="shared" si="631"/>
        <v>0</v>
      </c>
      <c r="EO257" s="3">
        <f t="shared" si="631"/>
        <v>0</v>
      </c>
      <c r="EP257" s="3">
        <f t="shared" si="631"/>
        <v>1</v>
      </c>
      <c r="EQ257" s="3">
        <f t="shared" si="631"/>
        <v>1</v>
      </c>
      <c r="ER257" s="3">
        <f t="shared" si="631"/>
        <v>0</v>
      </c>
      <c r="ES257" s="3">
        <f t="shared" si="631"/>
        <v>0</v>
      </c>
      <c r="ET257" s="3">
        <f t="shared" si="565"/>
        <v>5</v>
      </c>
    </row>
    <row r="258" spans="4:150" x14ac:dyDescent="0.25">
      <c r="D258" s="3">
        <v>100</v>
      </c>
      <c r="F258" s="3" t="s">
        <v>2</v>
      </c>
      <c r="G258" s="3" t="s">
        <v>3</v>
      </c>
      <c r="I258" s="3" t="s">
        <v>5</v>
      </c>
      <c r="J258" s="3" t="s">
        <v>6</v>
      </c>
      <c r="K258" s="3" t="s">
        <v>0</v>
      </c>
      <c r="N258" s="3" t="s">
        <v>105</v>
      </c>
      <c r="O258" s="5" t="s">
        <v>106</v>
      </c>
      <c r="P258" s="3" t="s">
        <v>72</v>
      </c>
      <c r="R258" s="3" t="s">
        <v>117</v>
      </c>
      <c r="S258" s="3" t="s">
        <v>122</v>
      </c>
      <c r="T258" s="3" t="s">
        <v>127</v>
      </c>
      <c r="U258" s="3" t="s">
        <v>126</v>
      </c>
      <c r="V258" s="3" t="s">
        <v>118</v>
      </c>
      <c r="W258" s="3" t="s">
        <v>120</v>
      </c>
      <c r="X258" s="3" t="s">
        <v>123</v>
      </c>
      <c r="Y258" s="3" t="s">
        <v>124</v>
      </c>
      <c r="AA258" s="3">
        <f t="shared" ref="AA258:AL258" si="632">IF(AND(E258&lt;&gt;"",AA158=1),1,0)</f>
        <v>0</v>
      </c>
      <c r="AB258" s="3">
        <f t="shared" si="632"/>
        <v>0</v>
      </c>
      <c r="AC258" s="3">
        <f t="shared" si="632"/>
        <v>1</v>
      </c>
      <c r="AD258" s="3">
        <f t="shared" si="632"/>
        <v>0</v>
      </c>
      <c r="AE258" s="3">
        <f t="shared" si="632"/>
        <v>1</v>
      </c>
      <c r="AF258" s="3">
        <f t="shared" si="632"/>
        <v>1</v>
      </c>
      <c r="AG258" s="3">
        <f t="shared" si="632"/>
        <v>1</v>
      </c>
      <c r="AH258" s="3">
        <f t="shared" si="632"/>
        <v>0</v>
      </c>
      <c r="AI258" s="3">
        <f t="shared" si="632"/>
        <v>0</v>
      </c>
      <c r="AJ258" s="3">
        <f t="shared" si="632"/>
        <v>1</v>
      </c>
      <c r="AK258" s="3">
        <f t="shared" si="632"/>
        <v>0</v>
      </c>
      <c r="AL258" s="3">
        <f t="shared" si="632"/>
        <v>1</v>
      </c>
      <c r="AM258" s="3">
        <f t="shared" si="563"/>
        <v>6</v>
      </c>
      <c r="DK258" s="3">
        <v>100</v>
      </c>
      <c r="DM258" s="3" t="s">
        <v>2</v>
      </c>
      <c r="DN258" s="3" t="s">
        <v>3</v>
      </c>
      <c r="DP258" s="3" t="s">
        <v>5</v>
      </c>
      <c r="DQ258" s="3" t="s">
        <v>6</v>
      </c>
      <c r="DR258" s="3" t="s">
        <v>0</v>
      </c>
      <c r="DU258" s="3" t="s">
        <v>105</v>
      </c>
      <c r="DV258" s="5" t="s">
        <v>106</v>
      </c>
      <c r="DW258" s="3" t="s">
        <v>72</v>
      </c>
      <c r="DY258" s="3" t="s">
        <v>117</v>
      </c>
      <c r="DZ258" s="3" t="s">
        <v>122</v>
      </c>
      <c r="EA258" s="3" t="s">
        <v>127</v>
      </c>
      <c r="EB258" s="3" t="s">
        <v>126</v>
      </c>
      <c r="EC258" s="3" t="s">
        <v>118</v>
      </c>
      <c r="ED258" s="3" t="s">
        <v>120</v>
      </c>
      <c r="EE258" s="3" t="s">
        <v>123</v>
      </c>
      <c r="EF258" s="3" t="s">
        <v>124</v>
      </c>
      <c r="EH258" s="3">
        <f t="shared" ref="EH258:ES258" si="633">IF(AND(DL258&lt;&gt;"",EH158=1),1,0)</f>
        <v>0</v>
      </c>
      <c r="EI258" s="3">
        <f t="shared" si="633"/>
        <v>0</v>
      </c>
      <c r="EJ258" s="3">
        <f t="shared" si="633"/>
        <v>1</v>
      </c>
      <c r="EK258" s="3">
        <f t="shared" si="633"/>
        <v>0</v>
      </c>
      <c r="EL258" s="3">
        <f t="shared" si="633"/>
        <v>1</v>
      </c>
      <c r="EM258" s="3">
        <f t="shared" si="633"/>
        <v>1</v>
      </c>
      <c r="EN258" s="3">
        <f t="shared" si="633"/>
        <v>1</v>
      </c>
      <c r="EO258" s="3">
        <f t="shared" si="633"/>
        <v>0</v>
      </c>
      <c r="EP258" s="3">
        <f t="shared" si="633"/>
        <v>0</v>
      </c>
      <c r="EQ258" s="3">
        <f t="shared" si="633"/>
        <v>1</v>
      </c>
      <c r="ER258" s="3">
        <f t="shared" si="633"/>
        <v>0</v>
      </c>
      <c r="ES258" s="3">
        <f t="shared" si="633"/>
        <v>1</v>
      </c>
      <c r="ET258" s="3">
        <f t="shared" si="565"/>
        <v>6</v>
      </c>
    </row>
    <row r="259" spans="4:150" x14ac:dyDescent="0.25">
      <c r="D259" s="3">
        <v>101</v>
      </c>
      <c r="F259" s="3" t="s">
        <v>2</v>
      </c>
      <c r="G259" s="3" t="s">
        <v>3</v>
      </c>
      <c r="I259" s="3" t="s">
        <v>5</v>
      </c>
      <c r="J259" s="3" t="s">
        <v>6</v>
      </c>
      <c r="K259" s="3" t="s">
        <v>0</v>
      </c>
      <c r="M259" s="3" t="s">
        <v>104</v>
      </c>
      <c r="O259" s="5" t="s">
        <v>106</v>
      </c>
      <c r="P259" s="3" t="s">
        <v>72</v>
      </c>
      <c r="R259" s="3" t="s">
        <v>117</v>
      </c>
      <c r="S259" s="3" t="s">
        <v>122</v>
      </c>
      <c r="T259" s="3" t="s">
        <v>127</v>
      </c>
      <c r="U259" s="3" t="s">
        <v>126</v>
      </c>
      <c r="V259" s="3" t="s">
        <v>119</v>
      </c>
      <c r="W259" s="3" t="s">
        <v>120</v>
      </c>
      <c r="X259" s="3" t="s">
        <v>123</v>
      </c>
      <c r="Y259" s="3" t="s">
        <v>124</v>
      </c>
      <c r="AA259" s="3">
        <f t="shared" ref="AA259:AL259" si="634">IF(AND(E259&lt;&gt;"",AA158=1),1,0)</f>
        <v>0</v>
      </c>
      <c r="AB259" s="3">
        <f t="shared" si="634"/>
        <v>0</v>
      </c>
      <c r="AC259" s="3">
        <f t="shared" si="634"/>
        <v>1</v>
      </c>
      <c r="AD259" s="3">
        <f t="shared" si="634"/>
        <v>0</v>
      </c>
      <c r="AE259" s="3">
        <f t="shared" si="634"/>
        <v>1</v>
      </c>
      <c r="AF259" s="3">
        <f t="shared" si="634"/>
        <v>1</v>
      </c>
      <c r="AG259" s="3">
        <f t="shared" si="634"/>
        <v>1</v>
      </c>
      <c r="AH259" s="3">
        <f t="shared" si="634"/>
        <v>0</v>
      </c>
      <c r="AI259" s="3">
        <f t="shared" si="634"/>
        <v>1</v>
      </c>
      <c r="AJ259" s="3">
        <f t="shared" si="634"/>
        <v>0</v>
      </c>
      <c r="AK259" s="3">
        <f t="shared" si="634"/>
        <v>0</v>
      </c>
      <c r="AL259" s="3">
        <f t="shared" si="634"/>
        <v>1</v>
      </c>
      <c r="AM259" s="3">
        <f t="shared" si="563"/>
        <v>6</v>
      </c>
      <c r="DK259" s="3">
        <v>101</v>
      </c>
      <c r="DM259" s="3" t="s">
        <v>2</v>
      </c>
      <c r="DN259" s="3" t="s">
        <v>3</v>
      </c>
      <c r="DP259" s="3" t="s">
        <v>5</v>
      </c>
      <c r="DQ259" s="3" t="s">
        <v>6</v>
      </c>
      <c r="DR259" s="3" t="s">
        <v>0</v>
      </c>
      <c r="DT259" s="3" t="s">
        <v>104</v>
      </c>
      <c r="DV259" s="5" t="s">
        <v>106</v>
      </c>
      <c r="DW259" s="3" t="s">
        <v>72</v>
      </c>
      <c r="DY259" s="3" t="s">
        <v>117</v>
      </c>
      <c r="DZ259" s="3" t="s">
        <v>122</v>
      </c>
      <c r="EA259" s="3" t="s">
        <v>127</v>
      </c>
      <c r="EB259" s="3" t="s">
        <v>126</v>
      </c>
      <c r="EC259" s="3" t="s">
        <v>119</v>
      </c>
      <c r="ED259" s="3" t="s">
        <v>120</v>
      </c>
      <c r="EE259" s="3" t="s">
        <v>123</v>
      </c>
      <c r="EF259" s="3" t="s">
        <v>124</v>
      </c>
      <c r="EH259" s="3">
        <f t="shared" ref="EH259:ES259" si="635">IF(AND(DL259&lt;&gt;"",EH158=1),1,0)</f>
        <v>0</v>
      </c>
      <c r="EI259" s="3">
        <f t="shared" si="635"/>
        <v>0</v>
      </c>
      <c r="EJ259" s="3">
        <f t="shared" si="635"/>
        <v>1</v>
      </c>
      <c r="EK259" s="3">
        <f t="shared" si="635"/>
        <v>0</v>
      </c>
      <c r="EL259" s="3">
        <f t="shared" si="635"/>
        <v>1</v>
      </c>
      <c r="EM259" s="3">
        <f t="shared" si="635"/>
        <v>1</v>
      </c>
      <c r="EN259" s="3">
        <f t="shared" si="635"/>
        <v>1</v>
      </c>
      <c r="EO259" s="3">
        <f t="shared" si="635"/>
        <v>0</v>
      </c>
      <c r="EP259" s="3">
        <f t="shared" si="635"/>
        <v>1</v>
      </c>
      <c r="EQ259" s="3">
        <f t="shared" si="635"/>
        <v>0</v>
      </c>
      <c r="ER259" s="3">
        <f t="shared" si="635"/>
        <v>0</v>
      </c>
      <c r="ES259" s="3">
        <f t="shared" si="635"/>
        <v>1</v>
      </c>
      <c r="ET259" s="3">
        <f t="shared" si="565"/>
        <v>6</v>
      </c>
    </row>
    <row r="260" spans="4:150" x14ac:dyDescent="0.25">
      <c r="D260" s="3">
        <v>102</v>
      </c>
      <c r="F260" s="3" t="s">
        <v>2</v>
      </c>
      <c r="G260" s="3" t="s">
        <v>3</v>
      </c>
      <c r="I260" s="3" t="s">
        <v>5</v>
      </c>
      <c r="J260" s="3" t="s">
        <v>6</v>
      </c>
      <c r="K260" s="3" t="s">
        <v>0</v>
      </c>
      <c r="M260" s="3" t="s">
        <v>104</v>
      </c>
      <c r="N260" s="3" t="s">
        <v>105</v>
      </c>
      <c r="P260" s="3" t="s">
        <v>72</v>
      </c>
      <c r="R260" s="3" t="s">
        <v>117</v>
      </c>
      <c r="S260" s="3" t="s">
        <v>122</v>
      </c>
      <c r="T260" s="3" t="s">
        <v>127</v>
      </c>
      <c r="U260" s="3" t="s">
        <v>126</v>
      </c>
      <c r="V260" s="3" t="s">
        <v>118</v>
      </c>
      <c r="W260" s="3" t="s">
        <v>120</v>
      </c>
      <c r="X260" s="3" t="s">
        <v>123</v>
      </c>
      <c r="Y260" s="3" t="s">
        <v>119</v>
      </c>
      <c r="AA260" s="3">
        <f t="shared" ref="AA260:AL260" si="636">IF(AND(E260&lt;&gt;"",AA158=1),1,0)</f>
        <v>0</v>
      </c>
      <c r="AB260" s="3">
        <f t="shared" si="636"/>
        <v>0</v>
      </c>
      <c r="AC260" s="3">
        <f t="shared" si="636"/>
        <v>1</v>
      </c>
      <c r="AD260" s="3">
        <f t="shared" si="636"/>
        <v>0</v>
      </c>
      <c r="AE260" s="3">
        <f t="shared" si="636"/>
        <v>1</v>
      </c>
      <c r="AF260" s="3">
        <f t="shared" si="636"/>
        <v>1</v>
      </c>
      <c r="AG260" s="3">
        <f t="shared" si="636"/>
        <v>1</v>
      </c>
      <c r="AH260" s="3">
        <f t="shared" si="636"/>
        <v>0</v>
      </c>
      <c r="AI260" s="3">
        <f t="shared" si="636"/>
        <v>1</v>
      </c>
      <c r="AJ260" s="3">
        <f t="shared" si="636"/>
        <v>1</v>
      </c>
      <c r="AK260" s="3">
        <f t="shared" si="636"/>
        <v>0</v>
      </c>
      <c r="AL260" s="3">
        <f t="shared" si="636"/>
        <v>1</v>
      </c>
      <c r="AM260" s="3">
        <f t="shared" si="563"/>
        <v>7</v>
      </c>
      <c r="DK260" s="3">
        <v>102</v>
      </c>
      <c r="DM260" s="3" t="s">
        <v>2</v>
      </c>
      <c r="DN260" s="3" t="s">
        <v>3</v>
      </c>
      <c r="DP260" s="3" t="s">
        <v>5</v>
      </c>
      <c r="DQ260" s="3" t="s">
        <v>6</v>
      </c>
      <c r="DR260" s="3" t="s">
        <v>0</v>
      </c>
      <c r="DT260" s="3" t="s">
        <v>104</v>
      </c>
      <c r="DU260" s="3" t="s">
        <v>105</v>
      </c>
      <c r="DW260" s="3" t="s">
        <v>72</v>
      </c>
      <c r="DY260" s="3" t="s">
        <v>117</v>
      </c>
      <c r="DZ260" s="3" t="s">
        <v>122</v>
      </c>
      <c r="EA260" s="3" t="s">
        <v>127</v>
      </c>
      <c r="EB260" s="3" t="s">
        <v>126</v>
      </c>
      <c r="EC260" s="3" t="s">
        <v>118</v>
      </c>
      <c r="ED260" s="3" t="s">
        <v>120</v>
      </c>
      <c r="EE260" s="3" t="s">
        <v>123</v>
      </c>
      <c r="EF260" s="3" t="s">
        <v>119</v>
      </c>
      <c r="EH260" s="3">
        <f t="shared" ref="EH260:ES260" si="637">IF(AND(DL260&lt;&gt;"",EH158=1),1,0)</f>
        <v>0</v>
      </c>
      <c r="EI260" s="3">
        <f t="shared" si="637"/>
        <v>0</v>
      </c>
      <c r="EJ260" s="3">
        <f t="shared" si="637"/>
        <v>1</v>
      </c>
      <c r="EK260" s="3">
        <f t="shared" si="637"/>
        <v>0</v>
      </c>
      <c r="EL260" s="3">
        <f t="shared" si="637"/>
        <v>1</v>
      </c>
      <c r="EM260" s="3">
        <f t="shared" si="637"/>
        <v>1</v>
      </c>
      <c r="EN260" s="3">
        <f t="shared" si="637"/>
        <v>1</v>
      </c>
      <c r="EO260" s="3">
        <f t="shared" si="637"/>
        <v>0</v>
      </c>
      <c r="EP260" s="3">
        <f t="shared" si="637"/>
        <v>1</v>
      </c>
      <c r="EQ260" s="3">
        <f t="shared" si="637"/>
        <v>1</v>
      </c>
      <c r="ER260" s="3">
        <f t="shared" si="637"/>
        <v>0</v>
      </c>
      <c r="ES260" s="3">
        <f t="shared" si="637"/>
        <v>1</v>
      </c>
      <c r="ET260" s="3">
        <f t="shared" si="565"/>
        <v>7</v>
      </c>
    </row>
    <row r="261" spans="4:150" x14ac:dyDescent="0.25">
      <c r="D261" s="3">
        <v>103</v>
      </c>
      <c r="F261" s="3" t="s">
        <v>2</v>
      </c>
      <c r="G261" s="3" t="s">
        <v>3</v>
      </c>
      <c r="I261" s="3" t="s">
        <v>5</v>
      </c>
      <c r="J261" s="3" t="s">
        <v>6</v>
      </c>
      <c r="K261" s="3" t="s">
        <v>0</v>
      </c>
      <c r="M261" s="3" t="s">
        <v>104</v>
      </c>
      <c r="N261" s="3" t="s">
        <v>105</v>
      </c>
      <c r="O261" s="5" t="s">
        <v>106</v>
      </c>
      <c r="R261" s="3" t="s">
        <v>117</v>
      </c>
      <c r="S261" s="3" t="s">
        <v>122</v>
      </c>
      <c r="T261" s="3" t="s">
        <v>127</v>
      </c>
      <c r="U261" s="3" t="s">
        <v>126</v>
      </c>
      <c r="V261" s="3" t="s">
        <v>118</v>
      </c>
      <c r="W261" s="3" t="s">
        <v>120</v>
      </c>
      <c r="X261" s="3" t="s">
        <v>119</v>
      </c>
      <c r="Y261" s="3" t="s">
        <v>124</v>
      </c>
      <c r="AA261" s="3">
        <f t="shared" ref="AA261:AL261" si="638">IF(AND(E261&lt;&gt;"",AA158=1),1,0)</f>
        <v>0</v>
      </c>
      <c r="AB261" s="3">
        <f t="shared" si="638"/>
        <v>0</v>
      </c>
      <c r="AC261" s="3">
        <f t="shared" si="638"/>
        <v>1</v>
      </c>
      <c r="AD261" s="3">
        <f t="shared" si="638"/>
        <v>0</v>
      </c>
      <c r="AE261" s="3">
        <f t="shared" si="638"/>
        <v>1</v>
      </c>
      <c r="AF261" s="3">
        <f t="shared" si="638"/>
        <v>1</v>
      </c>
      <c r="AG261" s="3">
        <f t="shared" si="638"/>
        <v>1</v>
      </c>
      <c r="AH261" s="3">
        <f t="shared" si="638"/>
        <v>0</v>
      </c>
      <c r="AI261" s="3">
        <f t="shared" si="638"/>
        <v>1</v>
      </c>
      <c r="AJ261" s="3">
        <f t="shared" si="638"/>
        <v>1</v>
      </c>
      <c r="AK261" s="3">
        <f t="shared" si="638"/>
        <v>0</v>
      </c>
      <c r="AL261" s="3">
        <f t="shared" si="638"/>
        <v>0</v>
      </c>
      <c r="AM261" s="3">
        <f t="shared" si="563"/>
        <v>6</v>
      </c>
      <c r="DK261" s="3">
        <v>103</v>
      </c>
      <c r="DM261" s="3" t="s">
        <v>2</v>
      </c>
      <c r="DN261" s="3" t="s">
        <v>3</v>
      </c>
      <c r="DP261" s="3" t="s">
        <v>5</v>
      </c>
      <c r="DQ261" s="3" t="s">
        <v>6</v>
      </c>
      <c r="DR261" s="3" t="s">
        <v>0</v>
      </c>
      <c r="DT261" s="3" t="s">
        <v>104</v>
      </c>
      <c r="DU261" s="3" t="s">
        <v>105</v>
      </c>
      <c r="DV261" s="5" t="s">
        <v>106</v>
      </c>
      <c r="DY261" s="3" t="s">
        <v>117</v>
      </c>
      <c r="DZ261" s="3" t="s">
        <v>122</v>
      </c>
      <c r="EA261" s="3" t="s">
        <v>127</v>
      </c>
      <c r="EB261" s="3" t="s">
        <v>126</v>
      </c>
      <c r="EC261" s="3" t="s">
        <v>118</v>
      </c>
      <c r="ED261" s="3" t="s">
        <v>120</v>
      </c>
      <c r="EE261" s="3" t="s">
        <v>119</v>
      </c>
      <c r="EF261" s="3" t="s">
        <v>124</v>
      </c>
      <c r="EH261" s="3">
        <f t="shared" ref="EH261:ES261" si="639">IF(AND(DL261&lt;&gt;"",EH158=1),1,0)</f>
        <v>0</v>
      </c>
      <c r="EI261" s="3">
        <f t="shared" si="639"/>
        <v>0</v>
      </c>
      <c r="EJ261" s="3">
        <f t="shared" si="639"/>
        <v>1</v>
      </c>
      <c r="EK261" s="3">
        <f t="shared" si="639"/>
        <v>0</v>
      </c>
      <c r="EL261" s="3">
        <f t="shared" si="639"/>
        <v>1</v>
      </c>
      <c r="EM261" s="3">
        <f t="shared" si="639"/>
        <v>1</v>
      </c>
      <c r="EN261" s="3">
        <f t="shared" si="639"/>
        <v>1</v>
      </c>
      <c r="EO261" s="3">
        <f t="shared" si="639"/>
        <v>0</v>
      </c>
      <c r="EP261" s="3">
        <f t="shared" si="639"/>
        <v>1</v>
      </c>
      <c r="EQ261" s="3">
        <f t="shared" si="639"/>
        <v>1</v>
      </c>
      <c r="ER261" s="3">
        <f t="shared" si="639"/>
        <v>0</v>
      </c>
      <c r="ES261" s="3">
        <f t="shared" si="639"/>
        <v>0</v>
      </c>
      <c r="ET261" s="3">
        <f t="shared" si="565"/>
        <v>6</v>
      </c>
    </row>
    <row r="262" spans="4:150" x14ac:dyDescent="0.25">
      <c r="D262" s="3">
        <v>104</v>
      </c>
      <c r="F262" s="3" t="s">
        <v>2</v>
      </c>
      <c r="G262" s="3" t="s">
        <v>3</v>
      </c>
      <c r="I262" s="3" t="s">
        <v>5</v>
      </c>
      <c r="J262" s="3" t="s">
        <v>6</v>
      </c>
      <c r="K262" s="3" t="s">
        <v>0</v>
      </c>
      <c r="L262" s="3" t="s">
        <v>7</v>
      </c>
      <c r="O262" s="5" t="s">
        <v>106</v>
      </c>
      <c r="P262" s="3" t="s">
        <v>72</v>
      </c>
      <c r="R262" s="3" t="s">
        <v>117</v>
      </c>
      <c r="S262" s="3" t="s">
        <v>122</v>
      </c>
      <c r="T262" s="3" t="s">
        <v>127</v>
      </c>
      <c r="U262" s="3" t="s">
        <v>126</v>
      </c>
      <c r="V262" s="3" t="s">
        <v>121</v>
      </c>
      <c r="W262" s="3" t="s">
        <v>120</v>
      </c>
      <c r="X262" s="3" t="s">
        <v>123</v>
      </c>
      <c r="Y262" s="3" t="s">
        <v>124</v>
      </c>
      <c r="AA262" s="3">
        <f t="shared" ref="AA262:AL262" si="640">IF(AND(E262&lt;&gt;"",AA158=1),1,0)</f>
        <v>0</v>
      </c>
      <c r="AB262" s="3">
        <f t="shared" si="640"/>
        <v>0</v>
      </c>
      <c r="AC262" s="3">
        <f t="shared" si="640"/>
        <v>1</v>
      </c>
      <c r="AD262" s="3">
        <f t="shared" si="640"/>
        <v>0</v>
      </c>
      <c r="AE262" s="3">
        <f t="shared" si="640"/>
        <v>1</v>
      </c>
      <c r="AF262" s="3">
        <f t="shared" si="640"/>
        <v>1</v>
      </c>
      <c r="AG262" s="3">
        <f t="shared" si="640"/>
        <v>1</v>
      </c>
      <c r="AH262" s="3">
        <f t="shared" si="640"/>
        <v>0</v>
      </c>
      <c r="AI262" s="3">
        <f t="shared" si="640"/>
        <v>0</v>
      </c>
      <c r="AJ262" s="3">
        <f t="shared" si="640"/>
        <v>0</v>
      </c>
      <c r="AK262" s="3">
        <f t="shared" si="640"/>
        <v>0</v>
      </c>
      <c r="AL262" s="3">
        <f t="shared" si="640"/>
        <v>1</v>
      </c>
      <c r="AM262" s="3">
        <f t="shared" si="563"/>
        <v>5</v>
      </c>
      <c r="DK262" s="3">
        <v>104</v>
      </c>
      <c r="DM262" s="3" t="s">
        <v>2</v>
      </c>
      <c r="DN262" s="3" t="s">
        <v>3</v>
      </c>
      <c r="DP262" s="3" t="s">
        <v>5</v>
      </c>
      <c r="DQ262" s="3" t="s">
        <v>6</v>
      </c>
      <c r="DR262" s="3" t="s">
        <v>0</v>
      </c>
      <c r="DS262" s="3" t="s">
        <v>7</v>
      </c>
      <c r="DV262" s="5" t="s">
        <v>106</v>
      </c>
      <c r="DW262" s="3" t="s">
        <v>72</v>
      </c>
      <c r="DY262" s="3" t="s">
        <v>117</v>
      </c>
      <c r="DZ262" s="3" t="s">
        <v>122</v>
      </c>
      <c r="EA262" s="3" t="s">
        <v>127</v>
      </c>
      <c r="EB262" s="3" t="s">
        <v>126</v>
      </c>
      <c r="EC262" s="3" t="s">
        <v>121</v>
      </c>
      <c r="ED262" s="3" t="s">
        <v>120</v>
      </c>
      <c r="EE262" s="3" t="s">
        <v>123</v>
      </c>
      <c r="EF262" s="3" t="s">
        <v>124</v>
      </c>
      <c r="EH262" s="3">
        <f t="shared" ref="EH262:ES262" si="641">IF(AND(DL262&lt;&gt;"",EH158=1),1,0)</f>
        <v>0</v>
      </c>
      <c r="EI262" s="3">
        <f t="shared" si="641"/>
        <v>0</v>
      </c>
      <c r="EJ262" s="3">
        <f t="shared" si="641"/>
        <v>1</v>
      </c>
      <c r="EK262" s="3">
        <f t="shared" si="641"/>
        <v>0</v>
      </c>
      <c r="EL262" s="3">
        <f t="shared" si="641"/>
        <v>1</v>
      </c>
      <c r="EM262" s="3">
        <f t="shared" si="641"/>
        <v>1</v>
      </c>
      <c r="EN262" s="3">
        <f t="shared" si="641"/>
        <v>1</v>
      </c>
      <c r="EO262" s="3">
        <f t="shared" si="641"/>
        <v>0</v>
      </c>
      <c r="EP262" s="3">
        <f t="shared" si="641"/>
        <v>0</v>
      </c>
      <c r="EQ262" s="3">
        <f t="shared" si="641"/>
        <v>0</v>
      </c>
      <c r="ER262" s="3">
        <f t="shared" si="641"/>
        <v>0</v>
      </c>
      <c r="ES262" s="3">
        <f t="shared" si="641"/>
        <v>1</v>
      </c>
      <c r="ET262" s="3">
        <f t="shared" si="565"/>
        <v>5</v>
      </c>
    </row>
    <row r="263" spans="4:150" x14ac:dyDescent="0.25">
      <c r="D263" s="3">
        <v>105</v>
      </c>
      <c r="F263" s="3" t="s">
        <v>2</v>
      </c>
      <c r="G263" s="3" t="s">
        <v>3</v>
      </c>
      <c r="I263" s="3" t="s">
        <v>5</v>
      </c>
      <c r="J263" s="3" t="s">
        <v>6</v>
      </c>
      <c r="K263" s="3" t="s">
        <v>0</v>
      </c>
      <c r="L263" s="3" t="s">
        <v>7</v>
      </c>
      <c r="N263" s="3" t="s">
        <v>105</v>
      </c>
      <c r="P263" s="3" t="s">
        <v>72</v>
      </c>
      <c r="R263" s="3" t="s">
        <v>121</v>
      </c>
      <c r="S263" s="3" t="s">
        <v>122</v>
      </c>
      <c r="T263" s="3" t="s">
        <v>127</v>
      </c>
      <c r="U263" s="3" t="s">
        <v>126</v>
      </c>
      <c r="V263" s="3" t="s">
        <v>118</v>
      </c>
      <c r="W263" s="3" t="s">
        <v>120</v>
      </c>
      <c r="X263" s="3" t="s">
        <v>123</v>
      </c>
      <c r="Y263" s="3" t="s">
        <v>117</v>
      </c>
      <c r="AA263" s="3">
        <f t="shared" ref="AA263:AL263" si="642">IF(AND(E263&lt;&gt;"",AA158=1),1,0)</f>
        <v>0</v>
      </c>
      <c r="AB263" s="3">
        <f t="shared" si="642"/>
        <v>0</v>
      </c>
      <c r="AC263" s="3">
        <f t="shared" si="642"/>
        <v>1</v>
      </c>
      <c r="AD263" s="3">
        <f t="shared" si="642"/>
        <v>0</v>
      </c>
      <c r="AE263" s="3">
        <f t="shared" si="642"/>
        <v>1</v>
      </c>
      <c r="AF263" s="3">
        <f t="shared" si="642"/>
        <v>1</v>
      </c>
      <c r="AG263" s="3">
        <f t="shared" si="642"/>
        <v>1</v>
      </c>
      <c r="AH263" s="3">
        <f t="shared" si="642"/>
        <v>0</v>
      </c>
      <c r="AI263" s="3">
        <f t="shared" si="642"/>
        <v>0</v>
      </c>
      <c r="AJ263" s="3">
        <f t="shared" si="642"/>
        <v>1</v>
      </c>
      <c r="AK263" s="3">
        <f t="shared" si="642"/>
        <v>0</v>
      </c>
      <c r="AL263" s="3">
        <f t="shared" si="642"/>
        <v>1</v>
      </c>
      <c r="AM263" s="3">
        <f t="shared" si="563"/>
        <v>6</v>
      </c>
      <c r="DK263" s="3">
        <v>105</v>
      </c>
      <c r="DM263" s="3" t="s">
        <v>2</v>
      </c>
      <c r="DN263" s="3" t="s">
        <v>3</v>
      </c>
      <c r="DP263" s="3" t="s">
        <v>5</v>
      </c>
      <c r="DQ263" s="3" t="s">
        <v>6</v>
      </c>
      <c r="DR263" s="3" t="s">
        <v>0</v>
      </c>
      <c r="DS263" s="3" t="s">
        <v>7</v>
      </c>
      <c r="DU263" s="3" t="s">
        <v>105</v>
      </c>
      <c r="DW263" s="3" t="s">
        <v>72</v>
      </c>
      <c r="DY263" s="3" t="s">
        <v>121</v>
      </c>
      <c r="DZ263" s="3" t="s">
        <v>122</v>
      </c>
      <c r="EA263" s="3" t="s">
        <v>127</v>
      </c>
      <c r="EB263" s="3" t="s">
        <v>126</v>
      </c>
      <c r="EC263" s="3" t="s">
        <v>118</v>
      </c>
      <c r="ED263" s="3" t="s">
        <v>120</v>
      </c>
      <c r="EE263" s="3" t="s">
        <v>123</v>
      </c>
      <c r="EF263" s="3" t="s">
        <v>117</v>
      </c>
      <c r="EH263" s="3">
        <f t="shared" ref="EH263:ES263" si="643">IF(AND(DL263&lt;&gt;"",EH158=1),1,0)</f>
        <v>0</v>
      </c>
      <c r="EI263" s="3">
        <f t="shared" si="643"/>
        <v>0</v>
      </c>
      <c r="EJ263" s="3">
        <f t="shared" si="643"/>
        <v>1</v>
      </c>
      <c r="EK263" s="3">
        <f t="shared" si="643"/>
        <v>0</v>
      </c>
      <c r="EL263" s="3">
        <f t="shared" si="643"/>
        <v>1</v>
      </c>
      <c r="EM263" s="3">
        <f t="shared" si="643"/>
        <v>1</v>
      </c>
      <c r="EN263" s="3">
        <f t="shared" si="643"/>
        <v>1</v>
      </c>
      <c r="EO263" s="3">
        <f t="shared" si="643"/>
        <v>0</v>
      </c>
      <c r="EP263" s="3">
        <f t="shared" si="643"/>
        <v>0</v>
      </c>
      <c r="EQ263" s="3">
        <f t="shared" si="643"/>
        <v>1</v>
      </c>
      <c r="ER263" s="3">
        <f t="shared" si="643"/>
        <v>0</v>
      </c>
      <c r="ES263" s="3">
        <f t="shared" si="643"/>
        <v>1</v>
      </c>
      <c r="ET263" s="3">
        <f t="shared" si="565"/>
        <v>6</v>
      </c>
    </row>
    <row r="264" spans="4:150" x14ac:dyDescent="0.25">
      <c r="D264" s="3">
        <v>106</v>
      </c>
      <c r="F264" s="3" t="s">
        <v>2</v>
      </c>
      <c r="G264" s="3" t="s">
        <v>3</v>
      </c>
      <c r="I264" s="3" t="s">
        <v>5</v>
      </c>
      <c r="J264" s="3" t="s">
        <v>6</v>
      </c>
      <c r="K264" s="3" t="s">
        <v>0</v>
      </c>
      <c r="L264" s="3" t="s">
        <v>7</v>
      </c>
      <c r="N264" s="3" t="s">
        <v>105</v>
      </c>
      <c r="O264" s="5" t="s">
        <v>106</v>
      </c>
      <c r="R264" s="3" t="s">
        <v>121</v>
      </c>
      <c r="S264" s="3" t="s">
        <v>122</v>
      </c>
      <c r="T264" s="3" t="s">
        <v>127</v>
      </c>
      <c r="U264" s="3" t="s">
        <v>126</v>
      </c>
      <c r="V264" s="3" t="s">
        <v>118</v>
      </c>
      <c r="W264" s="3" t="s">
        <v>120</v>
      </c>
      <c r="X264" s="3" t="s">
        <v>117</v>
      </c>
      <c r="Y264" s="3" t="s">
        <v>124</v>
      </c>
      <c r="AA264" s="3">
        <f t="shared" ref="AA264:AL264" si="644">IF(AND(E264&lt;&gt;"",AA158=1),1,0)</f>
        <v>0</v>
      </c>
      <c r="AB264" s="3">
        <f t="shared" si="644"/>
        <v>0</v>
      </c>
      <c r="AC264" s="3">
        <f t="shared" si="644"/>
        <v>1</v>
      </c>
      <c r="AD264" s="3">
        <f t="shared" si="644"/>
        <v>0</v>
      </c>
      <c r="AE264" s="3">
        <f t="shared" si="644"/>
        <v>1</v>
      </c>
      <c r="AF264" s="3">
        <f t="shared" si="644"/>
        <v>1</v>
      </c>
      <c r="AG264" s="3">
        <f t="shared" si="644"/>
        <v>1</v>
      </c>
      <c r="AH264" s="3">
        <f t="shared" si="644"/>
        <v>0</v>
      </c>
      <c r="AI264" s="3">
        <f t="shared" si="644"/>
        <v>0</v>
      </c>
      <c r="AJ264" s="3">
        <f t="shared" si="644"/>
        <v>1</v>
      </c>
      <c r="AK264" s="3">
        <f t="shared" si="644"/>
        <v>0</v>
      </c>
      <c r="AL264" s="3">
        <f t="shared" si="644"/>
        <v>0</v>
      </c>
      <c r="AM264" s="3">
        <f t="shared" si="563"/>
        <v>5</v>
      </c>
      <c r="DK264" s="3">
        <v>106</v>
      </c>
      <c r="DM264" s="3" t="s">
        <v>2</v>
      </c>
      <c r="DN264" s="3" t="s">
        <v>3</v>
      </c>
      <c r="DP264" s="3" t="s">
        <v>5</v>
      </c>
      <c r="DQ264" s="3" t="s">
        <v>6</v>
      </c>
      <c r="DR264" s="3" t="s">
        <v>0</v>
      </c>
      <c r="DS264" s="3" t="s">
        <v>7</v>
      </c>
      <c r="DU264" s="3" t="s">
        <v>105</v>
      </c>
      <c r="DV264" s="5" t="s">
        <v>106</v>
      </c>
      <c r="DY264" s="3" t="s">
        <v>121</v>
      </c>
      <c r="DZ264" s="3" t="s">
        <v>122</v>
      </c>
      <c r="EA264" s="3" t="s">
        <v>127</v>
      </c>
      <c r="EB264" s="3" t="s">
        <v>126</v>
      </c>
      <c r="EC264" s="3" t="s">
        <v>118</v>
      </c>
      <c r="ED264" s="3" t="s">
        <v>120</v>
      </c>
      <c r="EE264" s="3" t="s">
        <v>117</v>
      </c>
      <c r="EF264" s="3" t="s">
        <v>124</v>
      </c>
      <c r="EH264" s="3">
        <f t="shared" ref="EH264:ES264" si="645">IF(AND(DL264&lt;&gt;"",EH158=1),1,0)</f>
        <v>0</v>
      </c>
      <c r="EI264" s="3">
        <f t="shared" si="645"/>
        <v>0</v>
      </c>
      <c r="EJ264" s="3">
        <f t="shared" si="645"/>
        <v>1</v>
      </c>
      <c r="EK264" s="3">
        <f t="shared" si="645"/>
        <v>0</v>
      </c>
      <c r="EL264" s="3">
        <f t="shared" si="645"/>
        <v>1</v>
      </c>
      <c r="EM264" s="3">
        <f t="shared" si="645"/>
        <v>1</v>
      </c>
      <c r="EN264" s="3">
        <f t="shared" si="645"/>
        <v>1</v>
      </c>
      <c r="EO264" s="3">
        <f t="shared" si="645"/>
        <v>0</v>
      </c>
      <c r="EP264" s="3">
        <f t="shared" si="645"/>
        <v>0</v>
      </c>
      <c r="EQ264" s="3">
        <f t="shared" si="645"/>
        <v>1</v>
      </c>
      <c r="ER264" s="3">
        <f t="shared" si="645"/>
        <v>0</v>
      </c>
      <c r="ES264" s="3">
        <f t="shared" si="645"/>
        <v>0</v>
      </c>
      <c r="ET264" s="3">
        <f t="shared" si="565"/>
        <v>5</v>
      </c>
    </row>
    <row r="265" spans="4:150" x14ac:dyDescent="0.25">
      <c r="D265" s="3">
        <v>107</v>
      </c>
      <c r="F265" s="3" t="s">
        <v>2</v>
      </c>
      <c r="G265" s="3" t="s">
        <v>3</v>
      </c>
      <c r="I265" s="3" t="s">
        <v>5</v>
      </c>
      <c r="J265" s="3" t="s">
        <v>6</v>
      </c>
      <c r="K265" s="3" t="s">
        <v>0</v>
      </c>
      <c r="L265" s="3" t="s">
        <v>7</v>
      </c>
      <c r="M265" s="3" t="s">
        <v>104</v>
      </c>
      <c r="P265" s="3" t="s">
        <v>72</v>
      </c>
      <c r="R265" s="3" t="s">
        <v>117</v>
      </c>
      <c r="S265" s="3" t="s">
        <v>122</v>
      </c>
      <c r="T265" s="3" t="s">
        <v>127</v>
      </c>
      <c r="U265" s="3" t="s">
        <v>126</v>
      </c>
      <c r="V265" s="3" t="s">
        <v>121</v>
      </c>
      <c r="W265" s="3" t="s">
        <v>120</v>
      </c>
      <c r="X265" s="3" t="s">
        <v>123</v>
      </c>
      <c r="Y265" s="3" t="s">
        <v>119</v>
      </c>
      <c r="AA265" s="3">
        <f t="shared" ref="AA265:AL265" si="646">IF(AND(E265&lt;&gt;"",AA158=1),1,0)</f>
        <v>0</v>
      </c>
      <c r="AB265" s="3">
        <f t="shared" si="646"/>
        <v>0</v>
      </c>
      <c r="AC265" s="3">
        <f t="shared" si="646"/>
        <v>1</v>
      </c>
      <c r="AD265" s="3">
        <f t="shared" si="646"/>
        <v>0</v>
      </c>
      <c r="AE265" s="3">
        <f t="shared" si="646"/>
        <v>1</v>
      </c>
      <c r="AF265" s="3">
        <f t="shared" si="646"/>
        <v>1</v>
      </c>
      <c r="AG265" s="3">
        <f t="shared" si="646"/>
        <v>1</v>
      </c>
      <c r="AH265" s="3">
        <f t="shared" si="646"/>
        <v>0</v>
      </c>
      <c r="AI265" s="3">
        <f t="shared" si="646"/>
        <v>1</v>
      </c>
      <c r="AJ265" s="3">
        <f t="shared" si="646"/>
        <v>0</v>
      </c>
      <c r="AK265" s="3">
        <f t="shared" si="646"/>
        <v>0</v>
      </c>
      <c r="AL265" s="3">
        <f t="shared" si="646"/>
        <v>1</v>
      </c>
      <c r="AM265" s="3">
        <f t="shared" si="563"/>
        <v>6</v>
      </c>
      <c r="DK265" s="3">
        <v>107</v>
      </c>
      <c r="DM265" s="3" t="s">
        <v>2</v>
      </c>
      <c r="DN265" s="3" t="s">
        <v>3</v>
      </c>
      <c r="DP265" s="3" t="s">
        <v>5</v>
      </c>
      <c r="DQ265" s="3" t="s">
        <v>6</v>
      </c>
      <c r="DR265" s="3" t="s">
        <v>0</v>
      </c>
      <c r="DS265" s="3" t="s">
        <v>7</v>
      </c>
      <c r="DT265" s="3" t="s">
        <v>104</v>
      </c>
      <c r="DW265" s="3" t="s">
        <v>72</v>
      </c>
      <c r="DY265" s="3" t="s">
        <v>117</v>
      </c>
      <c r="DZ265" s="3" t="s">
        <v>122</v>
      </c>
      <c r="EA265" s="3" t="s">
        <v>127</v>
      </c>
      <c r="EB265" s="3" t="s">
        <v>126</v>
      </c>
      <c r="EC265" s="3" t="s">
        <v>121</v>
      </c>
      <c r="ED265" s="3" t="s">
        <v>120</v>
      </c>
      <c r="EE265" s="3" t="s">
        <v>123</v>
      </c>
      <c r="EF265" s="3" t="s">
        <v>119</v>
      </c>
      <c r="EH265" s="3">
        <f t="shared" ref="EH265:ES265" si="647">IF(AND(DL265&lt;&gt;"",EH158=1),1,0)</f>
        <v>0</v>
      </c>
      <c r="EI265" s="3">
        <f t="shared" si="647"/>
        <v>0</v>
      </c>
      <c r="EJ265" s="3">
        <f t="shared" si="647"/>
        <v>1</v>
      </c>
      <c r="EK265" s="3">
        <f t="shared" si="647"/>
        <v>0</v>
      </c>
      <c r="EL265" s="3">
        <f t="shared" si="647"/>
        <v>1</v>
      </c>
      <c r="EM265" s="3">
        <f t="shared" si="647"/>
        <v>1</v>
      </c>
      <c r="EN265" s="3">
        <f t="shared" si="647"/>
        <v>1</v>
      </c>
      <c r="EO265" s="3">
        <f t="shared" si="647"/>
        <v>0</v>
      </c>
      <c r="EP265" s="3">
        <f t="shared" si="647"/>
        <v>1</v>
      </c>
      <c r="EQ265" s="3">
        <f t="shared" si="647"/>
        <v>0</v>
      </c>
      <c r="ER265" s="3">
        <f t="shared" si="647"/>
        <v>0</v>
      </c>
      <c r="ES265" s="3">
        <f t="shared" si="647"/>
        <v>1</v>
      </c>
      <c r="ET265" s="3">
        <f t="shared" si="565"/>
        <v>6</v>
      </c>
    </row>
    <row r="266" spans="4:150" x14ac:dyDescent="0.25">
      <c r="D266" s="3">
        <v>108</v>
      </c>
      <c r="F266" s="3" t="s">
        <v>2</v>
      </c>
      <c r="G266" s="3" t="s">
        <v>3</v>
      </c>
      <c r="I266" s="3" t="s">
        <v>5</v>
      </c>
      <c r="J266" s="3" t="s">
        <v>6</v>
      </c>
      <c r="K266" s="3" t="s">
        <v>0</v>
      </c>
      <c r="L266" s="3" t="s">
        <v>7</v>
      </c>
      <c r="M266" s="3" t="s">
        <v>104</v>
      </c>
      <c r="O266" s="5" t="s">
        <v>106</v>
      </c>
      <c r="R266" s="3" t="s">
        <v>117</v>
      </c>
      <c r="S266" s="3" t="s">
        <v>122</v>
      </c>
      <c r="T266" s="3" t="s">
        <v>127</v>
      </c>
      <c r="U266" s="3" t="s">
        <v>126</v>
      </c>
      <c r="V266" s="3" t="s">
        <v>121</v>
      </c>
      <c r="W266" s="3" t="s">
        <v>120</v>
      </c>
      <c r="X266" s="3" t="s">
        <v>119</v>
      </c>
      <c r="Y266" s="3" t="s">
        <v>124</v>
      </c>
      <c r="AA266" s="3">
        <f t="shared" ref="AA266:AL266" si="648">IF(AND(E266&lt;&gt;"",AA158=1),1,0)</f>
        <v>0</v>
      </c>
      <c r="AB266" s="3">
        <f t="shared" si="648"/>
        <v>0</v>
      </c>
      <c r="AC266" s="3">
        <f t="shared" si="648"/>
        <v>1</v>
      </c>
      <c r="AD266" s="3">
        <f t="shared" si="648"/>
        <v>0</v>
      </c>
      <c r="AE266" s="3">
        <f t="shared" si="648"/>
        <v>1</v>
      </c>
      <c r="AF266" s="3">
        <f t="shared" si="648"/>
        <v>1</v>
      </c>
      <c r="AG266" s="3">
        <f t="shared" si="648"/>
        <v>1</v>
      </c>
      <c r="AH266" s="3">
        <f t="shared" si="648"/>
        <v>0</v>
      </c>
      <c r="AI266" s="3">
        <f t="shared" si="648"/>
        <v>1</v>
      </c>
      <c r="AJ266" s="3">
        <f t="shared" si="648"/>
        <v>0</v>
      </c>
      <c r="AK266" s="3">
        <f t="shared" si="648"/>
        <v>0</v>
      </c>
      <c r="AL266" s="3">
        <f t="shared" si="648"/>
        <v>0</v>
      </c>
      <c r="AM266" s="3">
        <f t="shared" si="563"/>
        <v>5</v>
      </c>
      <c r="DK266" s="3">
        <v>108</v>
      </c>
      <c r="DM266" s="3" t="s">
        <v>2</v>
      </c>
      <c r="DN266" s="3" t="s">
        <v>3</v>
      </c>
      <c r="DP266" s="3" t="s">
        <v>5</v>
      </c>
      <c r="DQ266" s="3" t="s">
        <v>6</v>
      </c>
      <c r="DR266" s="3" t="s">
        <v>0</v>
      </c>
      <c r="DS266" s="3" t="s">
        <v>7</v>
      </c>
      <c r="DT266" s="3" t="s">
        <v>104</v>
      </c>
      <c r="DV266" s="5" t="s">
        <v>106</v>
      </c>
      <c r="DY266" s="3" t="s">
        <v>117</v>
      </c>
      <c r="DZ266" s="3" t="s">
        <v>122</v>
      </c>
      <c r="EA266" s="3" t="s">
        <v>127</v>
      </c>
      <c r="EB266" s="3" t="s">
        <v>126</v>
      </c>
      <c r="EC266" s="3" t="s">
        <v>121</v>
      </c>
      <c r="ED266" s="3" t="s">
        <v>120</v>
      </c>
      <c r="EE266" s="3" t="s">
        <v>119</v>
      </c>
      <c r="EF266" s="3" t="s">
        <v>124</v>
      </c>
      <c r="EH266" s="3">
        <f t="shared" ref="EH266:ES266" si="649">IF(AND(DL266&lt;&gt;"",EH158=1),1,0)</f>
        <v>0</v>
      </c>
      <c r="EI266" s="3">
        <f t="shared" si="649"/>
        <v>0</v>
      </c>
      <c r="EJ266" s="3">
        <f t="shared" si="649"/>
        <v>1</v>
      </c>
      <c r="EK266" s="3">
        <f t="shared" si="649"/>
        <v>0</v>
      </c>
      <c r="EL266" s="3">
        <f t="shared" si="649"/>
        <v>1</v>
      </c>
      <c r="EM266" s="3">
        <f t="shared" si="649"/>
        <v>1</v>
      </c>
      <c r="EN266" s="3">
        <f t="shared" si="649"/>
        <v>1</v>
      </c>
      <c r="EO266" s="3">
        <f t="shared" si="649"/>
        <v>0</v>
      </c>
      <c r="EP266" s="3">
        <f t="shared" si="649"/>
        <v>1</v>
      </c>
      <c r="EQ266" s="3">
        <f t="shared" si="649"/>
        <v>0</v>
      </c>
      <c r="ER266" s="3">
        <f t="shared" si="649"/>
        <v>0</v>
      </c>
      <c r="ES266" s="3">
        <f t="shared" si="649"/>
        <v>0</v>
      </c>
      <c r="ET266" s="3">
        <f t="shared" si="565"/>
        <v>5</v>
      </c>
    </row>
    <row r="267" spans="4:150" x14ac:dyDescent="0.25">
      <c r="D267" s="3">
        <v>109</v>
      </c>
      <c r="F267" s="3" t="s">
        <v>2</v>
      </c>
      <c r="G267" s="3" t="s">
        <v>3</v>
      </c>
      <c r="I267" s="3" t="s">
        <v>5</v>
      </c>
      <c r="J267" s="3" t="s">
        <v>6</v>
      </c>
      <c r="K267" s="3" t="s">
        <v>0</v>
      </c>
      <c r="L267" s="3" t="s">
        <v>7</v>
      </c>
      <c r="M267" s="3" t="s">
        <v>104</v>
      </c>
      <c r="N267" s="3" t="s">
        <v>105</v>
      </c>
      <c r="R267" s="3" t="s">
        <v>121</v>
      </c>
      <c r="S267" s="3" t="s">
        <v>122</v>
      </c>
      <c r="T267" s="3" t="s">
        <v>127</v>
      </c>
      <c r="U267" s="3" t="s">
        <v>126</v>
      </c>
      <c r="V267" s="3" t="s">
        <v>118</v>
      </c>
      <c r="W267" s="3" t="s">
        <v>120</v>
      </c>
      <c r="X267" s="3" t="s">
        <v>117</v>
      </c>
      <c r="Y267" s="3" t="s">
        <v>119</v>
      </c>
      <c r="AA267" s="3">
        <f t="shared" ref="AA267:AL267" si="650">IF(AND(E267&lt;&gt;"",AA158=1),1,0)</f>
        <v>0</v>
      </c>
      <c r="AB267" s="3">
        <f t="shared" si="650"/>
        <v>0</v>
      </c>
      <c r="AC267" s="3">
        <f t="shared" si="650"/>
        <v>1</v>
      </c>
      <c r="AD267" s="3">
        <f t="shared" si="650"/>
        <v>0</v>
      </c>
      <c r="AE267" s="3">
        <f t="shared" si="650"/>
        <v>1</v>
      </c>
      <c r="AF267" s="3">
        <f t="shared" si="650"/>
        <v>1</v>
      </c>
      <c r="AG267" s="3">
        <f t="shared" si="650"/>
        <v>1</v>
      </c>
      <c r="AH267" s="3">
        <f t="shared" si="650"/>
        <v>0</v>
      </c>
      <c r="AI267" s="3">
        <f t="shared" si="650"/>
        <v>1</v>
      </c>
      <c r="AJ267" s="3">
        <f t="shared" si="650"/>
        <v>1</v>
      </c>
      <c r="AK267" s="3">
        <f t="shared" si="650"/>
        <v>0</v>
      </c>
      <c r="AL267" s="3">
        <f t="shared" si="650"/>
        <v>0</v>
      </c>
      <c r="AM267" s="3">
        <f t="shared" si="563"/>
        <v>6</v>
      </c>
      <c r="DK267" s="3">
        <v>109</v>
      </c>
      <c r="DM267" s="3" t="s">
        <v>2</v>
      </c>
      <c r="DN267" s="3" t="s">
        <v>3</v>
      </c>
      <c r="DP267" s="3" t="s">
        <v>5</v>
      </c>
      <c r="DQ267" s="3" t="s">
        <v>6</v>
      </c>
      <c r="DR267" s="3" t="s">
        <v>0</v>
      </c>
      <c r="DS267" s="3" t="s">
        <v>7</v>
      </c>
      <c r="DT267" s="3" t="s">
        <v>104</v>
      </c>
      <c r="DU267" s="3" t="s">
        <v>105</v>
      </c>
      <c r="DY267" s="3" t="s">
        <v>121</v>
      </c>
      <c r="DZ267" s="3" t="s">
        <v>122</v>
      </c>
      <c r="EA267" s="3" t="s">
        <v>127</v>
      </c>
      <c r="EB267" s="3" t="s">
        <v>126</v>
      </c>
      <c r="EC267" s="3" t="s">
        <v>118</v>
      </c>
      <c r="ED267" s="3" t="s">
        <v>120</v>
      </c>
      <c r="EE267" s="3" t="s">
        <v>117</v>
      </c>
      <c r="EF267" s="3" t="s">
        <v>119</v>
      </c>
      <c r="EH267" s="3">
        <f t="shared" ref="EH267:ES267" si="651">IF(AND(DL267&lt;&gt;"",EH158=1),1,0)</f>
        <v>0</v>
      </c>
      <c r="EI267" s="3">
        <f t="shared" si="651"/>
        <v>0</v>
      </c>
      <c r="EJ267" s="3">
        <f t="shared" si="651"/>
        <v>1</v>
      </c>
      <c r="EK267" s="3">
        <f t="shared" si="651"/>
        <v>0</v>
      </c>
      <c r="EL267" s="3">
        <f t="shared" si="651"/>
        <v>1</v>
      </c>
      <c r="EM267" s="3">
        <f t="shared" si="651"/>
        <v>1</v>
      </c>
      <c r="EN267" s="3">
        <f t="shared" si="651"/>
        <v>1</v>
      </c>
      <c r="EO267" s="3">
        <f t="shared" si="651"/>
        <v>0</v>
      </c>
      <c r="EP267" s="3">
        <f t="shared" si="651"/>
        <v>1</v>
      </c>
      <c r="EQ267" s="3">
        <f t="shared" si="651"/>
        <v>1</v>
      </c>
      <c r="ER267" s="3">
        <f t="shared" si="651"/>
        <v>0</v>
      </c>
      <c r="ES267" s="3">
        <f t="shared" si="651"/>
        <v>0</v>
      </c>
      <c r="ET267" s="3">
        <f t="shared" si="565"/>
        <v>6</v>
      </c>
    </row>
    <row r="268" spans="4:150" x14ac:dyDescent="0.25">
      <c r="D268" s="3">
        <v>110</v>
      </c>
      <c r="F268" s="3" t="s">
        <v>2</v>
      </c>
      <c r="G268" s="3" t="s">
        <v>3</v>
      </c>
      <c r="H268" s="3" t="s">
        <v>4</v>
      </c>
      <c r="L268" s="3" t="s">
        <v>7</v>
      </c>
      <c r="M268" s="3" t="s">
        <v>104</v>
      </c>
      <c r="N268" s="3" t="s">
        <v>105</v>
      </c>
      <c r="O268" s="5" t="s">
        <v>106</v>
      </c>
      <c r="P268" s="3" t="s">
        <v>72</v>
      </c>
      <c r="R268" s="3" t="s">
        <v>121</v>
      </c>
      <c r="S268" s="3" t="s">
        <v>118</v>
      </c>
      <c r="T268" s="3" t="s">
        <v>127</v>
      </c>
      <c r="U268" s="3" t="s">
        <v>126</v>
      </c>
      <c r="V268" s="3" t="s">
        <v>119</v>
      </c>
      <c r="W268" s="3" t="s">
        <v>125</v>
      </c>
      <c r="X268" s="3" t="s">
        <v>123</v>
      </c>
      <c r="Y268" s="3" t="s">
        <v>124</v>
      </c>
      <c r="AA268" s="3">
        <f t="shared" ref="AA268:AL268" si="652">IF(AND(E268&lt;&gt;"",AA158=1),1,0)</f>
        <v>0</v>
      </c>
      <c r="AB268" s="3">
        <f t="shared" si="652"/>
        <v>0</v>
      </c>
      <c r="AC268" s="3">
        <f t="shared" si="652"/>
        <v>1</v>
      </c>
      <c r="AD268" s="3">
        <f t="shared" si="652"/>
        <v>1</v>
      </c>
      <c r="AE268" s="3">
        <f t="shared" si="652"/>
        <v>0</v>
      </c>
      <c r="AF268" s="3">
        <f t="shared" si="652"/>
        <v>0</v>
      </c>
      <c r="AG268" s="3">
        <f t="shared" si="652"/>
        <v>0</v>
      </c>
      <c r="AH268" s="3">
        <f t="shared" si="652"/>
        <v>0</v>
      </c>
      <c r="AI268" s="3">
        <f t="shared" si="652"/>
        <v>1</v>
      </c>
      <c r="AJ268" s="3">
        <f t="shared" si="652"/>
        <v>1</v>
      </c>
      <c r="AK268" s="3">
        <f t="shared" si="652"/>
        <v>0</v>
      </c>
      <c r="AL268" s="3">
        <f t="shared" si="652"/>
        <v>1</v>
      </c>
      <c r="AM268" s="3">
        <f t="shared" si="563"/>
        <v>5</v>
      </c>
      <c r="DK268" s="3">
        <v>110</v>
      </c>
      <c r="DM268" s="3" t="s">
        <v>2</v>
      </c>
      <c r="DN268" s="3" t="s">
        <v>3</v>
      </c>
      <c r="DO268" s="3" t="s">
        <v>4</v>
      </c>
      <c r="DS268" s="3" t="s">
        <v>7</v>
      </c>
      <c r="DT268" s="3" t="s">
        <v>104</v>
      </c>
      <c r="DU268" s="3" t="s">
        <v>105</v>
      </c>
      <c r="DV268" s="5" t="s">
        <v>106</v>
      </c>
      <c r="DW268" s="3" t="s">
        <v>72</v>
      </c>
      <c r="DY268" s="3" t="s">
        <v>121</v>
      </c>
      <c r="DZ268" s="3" t="s">
        <v>118</v>
      </c>
      <c r="EA268" s="3" t="s">
        <v>127</v>
      </c>
      <c r="EB268" s="3" t="s">
        <v>126</v>
      </c>
      <c r="EC268" s="3" t="s">
        <v>119</v>
      </c>
      <c r="ED268" s="3" t="s">
        <v>125</v>
      </c>
      <c r="EE268" s="3" t="s">
        <v>123</v>
      </c>
      <c r="EF268" s="3" t="s">
        <v>124</v>
      </c>
      <c r="EH268" s="3">
        <f t="shared" ref="EH268:ES268" si="653">IF(AND(DL268&lt;&gt;"",EH158=1),1,0)</f>
        <v>0</v>
      </c>
      <c r="EI268" s="3">
        <f t="shared" si="653"/>
        <v>0</v>
      </c>
      <c r="EJ268" s="3">
        <f t="shared" si="653"/>
        <v>1</v>
      </c>
      <c r="EK268" s="3">
        <f t="shared" si="653"/>
        <v>1</v>
      </c>
      <c r="EL268" s="3">
        <f t="shared" si="653"/>
        <v>0</v>
      </c>
      <c r="EM268" s="3">
        <f t="shared" si="653"/>
        <v>0</v>
      </c>
      <c r="EN268" s="3">
        <f t="shared" si="653"/>
        <v>0</v>
      </c>
      <c r="EO268" s="3">
        <f t="shared" si="653"/>
        <v>0</v>
      </c>
      <c r="EP268" s="3">
        <f t="shared" si="653"/>
        <v>1</v>
      </c>
      <c r="EQ268" s="3">
        <f t="shared" si="653"/>
        <v>1</v>
      </c>
      <c r="ER268" s="3">
        <f t="shared" si="653"/>
        <v>0</v>
      </c>
      <c r="ES268" s="3">
        <f t="shared" si="653"/>
        <v>1</v>
      </c>
      <c r="ET268" s="3">
        <f t="shared" si="565"/>
        <v>5</v>
      </c>
    </row>
    <row r="269" spans="4:150" x14ac:dyDescent="0.25">
      <c r="D269" s="3">
        <v>111</v>
      </c>
      <c r="F269" s="3" t="s">
        <v>2</v>
      </c>
      <c r="G269" s="3" t="s">
        <v>3</v>
      </c>
      <c r="H269" s="3" t="s">
        <v>4</v>
      </c>
      <c r="K269" s="3" t="s">
        <v>0</v>
      </c>
      <c r="M269" s="3" t="s">
        <v>104</v>
      </c>
      <c r="N269" s="3" t="s">
        <v>105</v>
      </c>
      <c r="O269" s="5" t="s">
        <v>106</v>
      </c>
      <c r="P269" s="3" t="s">
        <v>72</v>
      </c>
      <c r="R269" s="3" t="s">
        <v>119</v>
      </c>
      <c r="S269" s="3" t="s">
        <v>122</v>
      </c>
      <c r="T269" s="3" t="s">
        <v>127</v>
      </c>
      <c r="U269" s="3" t="s">
        <v>126</v>
      </c>
      <c r="V269" s="3" t="s">
        <v>118</v>
      </c>
      <c r="W269" s="3" t="s">
        <v>125</v>
      </c>
      <c r="X269" s="3" t="s">
        <v>123</v>
      </c>
      <c r="Y269" s="3" t="s">
        <v>124</v>
      </c>
      <c r="AA269" s="3">
        <f t="shared" ref="AA269:AL269" si="654">IF(AND(E269&lt;&gt;"",AA158=1),1,0)</f>
        <v>0</v>
      </c>
      <c r="AB269" s="3">
        <f t="shared" si="654"/>
        <v>0</v>
      </c>
      <c r="AC269" s="3">
        <f t="shared" si="654"/>
        <v>1</v>
      </c>
      <c r="AD269" s="3">
        <f t="shared" si="654"/>
        <v>1</v>
      </c>
      <c r="AE269" s="3">
        <f t="shared" si="654"/>
        <v>0</v>
      </c>
      <c r="AF269" s="3">
        <f t="shared" si="654"/>
        <v>0</v>
      </c>
      <c r="AG269" s="3">
        <f t="shared" si="654"/>
        <v>1</v>
      </c>
      <c r="AH269" s="3">
        <f t="shared" si="654"/>
        <v>0</v>
      </c>
      <c r="AI269" s="3">
        <f t="shared" si="654"/>
        <v>1</v>
      </c>
      <c r="AJ269" s="3">
        <f t="shared" si="654"/>
        <v>1</v>
      </c>
      <c r="AK269" s="3">
        <f t="shared" si="654"/>
        <v>0</v>
      </c>
      <c r="AL269" s="3">
        <f t="shared" si="654"/>
        <v>1</v>
      </c>
      <c r="AM269" s="3">
        <f t="shared" si="563"/>
        <v>6</v>
      </c>
      <c r="DK269" s="3">
        <v>111</v>
      </c>
      <c r="DM269" s="3" t="s">
        <v>2</v>
      </c>
      <c r="DN269" s="3" t="s">
        <v>3</v>
      </c>
      <c r="DO269" s="3" t="s">
        <v>4</v>
      </c>
      <c r="DR269" s="3" t="s">
        <v>0</v>
      </c>
      <c r="DT269" s="3" t="s">
        <v>104</v>
      </c>
      <c r="DU269" s="3" t="s">
        <v>105</v>
      </c>
      <c r="DV269" s="5" t="s">
        <v>106</v>
      </c>
      <c r="DW269" s="3" t="s">
        <v>72</v>
      </c>
      <c r="DY269" s="3" t="s">
        <v>119</v>
      </c>
      <c r="DZ269" s="3" t="s">
        <v>122</v>
      </c>
      <c r="EA269" s="3" t="s">
        <v>127</v>
      </c>
      <c r="EB269" s="3" t="s">
        <v>126</v>
      </c>
      <c r="EC269" s="3" t="s">
        <v>118</v>
      </c>
      <c r="ED269" s="3" t="s">
        <v>125</v>
      </c>
      <c r="EE269" s="3" t="s">
        <v>123</v>
      </c>
      <c r="EF269" s="3" t="s">
        <v>124</v>
      </c>
      <c r="EH269" s="3">
        <f t="shared" ref="EH269:ES269" si="655">IF(AND(DL269&lt;&gt;"",EH158=1),1,0)</f>
        <v>0</v>
      </c>
      <c r="EI269" s="3">
        <f t="shared" si="655"/>
        <v>0</v>
      </c>
      <c r="EJ269" s="3">
        <f t="shared" si="655"/>
        <v>1</v>
      </c>
      <c r="EK269" s="3">
        <f t="shared" si="655"/>
        <v>1</v>
      </c>
      <c r="EL269" s="3">
        <f t="shared" si="655"/>
        <v>0</v>
      </c>
      <c r="EM269" s="3">
        <f t="shared" si="655"/>
        <v>0</v>
      </c>
      <c r="EN269" s="3">
        <f t="shared" si="655"/>
        <v>1</v>
      </c>
      <c r="EO269" s="3">
        <f t="shared" si="655"/>
        <v>0</v>
      </c>
      <c r="EP269" s="3">
        <f t="shared" si="655"/>
        <v>1</v>
      </c>
      <c r="EQ269" s="3">
        <f t="shared" si="655"/>
        <v>1</v>
      </c>
      <c r="ER269" s="3">
        <f t="shared" si="655"/>
        <v>0</v>
      </c>
      <c r="ES269" s="3">
        <f t="shared" si="655"/>
        <v>1</v>
      </c>
      <c r="ET269" s="3">
        <f t="shared" si="565"/>
        <v>6</v>
      </c>
    </row>
    <row r="270" spans="4:150" x14ac:dyDescent="0.25">
      <c r="D270" s="3">
        <v>112</v>
      </c>
      <c r="F270" s="3" t="s">
        <v>2</v>
      </c>
      <c r="G270" s="3" t="s">
        <v>3</v>
      </c>
      <c r="H270" s="3" t="s">
        <v>4</v>
      </c>
      <c r="K270" s="3" t="s">
        <v>0</v>
      </c>
      <c r="L270" s="3" t="s">
        <v>7</v>
      </c>
      <c r="N270" s="3" t="s">
        <v>105</v>
      </c>
      <c r="O270" s="5" t="s">
        <v>106</v>
      </c>
      <c r="P270" s="3" t="s">
        <v>72</v>
      </c>
      <c r="R270" s="3" t="s">
        <v>121</v>
      </c>
      <c r="S270" s="3" t="s">
        <v>122</v>
      </c>
      <c r="T270" s="3" t="s">
        <v>127</v>
      </c>
      <c r="U270" s="3" t="s">
        <v>126</v>
      </c>
      <c r="V270" s="3" t="s">
        <v>118</v>
      </c>
      <c r="W270" s="3" t="s">
        <v>125</v>
      </c>
      <c r="X270" s="3" t="s">
        <v>123</v>
      </c>
      <c r="Y270" s="3" t="s">
        <v>124</v>
      </c>
      <c r="AA270" s="3">
        <f t="shared" ref="AA270:AL270" si="656">IF(AND(E270&lt;&gt;"",AA158=1),1,0)</f>
        <v>0</v>
      </c>
      <c r="AB270" s="3">
        <f t="shared" si="656"/>
        <v>0</v>
      </c>
      <c r="AC270" s="3">
        <f t="shared" si="656"/>
        <v>1</v>
      </c>
      <c r="AD270" s="3">
        <f t="shared" si="656"/>
        <v>1</v>
      </c>
      <c r="AE270" s="3">
        <f t="shared" si="656"/>
        <v>0</v>
      </c>
      <c r="AF270" s="3">
        <f t="shared" si="656"/>
        <v>0</v>
      </c>
      <c r="AG270" s="3">
        <f t="shared" si="656"/>
        <v>1</v>
      </c>
      <c r="AH270" s="3">
        <f t="shared" si="656"/>
        <v>0</v>
      </c>
      <c r="AI270" s="3">
        <f t="shared" si="656"/>
        <v>0</v>
      </c>
      <c r="AJ270" s="3">
        <f t="shared" si="656"/>
        <v>1</v>
      </c>
      <c r="AK270" s="3">
        <f t="shared" si="656"/>
        <v>0</v>
      </c>
      <c r="AL270" s="3">
        <f t="shared" si="656"/>
        <v>1</v>
      </c>
      <c r="AM270" s="3">
        <f t="shared" si="563"/>
        <v>5</v>
      </c>
      <c r="DK270" s="3">
        <v>112</v>
      </c>
      <c r="DM270" s="3" t="s">
        <v>2</v>
      </c>
      <c r="DN270" s="3" t="s">
        <v>3</v>
      </c>
      <c r="DO270" s="3" t="s">
        <v>4</v>
      </c>
      <c r="DR270" s="3" t="s">
        <v>0</v>
      </c>
      <c r="DS270" s="3" t="s">
        <v>7</v>
      </c>
      <c r="DU270" s="3" t="s">
        <v>105</v>
      </c>
      <c r="DV270" s="5" t="s">
        <v>106</v>
      </c>
      <c r="DW270" s="3" t="s">
        <v>72</v>
      </c>
      <c r="DY270" s="3" t="s">
        <v>121</v>
      </c>
      <c r="DZ270" s="3" t="s">
        <v>122</v>
      </c>
      <c r="EA270" s="3" t="s">
        <v>127</v>
      </c>
      <c r="EB270" s="3" t="s">
        <v>126</v>
      </c>
      <c r="EC270" s="3" t="s">
        <v>118</v>
      </c>
      <c r="ED270" s="3" t="s">
        <v>125</v>
      </c>
      <c r="EE270" s="3" t="s">
        <v>123</v>
      </c>
      <c r="EF270" s="3" t="s">
        <v>124</v>
      </c>
      <c r="EH270" s="3">
        <f t="shared" ref="EH270:ES270" si="657">IF(AND(DL270&lt;&gt;"",EH158=1),1,0)</f>
        <v>0</v>
      </c>
      <c r="EI270" s="3">
        <f t="shared" si="657"/>
        <v>0</v>
      </c>
      <c r="EJ270" s="3">
        <f t="shared" si="657"/>
        <v>1</v>
      </c>
      <c r="EK270" s="3">
        <f t="shared" si="657"/>
        <v>1</v>
      </c>
      <c r="EL270" s="3">
        <f t="shared" si="657"/>
        <v>0</v>
      </c>
      <c r="EM270" s="3">
        <f t="shared" si="657"/>
        <v>0</v>
      </c>
      <c r="EN270" s="3">
        <f t="shared" si="657"/>
        <v>1</v>
      </c>
      <c r="EO270" s="3">
        <f t="shared" si="657"/>
        <v>0</v>
      </c>
      <c r="EP270" s="3">
        <f t="shared" si="657"/>
        <v>0</v>
      </c>
      <c r="EQ270" s="3">
        <f t="shared" si="657"/>
        <v>1</v>
      </c>
      <c r="ER270" s="3">
        <f t="shared" si="657"/>
        <v>0</v>
      </c>
      <c r="ES270" s="3">
        <f t="shared" si="657"/>
        <v>1</v>
      </c>
      <c r="ET270" s="3">
        <f t="shared" si="565"/>
        <v>5</v>
      </c>
    </row>
    <row r="271" spans="4:150" x14ac:dyDescent="0.25">
      <c r="D271" s="3">
        <v>113</v>
      </c>
      <c r="F271" s="3" t="s">
        <v>2</v>
      </c>
      <c r="G271" s="3" t="s">
        <v>3</v>
      </c>
      <c r="H271" s="3" t="s">
        <v>4</v>
      </c>
      <c r="K271" s="3" t="s">
        <v>0</v>
      </c>
      <c r="L271" s="3" t="s">
        <v>7</v>
      </c>
      <c r="M271" s="3" t="s">
        <v>104</v>
      </c>
      <c r="O271" s="5" t="s">
        <v>106</v>
      </c>
      <c r="P271" s="3" t="s">
        <v>72</v>
      </c>
      <c r="R271" s="3" t="s">
        <v>121</v>
      </c>
      <c r="S271" s="3" t="s">
        <v>122</v>
      </c>
      <c r="T271" s="3" t="s">
        <v>127</v>
      </c>
      <c r="U271" s="3" t="s">
        <v>126</v>
      </c>
      <c r="V271" s="3" t="s">
        <v>119</v>
      </c>
      <c r="W271" s="3" t="s">
        <v>125</v>
      </c>
      <c r="X271" s="3" t="s">
        <v>123</v>
      </c>
      <c r="Y271" s="3" t="s">
        <v>124</v>
      </c>
      <c r="AA271" s="3">
        <f t="shared" ref="AA271:AL271" si="658">IF(AND(E271&lt;&gt;"",AA158=1),1,0)</f>
        <v>0</v>
      </c>
      <c r="AB271" s="3">
        <f t="shared" si="658"/>
        <v>0</v>
      </c>
      <c r="AC271" s="3">
        <f t="shared" si="658"/>
        <v>1</v>
      </c>
      <c r="AD271" s="3">
        <f t="shared" si="658"/>
        <v>1</v>
      </c>
      <c r="AE271" s="3">
        <f t="shared" si="658"/>
        <v>0</v>
      </c>
      <c r="AF271" s="3">
        <f t="shared" si="658"/>
        <v>0</v>
      </c>
      <c r="AG271" s="3">
        <f t="shared" si="658"/>
        <v>1</v>
      </c>
      <c r="AH271" s="3">
        <f t="shared" si="658"/>
        <v>0</v>
      </c>
      <c r="AI271" s="3">
        <f t="shared" si="658"/>
        <v>1</v>
      </c>
      <c r="AJ271" s="3">
        <f t="shared" si="658"/>
        <v>0</v>
      </c>
      <c r="AK271" s="3">
        <f t="shared" si="658"/>
        <v>0</v>
      </c>
      <c r="AL271" s="3">
        <f t="shared" si="658"/>
        <v>1</v>
      </c>
      <c r="AM271" s="3">
        <f t="shared" si="563"/>
        <v>5</v>
      </c>
      <c r="DK271" s="3">
        <v>113</v>
      </c>
      <c r="DM271" s="3" t="s">
        <v>2</v>
      </c>
      <c r="DN271" s="3" t="s">
        <v>3</v>
      </c>
      <c r="DO271" s="3" t="s">
        <v>4</v>
      </c>
      <c r="DR271" s="3" t="s">
        <v>0</v>
      </c>
      <c r="DS271" s="3" t="s">
        <v>7</v>
      </c>
      <c r="DT271" s="3" t="s">
        <v>104</v>
      </c>
      <c r="DV271" s="5" t="s">
        <v>106</v>
      </c>
      <c r="DW271" s="3" t="s">
        <v>72</v>
      </c>
      <c r="DY271" s="3" t="s">
        <v>121</v>
      </c>
      <c r="DZ271" s="3" t="s">
        <v>122</v>
      </c>
      <c r="EA271" s="3" t="s">
        <v>127</v>
      </c>
      <c r="EB271" s="3" t="s">
        <v>126</v>
      </c>
      <c r="EC271" s="3" t="s">
        <v>119</v>
      </c>
      <c r="ED271" s="3" t="s">
        <v>125</v>
      </c>
      <c r="EE271" s="3" t="s">
        <v>123</v>
      </c>
      <c r="EF271" s="3" t="s">
        <v>124</v>
      </c>
      <c r="EH271" s="3">
        <f t="shared" ref="EH271:ES271" si="659">IF(AND(DL271&lt;&gt;"",EH158=1),1,0)</f>
        <v>0</v>
      </c>
      <c r="EI271" s="3">
        <f t="shared" si="659"/>
        <v>0</v>
      </c>
      <c r="EJ271" s="3">
        <f t="shared" si="659"/>
        <v>1</v>
      </c>
      <c r="EK271" s="3">
        <f t="shared" si="659"/>
        <v>1</v>
      </c>
      <c r="EL271" s="3">
        <f t="shared" si="659"/>
        <v>0</v>
      </c>
      <c r="EM271" s="3">
        <f t="shared" si="659"/>
        <v>0</v>
      </c>
      <c r="EN271" s="3">
        <f t="shared" si="659"/>
        <v>1</v>
      </c>
      <c r="EO271" s="3">
        <f t="shared" si="659"/>
        <v>0</v>
      </c>
      <c r="EP271" s="3">
        <f t="shared" si="659"/>
        <v>1</v>
      </c>
      <c r="EQ271" s="3">
        <f t="shared" si="659"/>
        <v>0</v>
      </c>
      <c r="ER271" s="3">
        <f t="shared" si="659"/>
        <v>0</v>
      </c>
      <c r="ES271" s="3">
        <f t="shared" si="659"/>
        <v>1</v>
      </c>
      <c r="ET271" s="3">
        <f t="shared" si="565"/>
        <v>5</v>
      </c>
    </row>
    <row r="272" spans="4:150" x14ac:dyDescent="0.25">
      <c r="D272" s="3">
        <v>114</v>
      </c>
      <c r="F272" s="3" t="s">
        <v>2</v>
      </c>
      <c r="G272" s="3" t="s">
        <v>3</v>
      </c>
      <c r="H272" s="3" t="s">
        <v>4</v>
      </c>
      <c r="K272" s="3" t="s">
        <v>0</v>
      </c>
      <c r="L272" s="3" t="s">
        <v>7</v>
      </c>
      <c r="M272" s="3" t="s">
        <v>104</v>
      </c>
      <c r="N272" s="3" t="s">
        <v>105</v>
      </c>
      <c r="P272" s="3" t="s">
        <v>72</v>
      </c>
      <c r="R272" s="3" t="s">
        <v>121</v>
      </c>
      <c r="S272" s="3" t="s">
        <v>122</v>
      </c>
      <c r="T272" s="3" t="s">
        <v>127</v>
      </c>
      <c r="U272" s="3" t="s">
        <v>126</v>
      </c>
      <c r="V272" s="3" t="s">
        <v>118</v>
      </c>
      <c r="W272" s="3" t="s">
        <v>125</v>
      </c>
      <c r="X272" s="3" t="s">
        <v>123</v>
      </c>
      <c r="Y272" s="3" t="s">
        <v>119</v>
      </c>
      <c r="AA272" s="3">
        <f t="shared" ref="AA272:AL272" si="660">IF(AND(E272&lt;&gt;"",AA158=1),1,0)</f>
        <v>0</v>
      </c>
      <c r="AB272" s="3">
        <f t="shared" si="660"/>
        <v>0</v>
      </c>
      <c r="AC272" s="3">
        <f t="shared" si="660"/>
        <v>1</v>
      </c>
      <c r="AD272" s="3">
        <f t="shared" si="660"/>
        <v>1</v>
      </c>
      <c r="AE272" s="3">
        <f t="shared" si="660"/>
        <v>0</v>
      </c>
      <c r="AF272" s="3">
        <f t="shared" si="660"/>
        <v>0</v>
      </c>
      <c r="AG272" s="3">
        <f t="shared" si="660"/>
        <v>1</v>
      </c>
      <c r="AH272" s="3">
        <f t="shared" si="660"/>
        <v>0</v>
      </c>
      <c r="AI272" s="3">
        <f t="shared" si="660"/>
        <v>1</v>
      </c>
      <c r="AJ272" s="3">
        <f t="shared" si="660"/>
        <v>1</v>
      </c>
      <c r="AK272" s="3">
        <f t="shared" si="660"/>
        <v>0</v>
      </c>
      <c r="AL272" s="3">
        <f t="shared" si="660"/>
        <v>1</v>
      </c>
      <c r="AM272" s="3">
        <f t="shared" si="563"/>
        <v>6</v>
      </c>
      <c r="DK272" s="3">
        <v>114</v>
      </c>
      <c r="DM272" s="3" t="s">
        <v>2</v>
      </c>
      <c r="DN272" s="3" t="s">
        <v>3</v>
      </c>
      <c r="DO272" s="3" t="s">
        <v>4</v>
      </c>
      <c r="DR272" s="3" t="s">
        <v>0</v>
      </c>
      <c r="DS272" s="3" t="s">
        <v>7</v>
      </c>
      <c r="DT272" s="3" t="s">
        <v>104</v>
      </c>
      <c r="DU272" s="3" t="s">
        <v>105</v>
      </c>
      <c r="DW272" s="3" t="s">
        <v>72</v>
      </c>
      <c r="DY272" s="3" t="s">
        <v>121</v>
      </c>
      <c r="DZ272" s="3" t="s">
        <v>122</v>
      </c>
      <c r="EA272" s="3" t="s">
        <v>127</v>
      </c>
      <c r="EB272" s="3" t="s">
        <v>126</v>
      </c>
      <c r="EC272" s="3" t="s">
        <v>118</v>
      </c>
      <c r="ED272" s="3" t="s">
        <v>125</v>
      </c>
      <c r="EE272" s="3" t="s">
        <v>123</v>
      </c>
      <c r="EF272" s="3" t="s">
        <v>119</v>
      </c>
      <c r="EH272" s="3">
        <f t="shared" ref="EH272:ES272" si="661">IF(AND(DL272&lt;&gt;"",EH158=1),1,0)</f>
        <v>0</v>
      </c>
      <c r="EI272" s="3">
        <f t="shared" si="661"/>
        <v>0</v>
      </c>
      <c r="EJ272" s="3">
        <f t="shared" si="661"/>
        <v>1</v>
      </c>
      <c r="EK272" s="3">
        <f t="shared" si="661"/>
        <v>1</v>
      </c>
      <c r="EL272" s="3">
        <f t="shared" si="661"/>
        <v>0</v>
      </c>
      <c r="EM272" s="3">
        <f t="shared" si="661"/>
        <v>0</v>
      </c>
      <c r="EN272" s="3">
        <f t="shared" si="661"/>
        <v>1</v>
      </c>
      <c r="EO272" s="3">
        <f t="shared" si="661"/>
        <v>0</v>
      </c>
      <c r="EP272" s="3">
        <f t="shared" si="661"/>
        <v>1</v>
      </c>
      <c r="EQ272" s="3">
        <f t="shared" si="661"/>
        <v>1</v>
      </c>
      <c r="ER272" s="3">
        <f t="shared" si="661"/>
        <v>0</v>
      </c>
      <c r="ES272" s="3">
        <f t="shared" si="661"/>
        <v>1</v>
      </c>
      <c r="ET272" s="3">
        <f t="shared" si="565"/>
        <v>6</v>
      </c>
    </row>
    <row r="273" spans="4:150" x14ac:dyDescent="0.25">
      <c r="D273" s="3">
        <v>115</v>
      </c>
      <c r="F273" s="3" t="s">
        <v>2</v>
      </c>
      <c r="G273" s="3" t="s">
        <v>3</v>
      </c>
      <c r="H273" s="3" t="s">
        <v>4</v>
      </c>
      <c r="K273" s="3" t="s">
        <v>0</v>
      </c>
      <c r="L273" s="3" t="s">
        <v>7</v>
      </c>
      <c r="M273" s="3" t="s">
        <v>104</v>
      </c>
      <c r="N273" s="3" t="s">
        <v>105</v>
      </c>
      <c r="O273" s="5" t="s">
        <v>106</v>
      </c>
      <c r="R273" s="3" t="s">
        <v>121</v>
      </c>
      <c r="S273" s="3" t="s">
        <v>122</v>
      </c>
      <c r="T273" s="3" t="s">
        <v>127</v>
      </c>
      <c r="U273" s="3" t="s">
        <v>126</v>
      </c>
      <c r="V273" s="3" t="s">
        <v>118</v>
      </c>
      <c r="W273" s="3" t="s">
        <v>125</v>
      </c>
      <c r="X273" s="3" t="s">
        <v>119</v>
      </c>
      <c r="Y273" s="3" t="s">
        <v>124</v>
      </c>
      <c r="AA273" s="3">
        <f t="shared" ref="AA273:AL273" si="662">IF(AND(E273&lt;&gt;"",AA158=1),1,0)</f>
        <v>0</v>
      </c>
      <c r="AB273" s="3">
        <f t="shared" si="662"/>
        <v>0</v>
      </c>
      <c r="AC273" s="3">
        <f t="shared" si="662"/>
        <v>1</v>
      </c>
      <c r="AD273" s="3">
        <f t="shared" si="662"/>
        <v>1</v>
      </c>
      <c r="AE273" s="3">
        <f t="shared" si="662"/>
        <v>0</v>
      </c>
      <c r="AF273" s="3">
        <f t="shared" si="662"/>
        <v>0</v>
      </c>
      <c r="AG273" s="3">
        <f t="shared" si="662"/>
        <v>1</v>
      </c>
      <c r="AH273" s="3">
        <f t="shared" si="662"/>
        <v>0</v>
      </c>
      <c r="AI273" s="3">
        <f t="shared" si="662"/>
        <v>1</v>
      </c>
      <c r="AJ273" s="3">
        <f t="shared" si="662"/>
        <v>1</v>
      </c>
      <c r="AK273" s="3">
        <f t="shared" si="662"/>
        <v>0</v>
      </c>
      <c r="AL273" s="3">
        <f t="shared" si="662"/>
        <v>0</v>
      </c>
      <c r="AM273" s="3">
        <f t="shared" si="563"/>
        <v>5</v>
      </c>
      <c r="DK273" s="3">
        <v>115</v>
      </c>
      <c r="DM273" s="3" t="s">
        <v>2</v>
      </c>
      <c r="DN273" s="3" t="s">
        <v>3</v>
      </c>
      <c r="DO273" s="3" t="s">
        <v>4</v>
      </c>
      <c r="DR273" s="3" t="s">
        <v>0</v>
      </c>
      <c r="DS273" s="3" t="s">
        <v>7</v>
      </c>
      <c r="DT273" s="3" t="s">
        <v>104</v>
      </c>
      <c r="DU273" s="3" t="s">
        <v>105</v>
      </c>
      <c r="DV273" s="5" t="s">
        <v>106</v>
      </c>
      <c r="DY273" s="3" t="s">
        <v>121</v>
      </c>
      <c r="DZ273" s="3" t="s">
        <v>122</v>
      </c>
      <c r="EA273" s="3" t="s">
        <v>127</v>
      </c>
      <c r="EB273" s="3" t="s">
        <v>126</v>
      </c>
      <c r="EC273" s="3" t="s">
        <v>118</v>
      </c>
      <c r="ED273" s="3" t="s">
        <v>125</v>
      </c>
      <c r="EE273" s="3" t="s">
        <v>119</v>
      </c>
      <c r="EF273" s="3" t="s">
        <v>124</v>
      </c>
      <c r="EH273" s="3">
        <f t="shared" ref="EH273:ES273" si="663">IF(AND(DL273&lt;&gt;"",EH158=1),1,0)</f>
        <v>0</v>
      </c>
      <c r="EI273" s="3">
        <f t="shared" si="663"/>
        <v>0</v>
      </c>
      <c r="EJ273" s="3">
        <f t="shared" si="663"/>
        <v>1</v>
      </c>
      <c r="EK273" s="3">
        <f t="shared" si="663"/>
        <v>1</v>
      </c>
      <c r="EL273" s="3">
        <f t="shared" si="663"/>
        <v>0</v>
      </c>
      <c r="EM273" s="3">
        <f t="shared" si="663"/>
        <v>0</v>
      </c>
      <c r="EN273" s="3">
        <f t="shared" si="663"/>
        <v>1</v>
      </c>
      <c r="EO273" s="3">
        <f t="shared" si="663"/>
        <v>0</v>
      </c>
      <c r="EP273" s="3">
        <f t="shared" si="663"/>
        <v>1</v>
      </c>
      <c r="EQ273" s="3">
        <f t="shared" si="663"/>
        <v>1</v>
      </c>
      <c r="ER273" s="3">
        <f t="shared" si="663"/>
        <v>0</v>
      </c>
      <c r="ES273" s="3">
        <f t="shared" si="663"/>
        <v>0</v>
      </c>
      <c r="ET273" s="3">
        <f t="shared" si="565"/>
        <v>5</v>
      </c>
    </row>
    <row r="274" spans="4:150" x14ac:dyDescent="0.25">
      <c r="D274" s="3">
        <v>116</v>
      </c>
      <c r="F274" s="3" t="s">
        <v>2</v>
      </c>
      <c r="G274" s="3" t="s">
        <v>3</v>
      </c>
      <c r="H274" s="3" t="s">
        <v>4</v>
      </c>
      <c r="J274" s="3" t="s">
        <v>6</v>
      </c>
      <c r="M274" s="3" t="s">
        <v>104</v>
      </c>
      <c r="N274" s="3" t="s">
        <v>105</v>
      </c>
      <c r="O274" s="5" t="s">
        <v>106</v>
      </c>
      <c r="P274" s="3" t="s">
        <v>72</v>
      </c>
      <c r="R274" s="3" t="s">
        <v>126</v>
      </c>
      <c r="S274" s="3" t="s">
        <v>118</v>
      </c>
      <c r="T274" s="3" t="s">
        <v>127</v>
      </c>
      <c r="U274" s="3" t="s">
        <v>125</v>
      </c>
      <c r="V274" s="3" t="s">
        <v>119</v>
      </c>
      <c r="W274" s="3" t="s">
        <v>120</v>
      </c>
      <c r="X274" s="3" t="s">
        <v>123</v>
      </c>
      <c r="Y274" s="3" t="s">
        <v>124</v>
      </c>
      <c r="AA274" s="3">
        <f t="shared" ref="AA274:AL274" si="664">IF(AND(E274&lt;&gt;"",AA158=1),1,0)</f>
        <v>0</v>
      </c>
      <c r="AB274" s="3">
        <f t="shared" si="664"/>
        <v>0</v>
      </c>
      <c r="AC274" s="3">
        <f t="shared" si="664"/>
        <v>1</v>
      </c>
      <c r="AD274" s="3">
        <f t="shared" si="664"/>
        <v>1</v>
      </c>
      <c r="AE274" s="3">
        <f t="shared" si="664"/>
        <v>0</v>
      </c>
      <c r="AF274" s="3">
        <f t="shared" si="664"/>
        <v>1</v>
      </c>
      <c r="AG274" s="3">
        <f t="shared" si="664"/>
        <v>0</v>
      </c>
      <c r="AH274" s="3">
        <f t="shared" si="664"/>
        <v>0</v>
      </c>
      <c r="AI274" s="3">
        <f t="shared" si="664"/>
        <v>1</v>
      </c>
      <c r="AJ274" s="3">
        <f t="shared" si="664"/>
        <v>1</v>
      </c>
      <c r="AK274" s="3">
        <f t="shared" si="664"/>
        <v>0</v>
      </c>
      <c r="AL274" s="3">
        <f t="shared" si="664"/>
        <v>1</v>
      </c>
      <c r="AM274" s="3">
        <f t="shared" si="563"/>
        <v>6</v>
      </c>
      <c r="DK274" s="3">
        <v>116</v>
      </c>
      <c r="DM274" s="3" t="s">
        <v>2</v>
      </c>
      <c r="DN274" s="3" t="s">
        <v>3</v>
      </c>
      <c r="DO274" s="3" t="s">
        <v>4</v>
      </c>
      <c r="DQ274" s="3" t="s">
        <v>6</v>
      </c>
      <c r="DT274" s="3" t="s">
        <v>104</v>
      </c>
      <c r="DU274" s="3" t="s">
        <v>105</v>
      </c>
      <c r="DV274" s="5" t="s">
        <v>106</v>
      </c>
      <c r="DW274" s="3" t="s">
        <v>72</v>
      </c>
      <c r="DY274" s="3" t="s">
        <v>126</v>
      </c>
      <c r="DZ274" s="3" t="s">
        <v>118</v>
      </c>
      <c r="EA274" s="3" t="s">
        <v>127</v>
      </c>
      <c r="EB274" s="3" t="s">
        <v>125</v>
      </c>
      <c r="EC274" s="3" t="s">
        <v>119</v>
      </c>
      <c r="ED274" s="3" t="s">
        <v>120</v>
      </c>
      <c r="EE274" s="3" t="s">
        <v>123</v>
      </c>
      <c r="EF274" s="3" t="s">
        <v>124</v>
      </c>
      <c r="EH274" s="3">
        <f t="shared" ref="EH274:ES274" si="665">IF(AND(DL274&lt;&gt;"",EH158=1),1,0)</f>
        <v>0</v>
      </c>
      <c r="EI274" s="3">
        <f t="shared" si="665"/>
        <v>0</v>
      </c>
      <c r="EJ274" s="3">
        <f t="shared" si="665"/>
        <v>1</v>
      </c>
      <c r="EK274" s="3">
        <f t="shared" si="665"/>
        <v>1</v>
      </c>
      <c r="EL274" s="3">
        <f t="shared" si="665"/>
        <v>0</v>
      </c>
      <c r="EM274" s="3">
        <f t="shared" si="665"/>
        <v>1</v>
      </c>
      <c r="EN274" s="3">
        <f t="shared" si="665"/>
        <v>0</v>
      </c>
      <c r="EO274" s="3">
        <f t="shared" si="665"/>
        <v>0</v>
      </c>
      <c r="EP274" s="3">
        <f t="shared" si="665"/>
        <v>1</v>
      </c>
      <c r="EQ274" s="3">
        <f t="shared" si="665"/>
        <v>1</v>
      </c>
      <c r="ER274" s="3">
        <f t="shared" si="665"/>
        <v>0</v>
      </c>
      <c r="ES274" s="3">
        <f t="shared" si="665"/>
        <v>1</v>
      </c>
      <c r="ET274" s="3">
        <f t="shared" si="565"/>
        <v>6</v>
      </c>
    </row>
    <row r="275" spans="4:150" x14ac:dyDescent="0.25">
      <c r="D275" s="3">
        <v>117</v>
      </c>
      <c r="F275" s="3" t="s">
        <v>2</v>
      </c>
      <c r="G275" s="3" t="s">
        <v>3</v>
      </c>
      <c r="H275" s="3" t="s">
        <v>4</v>
      </c>
      <c r="J275" s="3" t="s">
        <v>6</v>
      </c>
      <c r="L275" s="3" t="s">
        <v>7</v>
      </c>
      <c r="N275" s="3" t="s">
        <v>105</v>
      </c>
      <c r="O275" s="5" t="s">
        <v>106</v>
      </c>
      <c r="P275" s="3" t="s">
        <v>72</v>
      </c>
      <c r="R275" s="3" t="s">
        <v>126</v>
      </c>
      <c r="S275" s="3" t="s">
        <v>118</v>
      </c>
      <c r="T275" s="3" t="s">
        <v>127</v>
      </c>
      <c r="U275" s="3" t="s">
        <v>125</v>
      </c>
      <c r="V275" s="3" t="s">
        <v>121</v>
      </c>
      <c r="W275" s="3" t="s">
        <v>120</v>
      </c>
      <c r="X275" s="3" t="s">
        <v>123</v>
      </c>
      <c r="Y275" s="3" t="s">
        <v>124</v>
      </c>
      <c r="AA275" s="3">
        <f t="shared" ref="AA275:AL275" si="666">IF(AND(E275&lt;&gt;"",AA158=1),1,0)</f>
        <v>0</v>
      </c>
      <c r="AB275" s="3">
        <f t="shared" si="666"/>
        <v>0</v>
      </c>
      <c r="AC275" s="3">
        <f t="shared" si="666"/>
        <v>1</v>
      </c>
      <c r="AD275" s="3">
        <f t="shared" si="666"/>
        <v>1</v>
      </c>
      <c r="AE275" s="3">
        <f t="shared" si="666"/>
        <v>0</v>
      </c>
      <c r="AF275" s="3">
        <f t="shared" si="666"/>
        <v>1</v>
      </c>
      <c r="AG275" s="3">
        <f t="shared" si="666"/>
        <v>0</v>
      </c>
      <c r="AH275" s="3">
        <f t="shared" si="666"/>
        <v>0</v>
      </c>
      <c r="AI275" s="3">
        <f t="shared" si="666"/>
        <v>0</v>
      </c>
      <c r="AJ275" s="3">
        <f t="shared" si="666"/>
        <v>1</v>
      </c>
      <c r="AK275" s="3">
        <f t="shared" si="666"/>
        <v>0</v>
      </c>
      <c r="AL275" s="3">
        <f t="shared" si="666"/>
        <v>1</v>
      </c>
      <c r="AM275" s="3">
        <f t="shared" si="563"/>
        <v>5</v>
      </c>
      <c r="DK275" s="3">
        <v>117</v>
      </c>
      <c r="DM275" s="3" t="s">
        <v>2</v>
      </c>
      <c r="DN275" s="3" t="s">
        <v>3</v>
      </c>
      <c r="DO275" s="3" t="s">
        <v>4</v>
      </c>
      <c r="DQ275" s="3" t="s">
        <v>6</v>
      </c>
      <c r="DS275" s="3" t="s">
        <v>7</v>
      </c>
      <c r="DU275" s="3" t="s">
        <v>105</v>
      </c>
      <c r="DV275" s="5" t="s">
        <v>106</v>
      </c>
      <c r="DW275" s="3" t="s">
        <v>72</v>
      </c>
      <c r="DY275" s="3" t="s">
        <v>126</v>
      </c>
      <c r="DZ275" s="3" t="s">
        <v>118</v>
      </c>
      <c r="EA275" s="3" t="s">
        <v>127</v>
      </c>
      <c r="EB275" s="3" t="s">
        <v>125</v>
      </c>
      <c r="EC275" s="3" t="s">
        <v>121</v>
      </c>
      <c r="ED275" s="3" t="s">
        <v>120</v>
      </c>
      <c r="EE275" s="3" t="s">
        <v>123</v>
      </c>
      <c r="EF275" s="3" t="s">
        <v>124</v>
      </c>
      <c r="EH275" s="3">
        <f t="shared" ref="EH275:ES275" si="667">IF(AND(DL275&lt;&gt;"",EH158=1),1,0)</f>
        <v>0</v>
      </c>
      <c r="EI275" s="3">
        <f t="shared" si="667"/>
        <v>0</v>
      </c>
      <c r="EJ275" s="3">
        <f t="shared" si="667"/>
        <v>1</v>
      </c>
      <c r="EK275" s="3">
        <f t="shared" si="667"/>
        <v>1</v>
      </c>
      <c r="EL275" s="3">
        <f t="shared" si="667"/>
        <v>0</v>
      </c>
      <c r="EM275" s="3">
        <f t="shared" si="667"/>
        <v>1</v>
      </c>
      <c r="EN275" s="3">
        <f t="shared" si="667"/>
        <v>0</v>
      </c>
      <c r="EO275" s="3">
        <f t="shared" si="667"/>
        <v>0</v>
      </c>
      <c r="EP275" s="3">
        <f t="shared" si="667"/>
        <v>0</v>
      </c>
      <c r="EQ275" s="3">
        <f t="shared" si="667"/>
        <v>1</v>
      </c>
      <c r="ER275" s="3">
        <f t="shared" si="667"/>
        <v>0</v>
      </c>
      <c r="ES275" s="3">
        <f t="shared" si="667"/>
        <v>1</v>
      </c>
      <c r="ET275" s="3">
        <f t="shared" si="565"/>
        <v>5</v>
      </c>
    </row>
    <row r="276" spans="4:150" x14ac:dyDescent="0.25">
      <c r="D276" s="3">
        <v>118</v>
      </c>
      <c r="F276" s="3" t="s">
        <v>2</v>
      </c>
      <c r="G276" s="3" t="s">
        <v>3</v>
      </c>
      <c r="H276" s="3" t="s">
        <v>4</v>
      </c>
      <c r="J276" s="3" t="s">
        <v>6</v>
      </c>
      <c r="L276" s="3" t="s">
        <v>7</v>
      </c>
      <c r="M276" s="3" t="s">
        <v>104</v>
      </c>
      <c r="O276" s="5" t="s">
        <v>106</v>
      </c>
      <c r="P276" s="3" t="s">
        <v>72</v>
      </c>
      <c r="R276" s="3" t="s">
        <v>126</v>
      </c>
      <c r="S276" s="3" t="s">
        <v>119</v>
      </c>
      <c r="T276" s="3" t="s">
        <v>127</v>
      </c>
      <c r="U276" s="3" t="s">
        <v>125</v>
      </c>
      <c r="V276" s="3" t="s">
        <v>121</v>
      </c>
      <c r="W276" s="3" t="s">
        <v>120</v>
      </c>
      <c r="X276" s="3" t="s">
        <v>123</v>
      </c>
      <c r="Y276" s="3" t="s">
        <v>124</v>
      </c>
      <c r="AA276" s="3">
        <f t="shared" ref="AA276:AL276" si="668">IF(AND(E276&lt;&gt;"",AA158=1),1,0)</f>
        <v>0</v>
      </c>
      <c r="AB276" s="3">
        <f t="shared" si="668"/>
        <v>0</v>
      </c>
      <c r="AC276" s="3">
        <f t="shared" si="668"/>
        <v>1</v>
      </c>
      <c r="AD276" s="3">
        <f t="shared" si="668"/>
        <v>1</v>
      </c>
      <c r="AE276" s="3">
        <f t="shared" si="668"/>
        <v>0</v>
      </c>
      <c r="AF276" s="3">
        <f t="shared" si="668"/>
        <v>1</v>
      </c>
      <c r="AG276" s="3">
        <f t="shared" si="668"/>
        <v>0</v>
      </c>
      <c r="AH276" s="3">
        <f t="shared" si="668"/>
        <v>0</v>
      </c>
      <c r="AI276" s="3">
        <f t="shared" si="668"/>
        <v>1</v>
      </c>
      <c r="AJ276" s="3">
        <f t="shared" si="668"/>
        <v>0</v>
      </c>
      <c r="AK276" s="3">
        <f t="shared" si="668"/>
        <v>0</v>
      </c>
      <c r="AL276" s="3">
        <f t="shared" si="668"/>
        <v>1</v>
      </c>
      <c r="AM276" s="3">
        <f t="shared" si="563"/>
        <v>5</v>
      </c>
      <c r="DK276" s="3">
        <v>118</v>
      </c>
      <c r="DM276" s="3" t="s">
        <v>2</v>
      </c>
      <c r="DN276" s="3" t="s">
        <v>3</v>
      </c>
      <c r="DO276" s="3" t="s">
        <v>4</v>
      </c>
      <c r="DQ276" s="3" t="s">
        <v>6</v>
      </c>
      <c r="DS276" s="3" t="s">
        <v>7</v>
      </c>
      <c r="DT276" s="3" t="s">
        <v>104</v>
      </c>
      <c r="DV276" s="5" t="s">
        <v>106</v>
      </c>
      <c r="DW276" s="3" t="s">
        <v>72</v>
      </c>
      <c r="DY276" s="3" t="s">
        <v>126</v>
      </c>
      <c r="DZ276" s="3" t="s">
        <v>119</v>
      </c>
      <c r="EA276" s="3" t="s">
        <v>127</v>
      </c>
      <c r="EB276" s="3" t="s">
        <v>125</v>
      </c>
      <c r="EC276" s="3" t="s">
        <v>121</v>
      </c>
      <c r="ED276" s="3" t="s">
        <v>120</v>
      </c>
      <c r="EE276" s="3" t="s">
        <v>123</v>
      </c>
      <c r="EF276" s="3" t="s">
        <v>124</v>
      </c>
      <c r="EH276" s="3">
        <f t="shared" ref="EH276:ES276" si="669">IF(AND(DL276&lt;&gt;"",EH158=1),1,0)</f>
        <v>0</v>
      </c>
      <c r="EI276" s="3">
        <f t="shared" si="669"/>
        <v>0</v>
      </c>
      <c r="EJ276" s="3">
        <f t="shared" si="669"/>
        <v>1</v>
      </c>
      <c r="EK276" s="3">
        <f t="shared" si="669"/>
        <v>1</v>
      </c>
      <c r="EL276" s="3">
        <f t="shared" si="669"/>
        <v>0</v>
      </c>
      <c r="EM276" s="3">
        <f t="shared" si="669"/>
        <v>1</v>
      </c>
      <c r="EN276" s="3">
        <f t="shared" si="669"/>
        <v>0</v>
      </c>
      <c r="EO276" s="3">
        <f t="shared" si="669"/>
        <v>0</v>
      </c>
      <c r="EP276" s="3">
        <f t="shared" si="669"/>
        <v>1</v>
      </c>
      <c r="EQ276" s="3">
        <f t="shared" si="669"/>
        <v>0</v>
      </c>
      <c r="ER276" s="3">
        <f t="shared" si="669"/>
        <v>0</v>
      </c>
      <c r="ES276" s="3">
        <f t="shared" si="669"/>
        <v>1</v>
      </c>
      <c r="ET276" s="3">
        <f t="shared" si="565"/>
        <v>5</v>
      </c>
    </row>
    <row r="277" spans="4:150" x14ac:dyDescent="0.25">
      <c r="D277" s="3">
        <v>119</v>
      </c>
      <c r="F277" s="3" t="s">
        <v>2</v>
      </c>
      <c r="G277" s="3" t="s">
        <v>3</v>
      </c>
      <c r="H277" s="3" t="s">
        <v>4</v>
      </c>
      <c r="J277" s="3" t="s">
        <v>6</v>
      </c>
      <c r="L277" s="3" t="s">
        <v>7</v>
      </c>
      <c r="M277" s="3" t="s">
        <v>104</v>
      </c>
      <c r="N277" s="3" t="s">
        <v>105</v>
      </c>
      <c r="P277" s="3" t="s">
        <v>72</v>
      </c>
      <c r="R277" s="3" t="s">
        <v>126</v>
      </c>
      <c r="S277" s="3" t="s">
        <v>118</v>
      </c>
      <c r="T277" s="3" t="s">
        <v>127</v>
      </c>
      <c r="U277" s="3" t="s">
        <v>125</v>
      </c>
      <c r="V277" s="3" t="s">
        <v>121</v>
      </c>
      <c r="W277" s="3" t="s">
        <v>120</v>
      </c>
      <c r="X277" s="3" t="s">
        <v>123</v>
      </c>
      <c r="Y277" s="3" t="s">
        <v>119</v>
      </c>
      <c r="AA277" s="3">
        <f t="shared" ref="AA277:AL277" si="670">IF(AND(E277&lt;&gt;"",AA158=1),1,0)</f>
        <v>0</v>
      </c>
      <c r="AB277" s="3">
        <f t="shared" si="670"/>
        <v>0</v>
      </c>
      <c r="AC277" s="3">
        <f t="shared" si="670"/>
        <v>1</v>
      </c>
      <c r="AD277" s="3">
        <f t="shared" si="670"/>
        <v>1</v>
      </c>
      <c r="AE277" s="3">
        <f t="shared" si="670"/>
        <v>0</v>
      </c>
      <c r="AF277" s="3">
        <f t="shared" si="670"/>
        <v>1</v>
      </c>
      <c r="AG277" s="3">
        <f t="shared" si="670"/>
        <v>0</v>
      </c>
      <c r="AH277" s="3">
        <f t="shared" si="670"/>
        <v>0</v>
      </c>
      <c r="AI277" s="3">
        <f t="shared" si="670"/>
        <v>1</v>
      </c>
      <c r="AJ277" s="3">
        <f t="shared" si="670"/>
        <v>1</v>
      </c>
      <c r="AK277" s="3">
        <f t="shared" si="670"/>
        <v>0</v>
      </c>
      <c r="AL277" s="3">
        <f t="shared" si="670"/>
        <v>1</v>
      </c>
      <c r="AM277" s="3">
        <f t="shared" si="563"/>
        <v>6</v>
      </c>
      <c r="DK277" s="3">
        <v>119</v>
      </c>
      <c r="DM277" s="3" t="s">
        <v>2</v>
      </c>
      <c r="DN277" s="3" t="s">
        <v>3</v>
      </c>
      <c r="DO277" s="3" t="s">
        <v>4</v>
      </c>
      <c r="DQ277" s="3" t="s">
        <v>6</v>
      </c>
      <c r="DS277" s="3" t="s">
        <v>7</v>
      </c>
      <c r="DT277" s="3" t="s">
        <v>104</v>
      </c>
      <c r="DU277" s="3" t="s">
        <v>105</v>
      </c>
      <c r="DW277" s="3" t="s">
        <v>72</v>
      </c>
      <c r="DY277" s="3" t="s">
        <v>126</v>
      </c>
      <c r="DZ277" s="3" t="s">
        <v>118</v>
      </c>
      <c r="EA277" s="3" t="s">
        <v>127</v>
      </c>
      <c r="EB277" s="3" t="s">
        <v>125</v>
      </c>
      <c r="EC277" s="3" t="s">
        <v>121</v>
      </c>
      <c r="ED277" s="3" t="s">
        <v>120</v>
      </c>
      <c r="EE277" s="3" t="s">
        <v>123</v>
      </c>
      <c r="EF277" s="3" t="s">
        <v>119</v>
      </c>
      <c r="EH277" s="3">
        <f t="shared" ref="EH277:ES277" si="671">IF(AND(DL277&lt;&gt;"",EH158=1),1,0)</f>
        <v>0</v>
      </c>
      <c r="EI277" s="3">
        <f t="shared" si="671"/>
        <v>0</v>
      </c>
      <c r="EJ277" s="3">
        <f t="shared" si="671"/>
        <v>1</v>
      </c>
      <c r="EK277" s="3">
        <f t="shared" si="671"/>
        <v>1</v>
      </c>
      <c r="EL277" s="3">
        <f t="shared" si="671"/>
        <v>0</v>
      </c>
      <c r="EM277" s="3">
        <f t="shared" si="671"/>
        <v>1</v>
      </c>
      <c r="EN277" s="3">
        <f t="shared" si="671"/>
        <v>0</v>
      </c>
      <c r="EO277" s="3">
        <f t="shared" si="671"/>
        <v>0</v>
      </c>
      <c r="EP277" s="3">
        <f t="shared" si="671"/>
        <v>1</v>
      </c>
      <c r="EQ277" s="3">
        <f t="shared" si="671"/>
        <v>1</v>
      </c>
      <c r="ER277" s="3">
        <f t="shared" si="671"/>
        <v>0</v>
      </c>
      <c r="ES277" s="3">
        <f t="shared" si="671"/>
        <v>1</v>
      </c>
      <c r="ET277" s="3">
        <f t="shared" si="565"/>
        <v>6</v>
      </c>
    </row>
    <row r="278" spans="4:150" x14ac:dyDescent="0.25">
      <c r="D278" s="3">
        <v>120</v>
      </c>
      <c r="F278" s="3" t="s">
        <v>2</v>
      </c>
      <c r="G278" s="3" t="s">
        <v>3</v>
      </c>
      <c r="H278" s="3" t="s">
        <v>4</v>
      </c>
      <c r="J278" s="3" t="s">
        <v>6</v>
      </c>
      <c r="L278" s="3" t="s">
        <v>7</v>
      </c>
      <c r="M278" s="3" t="s">
        <v>104</v>
      </c>
      <c r="N278" s="3" t="s">
        <v>105</v>
      </c>
      <c r="O278" s="5" t="s">
        <v>106</v>
      </c>
      <c r="R278" s="3" t="s">
        <v>126</v>
      </c>
      <c r="S278" s="3" t="s">
        <v>118</v>
      </c>
      <c r="T278" s="3" t="s">
        <v>127</v>
      </c>
      <c r="U278" s="3" t="s">
        <v>125</v>
      </c>
      <c r="V278" s="3" t="s">
        <v>121</v>
      </c>
      <c r="W278" s="3" t="s">
        <v>120</v>
      </c>
      <c r="X278" s="3" t="s">
        <v>119</v>
      </c>
      <c r="Y278" s="3" t="s">
        <v>124</v>
      </c>
      <c r="AA278" s="3">
        <f t="shared" ref="AA278:AL278" si="672">IF(AND(E278&lt;&gt;"",AA158=1),1,0)</f>
        <v>0</v>
      </c>
      <c r="AB278" s="3">
        <f t="shared" si="672"/>
        <v>0</v>
      </c>
      <c r="AC278" s="3">
        <f t="shared" si="672"/>
        <v>1</v>
      </c>
      <c r="AD278" s="3">
        <f t="shared" si="672"/>
        <v>1</v>
      </c>
      <c r="AE278" s="3">
        <f t="shared" si="672"/>
        <v>0</v>
      </c>
      <c r="AF278" s="3">
        <f t="shared" si="672"/>
        <v>1</v>
      </c>
      <c r="AG278" s="3">
        <f t="shared" si="672"/>
        <v>0</v>
      </c>
      <c r="AH278" s="3">
        <f t="shared" si="672"/>
        <v>0</v>
      </c>
      <c r="AI278" s="3">
        <f t="shared" si="672"/>
        <v>1</v>
      </c>
      <c r="AJ278" s="3">
        <f t="shared" si="672"/>
        <v>1</v>
      </c>
      <c r="AK278" s="3">
        <f t="shared" si="672"/>
        <v>0</v>
      </c>
      <c r="AL278" s="3">
        <f t="shared" si="672"/>
        <v>0</v>
      </c>
      <c r="AM278" s="3">
        <f t="shared" si="563"/>
        <v>5</v>
      </c>
      <c r="DK278" s="3">
        <v>120</v>
      </c>
      <c r="DM278" s="3" t="s">
        <v>2</v>
      </c>
      <c r="DN278" s="3" t="s">
        <v>3</v>
      </c>
      <c r="DO278" s="3" t="s">
        <v>4</v>
      </c>
      <c r="DQ278" s="3" t="s">
        <v>6</v>
      </c>
      <c r="DS278" s="3" t="s">
        <v>7</v>
      </c>
      <c r="DT278" s="3" t="s">
        <v>104</v>
      </c>
      <c r="DU278" s="3" t="s">
        <v>105</v>
      </c>
      <c r="DV278" s="5" t="s">
        <v>106</v>
      </c>
      <c r="DY278" s="3" t="s">
        <v>126</v>
      </c>
      <c r="DZ278" s="3" t="s">
        <v>118</v>
      </c>
      <c r="EA278" s="3" t="s">
        <v>127</v>
      </c>
      <c r="EB278" s="3" t="s">
        <v>125</v>
      </c>
      <c r="EC278" s="3" t="s">
        <v>121</v>
      </c>
      <c r="ED278" s="3" t="s">
        <v>120</v>
      </c>
      <c r="EE278" s="3" t="s">
        <v>119</v>
      </c>
      <c r="EF278" s="3" t="s">
        <v>124</v>
      </c>
      <c r="EH278" s="3">
        <f t="shared" ref="EH278:ES278" si="673">IF(AND(DL278&lt;&gt;"",EH158=1),1,0)</f>
        <v>0</v>
      </c>
      <c r="EI278" s="3">
        <f t="shared" si="673"/>
        <v>0</v>
      </c>
      <c r="EJ278" s="3">
        <f t="shared" si="673"/>
        <v>1</v>
      </c>
      <c r="EK278" s="3">
        <f t="shared" si="673"/>
        <v>1</v>
      </c>
      <c r="EL278" s="3">
        <f t="shared" si="673"/>
        <v>0</v>
      </c>
      <c r="EM278" s="3">
        <f t="shared" si="673"/>
        <v>1</v>
      </c>
      <c r="EN278" s="3">
        <f t="shared" si="673"/>
        <v>0</v>
      </c>
      <c r="EO278" s="3">
        <f t="shared" si="673"/>
        <v>0</v>
      </c>
      <c r="EP278" s="3">
        <f t="shared" si="673"/>
        <v>1</v>
      </c>
      <c r="EQ278" s="3">
        <f t="shared" si="673"/>
        <v>1</v>
      </c>
      <c r="ER278" s="3">
        <f t="shared" si="673"/>
        <v>0</v>
      </c>
      <c r="ES278" s="3">
        <f t="shared" si="673"/>
        <v>0</v>
      </c>
      <c r="ET278" s="3">
        <f t="shared" si="565"/>
        <v>5</v>
      </c>
    </row>
    <row r="279" spans="4:150" x14ac:dyDescent="0.25">
      <c r="D279" s="3">
        <v>121</v>
      </c>
      <c r="F279" s="3" t="s">
        <v>2</v>
      </c>
      <c r="G279" s="3" t="s">
        <v>3</v>
      </c>
      <c r="H279" s="3" t="s">
        <v>4</v>
      </c>
      <c r="J279" s="3" t="s">
        <v>6</v>
      </c>
      <c r="K279" s="3" t="s">
        <v>0</v>
      </c>
      <c r="N279" s="3" t="s">
        <v>105</v>
      </c>
      <c r="O279" s="5" t="s">
        <v>106</v>
      </c>
      <c r="P279" s="3" t="s">
        <v>72</v>
      </c>
      <c r="R279" s="3" t="s">
        <v>126</v>
      </c>
      <c r="S279" s="3" t="s">
        <v>122</v>
      </c>
      <c r="T279" s="3" t="s">
        <v>127</v>
      </c>
      <c r="U279" s="3" t="s">
        <v>125</v>
      </c>
      <c r="V279" s="3" t="s">
        <v>118</v>
      </c>
      <c r="W279" s="3" t="s">
        <v>120</v>
      </c>
      <c r="X279" s="3" t="s">
        <v>123</v>
      </c>
      <c r="Y279" s="3" t="s">
        <v>124</v>
      </c>
      <c r="AA279" s="3">
        <f t="shared" ref="AA279:AL279" si="674">IF(AND(E279&lt;&gt;"",AA158=1),1,0)</f>
        <v>0</v>
      </c>
      <c r="AB279" s="3">
        <f t="shared" si="674"/>
        <v>0</v>
      </c>
      <c r="AC279" s="3">
        <f t="shared" si="674"/>
        <v>1</v>
      </c>
      <c r="AD279" s="3">
        <f t="shared" si="674"/>
        <v>1</v>
      </c>
      <c r="AE279" s="3">
        <f t="shared" si="674"/>
        <v>0</v>
      </c>
      <c r="AF279" s="3">
        <f t="shared" si="674"/>
        <v>1</v>
      </c>
      <c r="AG279" s="3">
        <f t="shared" si="674"/>
        <v>1</v>
      </c>
      <c r="AH279" s="3">
        <f t="shared" si="674"/>
        <v>0</v>
      </c>
      <c r="AI279" s="3">
        <f t="shared" si="674"/>
        <v>0</v>
      </c>
      <c r="AJ279" s="3">
        <f t="shared" si="674"/>
        <v>1</v>
      </c>
      <c r="AK279" s="3">
        <f t="shared" si="674"/>
        <v>0</v>
      </c>
      <c r="AL279" s="3">
        <f t="shared" si="674"/>
        <v>1</v>
      </c>
      <c r="AM279" s="3">
        <f t="shared" si="563"/>
        <v>6</v>
      </c>
      <c r="DK279" s="3">
        <v>121</v>
      </c>
      <c r="DM279" s="3" t="s">
        <v>2</v>
      </c>
      <c r="DN279" s="3" t="s">
        <v>3</v>
      </c>
      <c r="DO279" s="3" t="s">
        <v>4</v>
      </c>
      <c r="DQ279" s="3" t="s">
        <v>6</v>
      </c>
      <c r="DR279" s="3" t="s">
        <v>0</v>
      </c>
      <c r="DU279" s="3" t="s">
        <v>105</v>
      </c>
      <c r="DV279" s="5" t="s">
        <v>106</v>
      </c>
      <c r="DW279" s="3" t="s">
        <v>72</v>
      </c>
      <c r="DY279" s="3" t="s">
        <v>126</v>
      </c>
      <c r="DZ279" s="3" t="s">
        <v>122</v>
      </c>
      <c r="EA279" s="3" t="s">
        <v>127</v>
      </c>
      <c r="EB279" s="3" t="s">
        <v>125</v>
      </c>
      <c r="EC279" s="3" t="s">
        <v>118</v>
      </c>
      <c r="ED279" s="3" t="s">
        <v>120</v>
      </c>
      <c r="EE279" s="3" t="s">
        <v>123</v>
      </c>
      <c r="EF279" s="3" t="s">
        <v>124</v>
      </c>
      <c r="EH279" s="3">
        <f t="shared" ref="EH279:ES279" si="675">IF(AND(DL279&lt;&gt;"",EH158=1),1,0)</f>
        <v>0</v>
      </c>
      <c r="EI279" s="3">
        <f t="shared" si="675"/>
        <v>0</v>
      </c>
      <c r="EJ279" s="3">
        <f t="shared" si="675"/>
        <v>1</v>
      </c>
      <c r="EK279" s="3">
        <f t="shared" si="675"/>
        <v>1</v>
      </c>
      <c r="EL279" s="3">
        <f t="shared" si="675"/>
        <v>0</v>
      </c>
      <c r="EM279" s="3">
        <f t="shared" si="675"/>
        <v>1</v>
      </c>
      <c r="EN279" s="3">
        <f t="shared" si="675"/>
        <v>1</v>
      </c>
      <c r="EO279" s="3">
        <f t="shared" si="675"/>
        <v>0</v>
      </c>
      <c r="EP279" s="3">
        <f t="shared" si="675"/>
        <v>0</v>
      </c>
      <c r="EQ279" s="3">
        <f t="shared" si="675"/>
        <v>1</v>
      </c>
      <c r="ER279" s="3">
        <f t="shared" si="675"/>
        <v>0</v>
      </c>
      <c r="ES279" s="3">
        <f t="shared" si="675"/>
        <v>1</v>
      </c>
      <c r="ET279" s="3">
        <f t="shared" si="565"/>
        <v>6</v>
      </c>
    </row>
    <row r="280" spans="4:150" x14ac:dyDescent="0.25">
      <c r="D280" s="3">
        <v>122</v>
      </c>
      <c r="F280" s="3" t="s">
        <v>2</v>
      </c>
      <c r="G280" s="3" t="s">
        <v>3</v>
      </c>
      <c r="H280" s="3" t="s">
        <v>4</v>
      </c>
      <c r="J280" s="3" t="s">
        <v>6</v>
      </c>
      <c r="K280" s="3" t="s">
        <v>0</v>
      </c>
      <c r="M280" s="3" t="s">
        <v>104</v>
      </c>
      <c r="O280" s="5" t="s">
        <v>106</v>
      </c>
      <c r="P280" s="3" t="s">
        <v>72</v>
      </c>
      <c r="R280" s="3" t="s">
        <v>126</v>
      </c>
      <c r="S280" s="3" t="s">
        <v>122</v>
      </c>
      <c r="T280" s="3" t="s">
        <v>127</v>
      </c>
      <c r="U280" s="3" t="s">
        <v>125</v>
      </c>
      <c r="V280" s="3" t="s">
        <v>119</v>
      </c>
      <c r="W280" s="3" t="s">
        <v>120</v>
      </c>
      <c r="X280" s="3" t="s">
        <v>123</v>
      </c>
      <c r="Y280" s="3" t="s">
        <v>124</v>
      </c>
      <c r="AA280" s="3">
        <f t="shared" ref="AA280:AL280" si="676">IF(AND(E280&lt;&gt;"",AA158=1),1,0)</f>
        <v>0</v>
      </c>
      <c r="AB280" s="3">
        <f t="shared" si="676"/>
        <v>0</v>
      </c>
      <c r="AC280" s="3">
        <f t="shared" si="676"/>
        <v>1</v>
      </c>
      <c r="AD280" s="3">
        <f t="shared" si="676"/>
        <v>1</v>
      </c>
      <c r="AE280" s="3">
        <f t="shared" si="676"/>
        <v>0</v>
      </c>
      <c r="AF280" s="3">
        <f t="shared" si="676"/>
        <v>1</v>
      </c>
      <c r="AG280" s="3">
        <f t="shared" si="676"/>
        <v>1</v>
      </c>
      <c r="AH280" s="3">
        <f t="shared" si="676"/>
        <v>0</v>
      </c>
      <c r="AI280" s="3">
        <f t="shared" si="676"/>
        <v>1</v>
      </c>
      <c r="AJ280" s="3">
        <f t="shared" si="676"/>
        <v>0</v>
      </c>
      <c r="AK280" s="3">
        <f t="shared" si="676"/>
        <v>0</v>
      </c>
      <c r="AL280" s="3">
        <f t="shared" si="676"/>
        <v>1</v>
      </c>
      <c r="AM280" s="3">
        <f t="shared" si="563"/>
        <v>6</v>
      </c>
      <c r="DK280" s="3">
        <v>122</v>
      </c>
      <c r="DM280" s="3" t="s">
        <v>2</v>
      </c>
      <c r="DN280" s="3" t="s">
        <v>3</v>
      </c>
      <c r="DO280" s="3" t="s">
        <v>4</v>
      </c>
      <c r="DQ280" s="3" t="s">
        <v>6</v>
      </c>
      <c r="DR280" s="3" t="s">
        <v>0</v>
      </c>
      <c r="DT280" s="3" t="s">
        <v>104</v>
      </c>
      <c r="DV280" s="5" t="s">
        <v>106</v>
      </c>
      <c r="DW280" s="3" t="s">
        <v>72</v>
      </c>
      <c r="DY280" s="3" t="s">
        <v>126</v>
      </c>
      <c r="DZ280" s="3" t="s">
        <v>122</v>
      </c>
      <c r="EA280" s="3" t="s">
        <v>127</v>
      </c>
      <c r="EB280" s="3" t="s">
        <v>125</v>
      </c>
      <c r="EC280" s="3" t="s">
        <v>119</v>
      </c>
      <c r="ED280" s="3" t="s">
        <v>120</v>
      </c>
      <c r="EE280" s="3" t="s">
        <v>123</v>
      </c>
      <c r="EF280" s="3" t="s">
        <v>124</v>
      </c>
      <c r="EH280" s="3">
        <f t="shared" ref="EH280:ES280" si="677">IF(AND(DL280&lt;&gt;"",EH158=1),1,0)</f>
        <v>0</v>
      </c>
      <c r="EI280" s="3">
        <f t="shared" si="677"/>
        <v>0</v>
      </c>
      <c r="EJ280" s="3">
        <f t="shared" si="677"/>
        <v>1</v>
      </c>
      <c r="EK280" s="3">
        <f t="shared" si="677"/>
        <v>1</v>
      </c>
      <c r="EL280" s="3">
        <f t="shared" si="677"/>
        <v>0</v>
      </c>
      <c r="EM280" s="3">
        <f t="shared" si="677"/>
        <v>1</v>
      </c>
      <c r="EN280" s="3">
        <f t="shared" si="677"/>
        <v>1</v>
      </c>
      <c r="EO280" s="3">
        <f t="shared" si="677"/>
        <v>0</v>
      </c>
      <c r="EP280" s="3">
        <f t="shared" si="677"/>
        <v>1</v>
      </c>
      <c r="EQ280" s="3">
        <f t="shared" si="677"/>
        <v>0</v>
      </c>
      <c r="ER280" s="3">
        <f t="shared" si="677"/>
        <v>0</v>
      </c>
      <c r="ES280" s="3">
        <f t="shared" si="677"/>
        <v>1</v>
      </c>
      <c r="ET280" s="3">
        <f t="shared" si="565"/>
        <v>6</v>
      </c>
    </row>
    <row r="281" spans="4:150" x14ac:dyDescent="0.25">
      <c r="D281" s="3">
        <v>123</v>
      </c>
      <c r="F281" s="3" t="s">
        <v>2</v>
      </c>
      <c r="G281" s="3" t="s">
        <v>3</v>
      </c>
      <c r="H281" s="3" t="s">
        <v>4</v>
      </c>
      <c r="J281" s="3" t="s">
        <v>6</v>
      </c>
      <c r="K281" s="3" t="s">
        <v>0</v>
      </c>
      <c r="M281" s="3" t="s">
        <v>104</v>
      </c>
      <c r="N281" s="3" t="s">
        <v>105</v>
      </c>
      <c r="P281" s="3" t="s">
        <v>72</v>
      </c>
      <c r="R281" s="3" t="s">
        <v>126</v>
      </c>
      <c r="S281" s="3" t="s">
        <v>122</v>
      </c>
      <c r="T281" s="3" t="s">
        <v>127</v>
      </c>
      <c r="U281" s="3" t="s">
        <v>125</v>
      </c>
      <c r="V281" s="3" t="s">
        <v>118</v>
      </c>
      <c r="W281" s="3" t="s">
        <v>120</v>
      </c>
      <c r="X281" s="3" t="s">
        <v>123</v>
      </c>
      <c r="Y281" s="3" t="s">
        <v>119</v>
      </c>
      <c r="AA281" s="3">
        <f t="shared" ref="AA281:AL281" si="678">IF(AND(E281&lt;&gt;"",AA158=1),1,0)</f>
        <v>0</v>
      </c>
      <c r="AB281" s="3">
        <f t="shared" si="678"/>
        <v>0</v>
      </c>
      <c r="AC281" s="3">
        <f t="shared" si="678"/>
        <v>1</v>
      </c>
      <c r="AD281" s="3">
        <f t="shared" si="678"/>
        <v>1</v>
      </c>
      <c r="AE281" s="3">
        <f t="shared" si="678"/>
        <v>0</v>
      </c>
      <c r="AF281" s="3">
        <f t="shared" si="678"/>
        <v>1</v>
      </c>
      <c r="AG281" s="3">
        <f t="shared" si="678"/>
        <v>1</v>
      </c>
      <c r="AH281" s="3">
        <f t="shared" si="678"/>
        <v>0</v>
      </c>
      <c r="AI281" s="3">
        <f t="shared" si="678"/>
        <v>1</v>
      </c>
      <c r="AJ281" s="3">
        <f t="shared" si="678"/>
        <v>1</v>
      </c>
      <c r="AK281" s="3">
        <f t="shared" si="678"/>
        <v>0</v>
      </c>
      <c r="AL281" s="3">
        <f t="shared" si="678"/>
        <v>1</v>
      </c>
      <c r="AM281" s="3">
        <f t="shared" si="563"/>
        <v>7</v>
      </c>
      <c r="DK281" s="3">
        <v>123</v>
      </c>
      <c r="DM281" s="3" t="s">
        <v>2</v>
      </c>
      <c r="DN281" s="3" t="s">
        <v>3</v>
      </c>
      <c r="DO281" s="3" t="s">
        <v>4</v>
      </c>
      <c r="DQ281" s="3" t="s">
        <v>6</v>
      </c>
      <c r="DR281" s="3" t="s">
        <v>0</v>
      </c>
      <c r="DT281" s="3" t="s">
        <v>104</v>
      </c>
      <c r="DU281" s="3" t="s">
        <v>105</v>
      </c>
      <c r="DW281" s="3" t="s">
        <v>72</v>
      </c>
      <c r="DY281" s="3" t="s">
        <v>126</v>
      </c>
      <c r="DZ281" s="3" t="s">
        <v>122</v>
      </c>
      <c r="EA281" s="3" t="s">
        <v>127</v>
      </c>
      <c r="EB281" s="3" t="s">
        <v>125</v>
      </c>
      <c r="EC281" s="3" t="s">
        <v>118</v>
      </c>
      <c r="ED281" s="3" t="s">
        <v>120</v>
      </c>
      <c r="EE281" s="3" t="s">
        <v>123</v>
      </c>
      <c r="EF281" s="3" t="s">
        <v>119</v>
      </c>
      <c r="EH281" s="3">
        <f t="shared" ref="EH281:ES281" si="679">IF(AND(DL281&lt;&gt;"",EH158=1),1,0)</f>
        <v>0</v>
      </c>
      <c r="EI281" s="3">
        <f t="shared" si="679"/>
        <v>0</v>
      </c>
      <c r="EJ281" s="3">
        <f t="shared" si="679"/>
        <v>1</v>
      </c>
      <c r="EK281" s="3">
        <f t="shared" si="679"/>
        <v>1</v>
      </c>
      <c r="EL281" s="3">
        <f t="shared" si="679"/>
        <v>0</v>
      </c>
      <c r="EM281" s="3">
        <f t="shared" si="679"/>
        <v>1</v>
      </c>
      <c r="EN281" s="3">
        <f t="shared" si="679"/>
        <v>1</v>
      </c>
      <c r="EO281" s="3">
        <f t="shared" si="679"/>
        <v>0</v>
      </c>
      <c r="EP281" s="3">
        <f t="shared" si="679"/>
        <v>1</v>
      </c>
      <c r="EQ281" s="3">
        <f t="shared" si="679"/>
        <v>1</v>
      </c>
      <c r="ER281" s="3">
        <f t="shared" si="679"/>
        <v>0</v>
      </c>
      <c r="ES281" s="3">
        <f t="shared" si="679"/>
        <v>1</v>
      </c>
      <c r="ET281" s="3">
        <f t="shared" si="565"/>
        <v>7</v>
      </c>
    </row>
    <row r="282" spans="4:150" x14ac:dyDescent="0.25">
      <c r="D282" s="3">
        <v>124</v>
      </c>
      <c r="F282" s="3" t="s">
        <v>2</v>
      </c>
      <c r="G282" s="3" t="s">
        <v>3</v>
      </c>
      <c r="H282" s="3" t="s">
        <v>4</v>
      </c>
      <c r="J282" s="3" t="s">
        <v>6</v>
      </c>
      <c r="K282" s="3" t="s">
        <v>0</v>
      </c>
      <c r="M282" s="3" t="s">
        <v>104</v>
      </c>
      <c r="N282" s="3" t="s">
        <v>105</v>
      </c>
      <c r="O282" s="5" t="s">
        <v>106</v>
      </c>
      <c r="R282" s="3" t="s">
        <v>126</v>
      </c>
      <c r="S282" s="3" t="s">
        <v>122</v>
      </c>
      <c r="T282" s="3" t="s">
        <v>127</v>
      </c>
      <c r="U282" s="3" t="s">
        <v>125</v>
      </c>
      <c r="V282" s="3" t="s">
        <v>118</v>
      </c>
      <c r="W282" s="3" t="s">
        <v>120</v>
      </c>
      <c r="X282" s="3" t="s">
        <v>119</v>
      </c>
      <c r="Y282" s="3" t="s">
        <v>124</v>
      </c>
      <c r="AA282" s="3">
        <f t="shared" ref="AA282:AL282" si="680">IF(AND(E282&lt;&gt;"",AA158=1),1,0)</f>
        <v>0</v>
      </c>
      <c r="AB282" s="3">
        <f t="shared" si="680"/>
        <v>0</v>
      </c>
      <c r="AC282" s="3">
        <f t="shared" si="680"/>
        <v>1</v>
      </c>
      <c r="AD282" s="3">
        <f t="shared" si="680"/>
        <v>1</v>
      </c>
      <c r="AE282" s="3">
        <f t="shared" si="680"/>
        <v>0</v>
      </c>
      <c r="AF282" s="3">
        <f t="shared" si="680"/>
        <v>1</v>
      </c>
      <c r="AG282" s="3">
        <f t="shared" si="680"/>
        <v>1</v>
      </c>
      <c r="AH282" s="3">
        <f t="shared" si="680"/>
        <v>0</v>
      </c>
      <c r="AI282" s="3">
        <f t="shared" si="680"/>
        <v>1</v>
      </c>
      <c r="AJ282" s="3">
        <f t="shared" si="680"/>
        <v>1</v>
      </c>
      <c r="AK282" s="3">
        <f t="shared" si="680"/>
        <v>0</v>
      </c>
      <c r="AL282" s="3">
        <f t="shared" si="680"/>
        <v>0</v>
      </c>
      <c r="AM282" s="3">
        <f t="shared" si="563"/>
        <v>6</v>
      </c>
      <c r="DK282" s="3">
        <v>124</v>
      </c>
      <c r="DM282" s="3" t="s">
        <v>2</v>
      </c>
      <c r="DN282" s="3" t="s">
        <v>3</v>
      </c>
      <c r="DO282" s="3" t="s">
        <v>4</v>
      </c>
      <c r="DQ282" s="3" t="s">
        <v>6</v>
      </c>
      <c r="DR282" s="3" t="s">
        <v>0</v>
      </c>
      <c r="DT282" s="3" t="s">
        <v>104</v>
      </c>
      <c r="DU282" s="3" t="s">
        <v>105</v>
      </c>
      <c r="DV282" s="5" t="s">
        <v>106</v>
      </c>
      <c r="DY282" s="3" t="s">
        <v>126</v>
      </c>
      <c r="DZ282" s="3" t="s">
        <v>122</v>
      </c>
      <c r="EA282" s="3" t="s">
        <v>127</v>
      </c>
      <c r="EB282" s="3" t="s">
        <v>125</v>
      </c>
      <c r="EC282" s="3" t="s">
        <v>118</v>
      </c>
      <c r="ED282" s="3" t="s">
        <v>120</v>
      </c>
      <c r="EE282" s="3" t="s">
        <v>119</v>
      </c>
      <c r="EF282" s="3" t="s">
        <v>124</v>
      </c>
      <c r="EH282" s="3">
        <f t="shared" ref="EH282:ES282" si="681">IF(AND(DL282&lt;&gt;"",EH158=1),1,0)</f>
        <v>0</v>
      </c>
      <c r="EI282" s="3">
        <f t="shared" si="681"/>
        <v>0</v>
      </c>
      <c r="EJ282" s="3">
        <f t="shared" si="681"/>
        <v>1</v>
      </c>
      <c r="EK282" s="3">
        <f t="shared" si="681"/>
        <v>1</v>
      </c>
      <c r="EL282" s="3">
        <f t="shared" si="681"/>
        <v>0</v>
      </c>
      <c r="EM282" s="3">
        <f t="shared" si="681"/>
        <v>1</v>
      </c>
      <c r="EN282" s="3">
        <f t="shared" si="681"/>
        <v>1</v>
      </c>
      <c r="EO282" s="3">
        <f t="shared" si="681"/>
        <v>0</v>
      </c>
      <c r="EP282" s="3">
        <f t="shared" si="681"/>
        <v>1</v>
      </c>
      <c r="EQ282" s="3">
        <f t="shared" si="681"/>
        <v>1</v>
      </c>
      <c r="ER282" s="3">
        <f t="shared" si="681"/>
        <v>0</v>
      </c>
      <c r="ES282" s="3">
        <f t="shared" si="681"/>
        <v>0</v>
      </c>
      <c r="ET282" s="3">
        <f t="shared" si="565"/>
        <v>6</v>
      </c>
    </row>
    <row r="283" spans="4:150" x14ac:dyDescent="0.25">
      <c r="D283" s="3">
        <v>125</v>
      </c>
      <c r="F283" s="3" t="s">
        <v>2</v>
      </c>
      <c r="G283" s="3" t="s">
        <v>3</v>
      </c>
      <c r="H283" s="3" t="s">
        <v>4</v>
      </c>
      <c r="J283" s="3" t="s">
        <v>6</v>
      </c>
      <c r="K283" s="3" t="s">
        <v>0</v>
      </c>
      <c r="L283" s="3" t="s">
        <v>7</v>
      </c>
      <c r="O283" s="5" t="s">
        <v>106</v>
      </c>
      <c r="P283" s="3" t="s">
        <v>72</v>
      </c>
      <c r="R283" s="3" t="s">
        <v>126</v>
      </c>
      <c r="S283" s="3" t="s">
        <v>122</v>
      </c>
      <c r="T283" s="3" t="s">
        <v>127</v>
      </c>
      <c r="U283" s="3" t="s">
        <v>125</v>
      </c>
      <c r="V283" s="3" t="s">
        <v>121</v>
      </c>
      <c r="W283" s="3" t="s">
        <v>120</v>
      </c>
      <c r="X283" s="3" t="s">
        <v>123</v>
      </c>
      <c r="Y283" s="3" t="s">
        <v>124</v>
      </c>
      <c r="AA283" s="3">
        <f t="shared" ref="AA283:AL283" si="682">IF(AND(E283&lt;&gt;"",AA158=1),1,0)</f>
        <v>0</v>
      </c>
      <c r="AB283" s="3">
        <f t="shared" si="682"/>
        <v>0</v>
      </c>
      <c r="AC283" s="3">
        <f t="shared" si="682"/>
        <v>1</v>
      </c>
      <c r="AD283" s="3">
        <f t="shared" si="682"/>
        <v>1</v>
      </c>
      <c r="AE283" s="3">
        <f t="shared" si="682"/>
        <v>0</v>
      </c>
      <c r="AF283" s="3">
        <f t="shared" si="682"/>
        <v>1</v>
      </c>
      <c r="AG283" s="3">
        <f t="shared" si="682"/>
        <v>1</v>
      </c>
      <c r="AH283" s="3">
        <f t="shared" si="682"/>
        <v>0</v>
      </c>
      <c r="AI283" s="3">
        <f t="shared" si="682"/>
        <v>0</v>
      </c>
      <c r="AJ283" s="3">
        <f t="shared" si="682"/>
        <v>0</v>
      </c>
      <c r="AK283" s="3">
        <f t="shared" si="682"/>
        <v>0</v>
      </c>
      <c r="AL283" s="3">
        <f t="shared" si="682"/>
        <v>1</v>
      </c>
      <c r="AM283" s="3">
        <f t="shared" si="563"/>
        <v>5</v>
      </c>
      <c r="DK283" s="3">
        <v>125</v>
      </c>
      <c r="DM283" s="3" t="s">
        <v>2</v>
      </c>
      <c r="DN283" s="3" t="s">
        <v>3</v>
      </c>
      <c r="DO283" s="3" t="s">
        <v>4</v>
      </c>
      <c r="DQ283" s="3" t="s">
        <v>6</v>
      </c>
      <c r="DR283" s="3" t="s">
        <v>0</v>
      </c>
      <c r="DS283" s="3" t="s">
        <v>7</v>
      </c>
      <c r="DV283" s="5" t="s">
        <v>106</v>
      </c>
      <c r="DW283" s="3" t="s">
        <v>72</v>
      </c>
      <c r="DY283" s="3" t="s">
        <v>126</v>
      </c>
      <c r="DZ283" s="3" t="s">
        <v>122</v>
      </c>
      <c r="EA283" s="3" t="s">
        <v>127</v>
      </c>
      <c r="EB283" s="3" t="s">
        <v>125</v>
      </c>
      <c r="EC283" s="3" t="s">
        <v>121</v>
      </c>
      <c r="ED283" s="3" t="s">
        <v>120</v>
      </c>
      <c r="EE283" s="3" t="s">
        <v>123</v>
      </c>
      <c r="EF283" s="3" t="s">
        <v>124</v>
      </c>
      <c r="EH283" s="3">
        <f t="shared" ref="EH283:ES283" si="683">IF(AND(DL283&lt;&gt;"",EH158=1),1,0)</f>
        <v>0</v>
      </c>
      <c r="EI283" s="3">
        <f t="shared" si="683"/>
        <v>0</v>
      </c>
      <c r="EJ283" s="3">
        <f t="shared" si="683"/>
        <v>1</v>
      </c>
      <c r="EK283" s="3">
        <f t="shared" si="683"/>
        <v>1</v>
      </c>
      <c r="EL283" s="3">
        <f t="shared" si="683"/>
        <v>0</v>
      </c>
      <c r="EM283" s="3">
        <f t="shared" si="683"/>
        <v>1</v>
      </c>
      <c r="EN283" s="3">
        <f t="shared" si="683"/>
        <v>1</v>
      </c>
      <c r="EO283" s="3">
        <f t="shared" si="683"/>
        <v>0</v>
      </c>
      <c r="EP283" s="3">
        <f t="shared" si="683"/>
        <v>0</v>
      </c>
      <c r="EQ283" s="3">
        <f t="shared" si="683"/>
        <v>0</v>
      </c>
      <c r="ER283" s="3">
        <f t="shared" si="683"/>
        <v>0</v>
      </c>
      <c r="ES283" s="3">
        <f t="shared" si="683"/>
        <v>1</v>
      </c>
      <c r="ET283" s="3">
        <f t="shared" si="565"/>
        <v>5</v>
      </c>
    </row>
    <row r="284" spans="4:150" x14ac:dyDescent="0.25">
      <c r="D284" s="3">
        <v>126</v>
      </c>
      <c r="F284" s="3" t="s">
        <v>2</v>
      </c>
      <c r="G284" s="3" t="s">
        <v>3</v>
      </c>
      <c r="H284" s="3" t="s">
        <v>4</v>
      </c>
      <c r="J284" s="3" t="s">
        <v>6</v>
      </c>
      <c r="K284" s="3" t="s">
        <v>0</v>
      </c>
      <c r="L284" s="3" t="s">
        <v>7</v>
      </c>
      <c r="N284" s="3" t="s">
        <v>105</v>
      </c>
      <c r="P284" s="3" t="s">
        <v>72</v>
      </c>
      <c r="R284" s="3" t="s">
        <v>126</v>
      </c>
      <c r="S284" s="3" t="s">
        <v>122</v>
      </c>
      <c r="T284" s="3" t="s">
        <v>127</v>
      </c>
      <c r="U284" s="3" t="s">
        <v>125</v>
      </c>
      <c r="V284" s="3" t="s">
        <v>121</v>
      </c>
      <c r="W284" s="3" t="s">
        <v>120</v>
      </c>
      <c r="X284" s="3" t="s">
        <v>123</v>
      </c>
      <c r="Y284" s="3" t="s">
        <v>118</v>
      </c>
      <c r="AA284" s="3">
        <f t="shared" ref="AA284:AL284" si="684">IF(AND(E284&lt;&gt;"",AA158=1),1,0)</f>
        <v>0</v>
      </c>
      <c r="AB284" s="3">
        <f t="shared" si="684"/>
        <v>0</v>
      </c>
      <c r="AC284" s="3">
        <f t="shared" si="684"/>
        <v>1</v>
      </c>
      <c r="AD284" s="3">
        <f t="shared" si="684"/>
        <v>1</v>
      </c>
      <c r="AE284" s="3">
        <f t="shared" si="684"/>
        <v>0</v>
      </c>
      <c r="AF284" s="3">
        <f t="shared" si="684"/>
        <v>1</v>
      </c>
      <c r="AG284" s="3">
        <f t="shared" si="684"/>
        <v>1</v>
      </c>
      <c r="AH284" s="3">
        <f t="shared" si="684"/>
        <v>0</v>
      </c>
      <c r="AI284" s="3">
        <f t="shared" si="684"/>
        <v>0</v>
      </c>
      <c r="AJ284" s="3">
        <f t="shared" si="684"/>
        <v>1</v>
      </c>
      <c r="AK284" s="3">
        <f t="shared" si="684"/>
        <v>0</v>
      </c>
      <c r="AL284" s="3">
        <f t="shared" si="684"/>
        <v>1</v>
      </c>
      <c r="AM284" s="3">
        <f t="shared" si="563"/>
        <v>6</v>
      </c>
      <c r="DK284" s="3">
        <v>126</v>
      </c>
      <c r="DM284" s="3" t="s">
        <v>2</v>
      </c>
      <c r="DN284" s="3" t="s">
        <v>3</v>
      </c>
      <c r="DO284" s="3" t="s">
        <v>4</v>
      </c>
      <c r="DQ284" s="3" t="s">
        <v>6</v>
      </c>
      <c r="DR284" s="3" t="s">
        <v>0</v>
      </c>
      <c r="DS284" s="3" t="s">
        <v>7</v>
      </c>
      <c r="DU284" s="3" t="s">
        <v>105</v>
      </c>
      <c r="DW284" s="3" t="s">
        <v>72</v>
      </c>
      <c r="DY284" s="3" t="s">
        <v>126</v>
      </c>
      <c r="DZ284" s="3" t="s">
        <v>122</v>
      </c>
      <c r="EA284" s="3" t="s">
        <v>127</v>
      </c>
      <c r="EB284" s="3" t="s">
        <v>125</v>
      </c>
      <c r="EC284" s="3" t="s">
        <v>121</v>
      </c>
      <c r="ED284" s="3" t="s">
        <v>120</v>
      </c>
      <c r="EE284" s="3" t="s">
        <v>123</v>
      </c>
      <c r="EF284" s="3" t="s">
        <v>118</v>
      </c>
      <c r="EH284" s="3">
        <f t="shared" ref="EH284:ES284" si="685">IF(AND(DL284&lt;&gt;"",EH158=1),1,0)</f>
        <v>0</v>
      </c>
      <c r="EI284" s="3">
        <f t="shared" si="685"/>
        <v>0</v>
      </c>
      <c r="EJ284" s="3">
        <f t="shared" si="685"/>
        <v>1</v>
      </c>
      <c r="EK284" s="3">
        <f t="shared" si="685"/>
        <v>1</v>
      </c>
      <c r="EL284" s="3">
        <f t="shared" si="685"/>
        <v>0</v>
      </c>
      <c r="EM284" s="3">
        <f t="shared" si="685"/>
        <v>1</v>
      </c>
      <c r="EN284" s="3">
        <f t="shared" si="685"/>
        <v>1</v>
      </c>
      <c r="EO284" s="3">
        <f t="shared" si="685"/>
        <v>0</v>
      </c>
      <c r="EP284" s="3">
        <f t="shared" si="685"/>
        <v>0</v>
      </c>
      <c r="EQ284" s="3">
        <f t="shared" si="685"/>
        <v>1</v>
      </c>
      <c r="ER284" s="3">
        <f t="shared" si="685"/>
        <v>0</v>
      </c>
      <c r="ES284" s="3">
        <f t="shared" si="685"/>
        <v>1</v>
      </c>
      <c r="ET284" s="3">
        <f t="shared" si="565"/>
        <v>6</v>
      </c>
    </row>
    <row r="285" spans="4:150" x14ac:dyDescent="0.25">
      <c r="D285" s="3">
        <v>127</v>
      </c>
      <c r="F285" s="3" t="s">
        <v>2</v>
      </c>
      <c r="G285" s="3" t="s">
        <v>3</v>
      </c>
      <c r="H285" s="3" t="s">
        <v>4</v>
      </c>
      <c r="J285" s="3" t="s">
        <v>6</v>
      </c>
      <c r="K285" s="3" t="s">
        <v>0</v>
      </c>
      <c r="L285" s="3" t="s">
        <v>7</v>
      </c>
      <c r="N285" s="3" t="s">
        <v>105</v>
      </c>
      <c r="O285" s="5" t="s">
        <v>106</v>
      </c>
      <c r="R285" s="3" t="s">
        <v>121</v>
      </c>
      <c r="S285" s="3" t="s">
        <v>122</v>
      </c>
      <c r="T285" s="3" t="s">
        <v>127</v>
      </c>
      <c r="U285" s="3" t="s">
        <v>126</v>
      </c>
      <c r="V285" s="3" t="s">
        <v>118</v>
      </c>
      <c r="W285" s="3" t="s">
        <v>120</v>
      </c>
      <c r="X285" s="3" t="s">
        <v>125</v>
      </c>
      <c r="Y285" s="3" t="s">
        <v>124</v>
      </c>
      <c r="AA285" s="3">
        <f t="shared" ref="AA285:AL285" si="686">IF(AND(E285&lt;&gt;"",AA158=1),1,0)</f>
        <v>0</v>
      </c>
      <c r="AB285" s="3">
        <f t="shared" si="686"/>
        <v>0</v>
      </c>
      <c r="AC285" s="3">
        <f t="shared" si="686"/>
        <v>1</v>
      </c>
      <c r="AD285" s="3">
        <f t="shared" si="686"/>
        <v>1</v>
      </c>
      <c r="AE285" s="3">
        <f t="shared" si="686"/>
        <v>0</v>
      </c>
      <c r="AF285" s="3">
        <f t="shared" si="686"/>
        <v>1</v>
      </c>
      <c r="AG285" s="3">
        <f t="shared" si="686"/>
        <v>1</v>
      </c>
      <c r="AH285" s="3">
        <f t="shared" si="686"/>
        <v>0</v>
      </c>
      <c r="AI285" s="3">
        <f t="shared" si="686"/>
        <v>0</v>
      </c>
      <c r="AJ285" s="3">
        <f t="shared" si="686"/>
        <v>1</v>
      </c>
      <c r="AK285" s="3">
        <f t="shared" si="686"/>
        <v>0</v>
      </c>
      <c r="AL285" s="3">
        <f t="shared" si="686"/>
        <v>0</v>
      </c>
      <c r="AM285" s="3">
        <f t="shared" si="563"/>
        <v>5</v>
      </c>
      <c r="DK285" s="3">
        <v>127</v>
      </c>
      <c r="DM285" s="3" t="s">
        <v>2</v>
      </c>
      <c r="DN285" s="3" t="s">
        <v>3</v>
      </c>
      <c r="DO285" s="3" t="s">
        <v>4</v>
      </c>
      <c r="DQ285" s="3" t="s">
        <v>6</v>
      </c>
      <c r="DR285" s="3" t="s">
        <v>0</v>
      </c>
      <c r="DS285" s="3" t="s">
        <v>7</v>
      </c>
      <c r="DU285" s="3" t="s">
        <v>105</v>
      </c>
      <c r="DV285" s="5" t="s">
        <v>106</v>
      </c>
      <c r="DY285" s="3" t="s">
        <v>121</v>
      </c>
      <c r="DZ285" s="3" t="s">
        <v>122</v>
      </c>
      <c r="EA285" s="3" t="s">
        <v>127</v>
      </c>
      <c r="EB285" s="3" t="s">
        <v>126</v>
      </c>
      <c r="EC285" s="3" t="s">
        <v>118</v>
      </c>
      <c r="ED285" s="3" t="s">
        <v>120</v>
      </c>
      <c r="EE285" s="3" t="s">
        <v>125</v>
      </c>
      <c r="EF285" s="3" t="s">
        <v>124</v>
      </c>
      <c r="EH285" s="3">
        <f t="shared" ref="EH285:ES285" si="687">IF(AND(DL285&lt;&gt;"",EH158=1),1,0)</f>
        <v>0</v>
      </c>
      <c r="EI285" s="3">
        <f t="shared" si="687"/>
        <v>0</v>
      </c>
      <c r="EJ285" s="3">
        <f t="shared" si="687"/>
        <v>1</v>
      </c>
      <c r="EK285" s="3">
        <f t="shared" si="687"/>
        <v>1</v>
      </c>
      <c r="EL285" s="3">
        <f t="shared" si="687"/>
        <v>0</v>
      </c>
      <c r="EM285" s="3">
        <f t="shared" si="687"/>
        <v>1</v>
      </c>
      <c r="EN285" s="3">
        <f t="shared" si="687"/>
        <v>1</v>
      </c>
      <c r="EO285" s="3">
        <f t="shared" si="687"/>
        <v>0</v>
      </c>
      <c r="EP285" s="3">
        <f t="shared" si="687"/>
        <v>0</v>
      </c>
      <c r="EQ285" s="3">
        <f t="shared" si="687"/>
        <v>1</v>
      </c>
      <c r="ER285" s="3">
        <f t="shared" si="687"/>
        <v>0</v>
      </c>
      <c r="ES285" s="3">
        <f t="shared" si="687"/>
        <v>0</v>
      </c>
      <c r="ET285" s="3">
        <f t="shared" si="565"/>
        <v>5</v>
      </c>
    </row>
    <row r="286" spans="4:150" x14ac:dyDescent="0.25">
      <c r="D286" s="3">
        <v>128</v>
      </c>
      <c r="F286" s="3" t="s">
        <v>2</v>
      </c>
      <c r="G286" s="3" t="s">
        <v>3</v>
      </c>
      <c r="H286" s="3" t="s">
        <v>4</v>
      </c>
      <c r="J286" s="3" t="s">
        <v>6</v>
      </c>
      <c r="K286" s="3" t="s">
        <v>0</v>
      </c>
      <c r="L286" s="3" t="s">
        <v>7</v>
      </c>
      <c r="M286" s="3" t="s">
        <v>104</v>
      </c>
      <c r="P286" s="3" t="s">
        <v>72</v>
      </c>
      <c r="R286" s="3" t="s">
        <v>126</v>
      </c>
      <c r="S286" s="3" t="s">
        <v>122</v>
      </c>
      <c r="T286" s="3" t="s">
        <v>127</v>
      </c>
      <c r="U286" s="3" t="s">
        <v>125</v>
      </c>
      <c r="V286" s="3" t="s">
        <v>121</v>
      </c>
      <c r="W286" s="3" t="s">
        <v>120</v>
      </c>
      <c r="X286" s="3" t="s">
        <v>123</v>
      </c>
      <c r="Y286" s="3" t="s">
        <v>119</v>
      </c>
      <c r="AA286" s="3">
        <f t="shared" ref="AA286:AL286" si="688">IF(AND(E286&lt;&gt;"",AA158=1),1,0)</f>
        <v>0</v>
      </c>
      <c r="AB286" s="3">
        <f t="shared" si="688"/>
        <v>0</v>
      </c>
      <c r="AC286" s="3">
        <f t="shared" si="688"/>
        <v>1</v>
      </c>
      <c r="AD286" s="3">
        <f t="shared" si="688"/>
        <v>1</v>
      </c>
      <c r="AE286" s="3">
        <f t="shared" si="688"/>
        <v>0</v>
      </c>
      <c r="AF286" s="3">
        <f t="shared" si="688"/>
        <v>1</v>
      </c>
      <c r="AG286" s="3">
        <f t="shared" si="688"/>
        <v>1</v>
      </c>
      <c r="AH286" s="3">
        <f t="shared" si="688"/>
        <v>0</v>
      </c>
      <c r="AI286" s="3">
        <f t="shared" si="688"/>
        <v>1</v>
      </c>
      <c r="AJ286" s="3">
        <f t="shared" si="688"/>
        <v>0</v>
      </c>
      <c r="AK286" s="3">
        <f t="shared" si="688"/>
        <v>0</v>
      </c>
      <c r="AL286" s="3">
        <f t="shared" si="688"/>
        <v>1</v>
      </c>
      <c r="AM286" s="3">
        <f t="shared" si="563"/>
        <v>6</v>
      </c>
      <c r="DK286" s="3">
        <v>128</v>
      </c>
      <c r="DM286" s="3" t="s">
        <v>2</v>
      </c>
      <c r="DN286" s="3" t="s">
        <v>3</v>
      </c>
      <c r="DO286" s="3" t="s">
        <v>4</v>
      </c>
      <c r="DQ286" s="3" t="s">
        <v>6</v>
      </c>
      <c r="DR286" s="3" t="s">
        <v>0</v>
      </c>
      <c r="DS286" s="3" t="s">
        <v>7</v>
      </c>
      <c r="DT286" s="3" t="s">
        <v>104</v>
      </c>
      <c r="DW286" s="3" t="s">
        <v>72</v>
      </c>
      <c r="DY286" s="3" t="s">
        <v>126</v>
      </c>
      <c r="DZ286" s="3" t="s">
        <v>122</v>
      </c>
      <c r="EA286" s="3" t="s">
        <v>127</v>
      </c>
      <c r="EB286" s="3" t="s">
        <v>125</v>
      </c>
      <c r="EC286" s="3" t="s">
        <v>121</v>
      </c>
      <c r="ED286" s="3" t="s">
        <v>120</v>
      </c>
      <c r="EE286" s="3" t="s">
        <v>123</v>
      </c>
      <c r="EF286" s="3" t="s">
        <v>119</v>
      </c>
      <c r="EH286" s="3">
        <f t="shared" ref="EH286:ES286" si="689">IF(AND(DL286&lt;&gt;"",EH158=1),1,0)</f>
        <v>0</v>
      </c>
      <c r="EI286" s="3">
        <f t="shared" si="689"/>
        <v>0</v>
      </c>
      <c r="EJ286" s="3">
        <f t="shared" si="689"/>
        <v>1</v>
      </c>
      <c r="EK286" s="3">
        <f t="shared" si="689"/>
        <v>1</v>
      </c>
      <c r="EL286" s="3">
        <f t="shared" si="689"/>
        <v>0</v>
      </c>
      <c r="EM286" s="3">
        <f t="shared" si="689"/>
        <v>1</v>
      </c>
      <c r="EN286" s="3">
        <f t="shared" si="689"/>
        <v>1</v>
      </c>
      <c r="EO286" s="3">
        <f t="shared" si="689"/>
        <v>0</v>
      </c>
      <c r="EP286" s="3">
        <f t="shared" si="689"/>
        <v>1</v>
      </c>
      <c r="EQ286" s="3">
        <f t="shared" si="689"/>
        <v>0</v>
      </c>
      <c r="ER286" s="3">
        <f t="shared" si="689"/>
        <v>0</v>
      </c>
      <c r="ES286" s="3">
        <f t="shared" si="689"/>
        <v>1</v>
      </c>
      <c r="ET286" s="3">
        <f t="shared" si="565"/>
        <v>6</v>
      </c>
    </row>
    <row r="287" spans="4:150" x14ac:dyDescent="0.25">
      <c r="D287" s="3">
        <v>129</v>
      </c>
      <c r="F287" s="3" t="s">
        <v>2</v>
      </c>
      <c r="G287" s="3" t="s">
        <v>3</v>
      </c>
      <c r="H287" s="3" t="s">
        <v>4</v>
      </c>
      <c r="J287" s="3" t="s">
        <v>6</v>
      </c>
      <c r="K287" s="3" t="s">
        <v>0</v>
      </c>
      <c r="L287" s="3" t="s">
        <v>7</v>
      </c>
      <c r="M287" s="3" t="s">
        <v>104</v>
      </c>
      <c r="O287" s="5" t="s">
        <v>106</v>
      </c>
      <c r="R287" s="3" t="s">
        <v>126</v>
      </c>
      <c r="S287" s="3" t="s">
        <v>122</v>
      </c>
      <c r="T287" s="3" t="s">
        <v>127</v>
      </c>
      <c r="U287" s="3" t="s">
        <v>125</v>
      </c>
      <c r="V287" s="3" t="s">
        <v>121</v>
      </c>
      <c r="W287" s="3" t="s">
        <v>120</v>
      </c>
      <c r="X287" s="3" t="s">
        <v>119</v>
      </c>
      <c r="Y287" s="3" t="s">
        <v>124</v>
      </c>
      <c r="AA287" s="3">
        <f t="shared" ref="AA287:AL287" si="690">IF(AND(E287&lt;&gt;"",AA158=1),1,0)</f>
        <v>0</v>
      </c>
      <c r="AB287" s="3">
        <f t="shared" si="690"/>
        <v>0</v>
      </c>
      <c r="AC287" s="3">
        <f t="shared" si="690"/>
        <v>1</v>
      </c>
      <c r="AD287" s="3">
        <f t="shared" si="690"/>
        <v>1</v>
      </c>
      <c r="AE287" s="3">
        <f t="shared" si="690"/>
        <v>0</v>
      </c>
      <c r="AF287" s="3">
        <f t="shared" si="690"/>
        <v>1</v>
      </c>
      <c r="AG287" s="3">
        <f t="shared" si="690"/>
        <v>1</v>
      </c>
      <c r="AH287" s="3">
        <f t="shared" si="690"/>
        <v>0</v>
      </c>
      <c r="AI287" s="3">
        <f t="shared" si="690"/>
        <v>1</v>
      </c>
      <c r="AJ287" s="3">
        <f t="shared" si="690"/>
        <v>0</v>
      </c>
      <c r="AK287" s="3">
        <f t="shared" si="690"/>
        <v>0</v>
      </c>
      <c r="AL287" s="3">
        <f t="shared" si="690"/>
        <v>0</v>
      </c>
      <c r="AM287" s="3">
        <f t="shared" si="563"/>
        <v>5</v>
      </c>
      <c r="DK287" s="3">
        <v>129</v>
      </c>
      <c r="DM287" s="3" t="s">
        <v>2</v>
      </c>
      <c r="DN287" s="3" t="s">
        <v>3</v>
      </c>
      <c r="DO287" s="3" t="s">
        <v>4</v>
      </c>
      <c r="DQ287" s="3" t="s">
        <v>6</v>
      </c>
      <c r="DR287" s="3" t="s">
        <v>0</v>
      </c>
      <c r="DS287" s="3" t="s">
        <v>7</v>
      </c>
      <c r="DT287" s="3" t="s">
        <v>104</v>
      </c>
      <c r="DV287" s="5" t="s">
        <v>106</v>
      </c>
      <c r="DY287" s="3" t="s">
        <v>126</v>
      </c>
      <c r="DZ287" s="3" t="s">
        <v>122</v>
      </c>
      <c r="EA287" s="3" t="s">
        <v>127</v>
      </c>
      <c r="EB287" s="3" t="s">
        <v>125</v>
      </c>
      <c r="EC287" s="3" t="s">
        <v>121</v>
      </c>
      <c r="ED287" s="3" t="s">
        <v>120</v>
      </c>
      <c r="EE287" s="3" t="s">
        <v>119</v>
      </c>
      <c r="EF287" s="3" t="s">
        <v>124</v>
      </c>
      <c r="EH287" s="3">
        <f t="shared" ref="EH287:ES287" si="691">IF(AND(DL287&lt;&gt;"",EH158=1),1,0)</f>
        <v>0</v>
      </c>
      <c r="EI287" s="3">
        <f t="shared" si="691"/>
        <v>0</v>
      </c>
      <c r="EJ287" s="3">
        <f t="shared" si="691"/>
        <v>1</v>
      </c>
      <c r="EK287" s="3">
        <f t="shared" si="691"/>
        <v>1</v>
      </c>
      <c r="EL287" s="3">
        <f t="shared" si="691"/>
        <v>0</v>
      </c>
      <c r="EM287" s="3">
        <f t="shared" si="691"/>
        <v>1</v>
      </c>
      <c r="EN287" s="3">
        <f t="shared" si="691"/>
        <v>1</v>
      </c>
      <c r="EO287" s="3">
        <f t="shared" si="691"/>
        <v>0</v>
      </c>
      <c r="EP287" s="3">
        <f t="shared" si="691"/>
        <v>1</v>
      </c>
      <c r="EQ287" s="3">
        <f t="shared" si="691"/>
        <v>0</v>
      </c>
      <c r="ER287" s="3">
        <f t="shared" si="691"/>
        <v>0</v>
      </c>
      <c r="ES287" s="3">
        <f t="shared" si="691"/>
        <v>0</v>
      </c>
      <c r="ET287" s="3">
        <f t="shared" si="565"/>
        <v>5</v>
      </c>
    </row>
    <row r="288" spans="4:150" x14ac:dyDescent="0.25">
      <c r="D288" s="3">
        <v>130</v>
      </c>
      <c r="F288" s="3" t="s">
        <v>2</v>
      </c>
      <c r="G288" s="3" t="s">
        <v>3</v>
      </c>
      <c r="H288" s="3" t="s">
        <v>4</v>
      </c>
      <c r="J288" s="3" t="s">
        <v>6</v>
      </c>
      <c r="K288" s="3" t="s">
        <v>0</v>
      </c>
      <c r="L288" s="3" t="s">
        <v>7</v>
      </c>
      <c r="M288" s="3" t="s">
        <v>104</v>
      </c>
      <c r="N288" s="3" t="s">
        <v>105</v>
      </c>
      <c r="R288" s="3" t="s">
        <v>121</v>
      </c>
      <c r="S288" s="3" t="s">
        <v>122</v>
      </c>
      <c r="T288" s="3" t="s">
        <v>127</v>
      </c>
      <c r="U288" s="3" t="s">
        <v>126</v>
      </c>
      <c r="V288" s="3" t="s">
        <v>118</v>
      </c>
      <c r="W288" s="3" t="s">
        <v>120</v>
      </c>
      <c r="X288" s="3" t="s">
        <v>125</v>
      </c>
      <c r="Y288" s="3" t="s">
        <v>119</v>
      </c>
      <c r="AA288" s="3">
        <f t="shared" ref="AA288:AL288" si="692">IF(AND(E288&lt;&gt;"",AA158=1),1,0)</f>
        <v>0</v>
      </c>
      <c r="AB288" s="3">
        <f t="shared" si="692"/>
        <v>0</v>
      </c>
      <c r="AC288" s="3">
        <f t="shared" si="692"/>
        <v>1</v>
      </c>
      <c r="AD288" s="3">
        <f t="shared" si="692"/>
        <v>1</v>
      </c>
      <c r="AE288" s="3">
        <f t="shared" si="692"/>
        <v>0</v>
      </c>
      <c r="AF288" s="3">
        <f t="shared" si="692"/>
        <v>1</v>
      </c>
      <c r="AG288" s="3">
        <f t="shared" si="692"/>
        <v>1</v>
      </c>
      <c r="AH288" s="3">
        <f t="shared" si="692"/>
        <v>0</v>
      </c>
      <c r="AI288" s="3">
        <f t="shared" si="692"/>
        <v>1</v>
      </c>
      <c r="AJ288" s="3">
        <f t="shared" si="692"/>
        <v>1</v>
      </c>
      <c r="AK288" s="3">
        <f t="shared" si="692"/>
        <v>0</v>
      </c>
      <c r="AL288" s="3">
        <f t="shared" si="692"/>
        <v>0</v>
      </c>
      <c r="AM288" s="3">
        <f t="shared" ref="AM288:AM351" si="693">SUM(AA288:AL288)</f>
        <v>6</v>
      </c>
      <c r="DK288" s="3">
        <v>130</v>
      </c>
      <c r="DM288" s="3" t="s">
        <v>2</v>
      </c>
      <c r="DN288" s="3" t="s">
        <v>3</v>
      </c>
      <c r="DO288" s="3" t="s">
        <v>4</v>
      </c>
      <c r="DQ288" s="3" t="s">
        <v>6</v>
      </c>
      <c r="DR288" s="3" t="s">
        <v>0</v>
      </c>
      <c r="DS288" s="3" t="s">
        <v>7</v>
      </c>
      <c r="DT288" s="3" t="s">
        <v>104</v>
      </c>
      <c r="DU288" s="3" t="s">
        <v>105</v>
      </c>
      <c r="DY288" s="3" t="s">
        <v>121</v>
      </c>
      <c r="DZ288" s="3" t="s">
        <v>122</v>
      </c>
      <c r="EA288" s="3" t="s">
        <v>127</v>
      </c>
      <c r="EB288" s="3" t="s">
        <v>126</v>
      </c>
      <c r="EC288" s="3" t="s">
        <v>118</v>
      </c>
      <c r="ED288" s="3" t="s">
        <v>120</v>
      </c>
      <c r="EE288" s="3" t="s">
        <v>125</v>
      </c>
      <c r="EF288" s="3" t="s">
        <v>119</v>
      </c>
      <c r="EH288" s="3">
        <f t="shared" ref="EH288:ES288" si="694">IF(AND(DL288&lt;&gt;"",EH158=1),1,0)</f>
        <v>0</v>
      </c>
      <c r="EI288" s="3">
        <f t="shared" si="694"/>
        <v>0</v>
      </c>
      <c r="EJ288" s="3">
        <f t="shared" si="694"/>
        <v>1</v>
      </c>
      <c r="EK288" s="3">
        <f t="shared" si="694"/>
        <v>1</v>
      </c>
      <c r="EL288" s="3">
        <f t="shared" si="694"/>
        <v>0</v>
      </c>
      <c r="EM288" s="3">
        <f t="shared" si="694"/>
        <v>1</v>
      </c>
      <c r="EN288" s="3">
        <f t="shared" si="694"/>
        <v>1</v>
      </c>
      <c r="EO288" s="3">
        <f t="shared" si="694"/>
        <v>0</v>
      </c>
      <c r="EP288" s="3">
        <f t="shared" si="694"/>
        <v>1</v>
      </c>
      <c r="EQ288" s="3">
        <f t="shared" si="694"/>
        <v>1</v>
      </c>
      <c r="ER288" s="3">
        <f t="shared" si="694"/>
        <v>0</v>
      </c>
      <c r="ES288" s="3">
        <f t="shared" si="694"/>
        <v>0</v>
      </c>
      <c r="ET288" s="3">
        <f t="shared" ref="ET288:ET351" si="695">SUM(EH288:ES288)</f>
        <v>6</v>
      </c>
    </row>
    <row r="289" spans="4:150" x14ac:dyDescent="0.25">
      <c r="D289" s="3">
        <v>131</v>
      </c>
      <c r="F289" s="3" t="s">
        <v>2</v>
      </c>
      <c r="G289" s="3" t="s">
        <v>3</v>
      </c>
      <c r="H289" s="3" t="s">
        <v>4</v>
      </c>
      <c r="I289" s="3" t="s">
        <v>5</v>
      </c>
      <c r="M289" s="3" t="s">
        <v>104</v>
      </c>
      <c r="N289" s="3" t="s">
        <v>105</v>
      </c>
      <c r="O289" s="5" t="s">
        <v>106</v>
      </c>
      <c r="P289" s="3" t="s">
        <v>72</v>
      </c>
      <c r="R289" s="3" t="s">
        <v>117</v>
      </c>
      <c r="S289" s="3" t="s">
        <v>118</v>
      </c>
      <c r="T289" s="3" t="s">
        <v>127</v>
      </c>
      <c r="U289" s="3" t="s">
        <v>126</v>
      </c>
      <c r="V289" s="3" t="s">
        <v>119</v>
      </c>
      <c r="W289" s="3" t="s">
        <v>125</v>
      </c>
      <c r="X289" s="3" t="s">
        <v>123</v>
      </c>
      <c r="Y289" s="3" t="s">
        <v>124</v>
      </c>
      <c r="AA289" s="3">
        <f t="shared" ref="AA289:AL289" si="696">IF(AND(E289&lt;&gt;"",AA158=1),1,0)</f>
        <v>0</v>
      </c>
      <c r="AB289" s="3">
        <f t="shared" si="696"/>
        <v>0</v>
      </c>
      <c r="AC289" s="3">
        <f t="shared" si="696"/>
        <v>1</v>
      </c>
      <c r="AD289" s="3">
        <f t="shared" si="696"/>
        <v>1</v>
      </c>
      <c r="AE289" s="3">
        <f t="shared" si="696"/>
        <v>1</v>
      </c>
      <c r="AF289" s="3">
        <f t="shared" si="696"/>
        <v>0</v>
      </c>
      <c r="AG289" s="3">
        <f t="shared" si="696"/>
        <v>0</v>
      </c>
      <c r="AH289" s="3">
        <f t="shared" si="696"/>
        <v>0</v>
      </c>
      <c r="AI289" s="3">
        <f t="shared" si="696"/>
        <v>1</v>
      </c>
      <c r="AJ289" s="3">
        <f t="shared" si="696"/>
        <v>1</v>
      </c>
      <c r="AK289" s="3">
        <f t="shared" si="696"/>
        <v>0</v>
      </c>
      <c r="AL289" s="3">
        <f t="shared" si="696"/>
        <v>1</v>
      </c>
      <c r="AM289" s="3">
        <f t="shared" si="693"/>
        <v>6</v>
      </c>
      <c r="DK289" s="3">
        <v>131</v>
      </c>
      <c r="DM289" s="3" t="s">
        <v>2</v>
      </c>
      <c r="DN289" s="3" t="s">
        <v>3</v>
      </c>
      <c r="DO289" s="3" t="s">
        <v>4</v>
      </c>
      <c r="DP289" s="3" t="s">
        <v>5</v>
      </c>
      <c r="DT289" s="3" t="s">
        <v>104</v>
      </c>
      <c r="DU289" s="3" t="s">
        <v>105</v>
      </c>
      <c r="DV289" s="5" t="s">
        <v>106</v>
      </c>
      <c r="DW289" s="3" t="s">
        <v>72</v>
      </c>
      <c r="DY289" s="3" t="s">
        <v>117</v>
      </c>
      <c r="DZ289" s="3" t="s">
        <v>118</v>
      </c>
      <c r="EA289" s="3" t="s">
        <v>127</v>
      </c>
      <c r="EB289" s="3" t="s">
        <v>126</v>
      </c>
      <c r="EC289" s="3" t="s">
        <v>119</v>
      </c>
      <c r="ED289" s="3" t="s">
        <v>125</v>
      </c>
      <c r="EE289" s="3" t="s">
        <v>123</v>
      </c>
      <c r="EF289" s="3" t="s">
        <v>124</v>
      </c>
      <c r="EH289" s="3">
        <f t="shared" ref="EH289:ES289" si="697">IF(AND(DL289&lt;&gt;"",EH158=1),1,0)</f>
        <v>0</v>
      </c>
      <c r="EI289" s="3">
        <f t="shared" si="697"/>
        <v>0</v>
      </c>
      <c r="EJ289" s="3">
        <f t="shared" si="697"/>
        <v>1</v>
      </c>
      <c r="EK289" s="3">
        <f t="shared" si="697"/>
        <v>1</v>
      </c>
      <c r="EL289" s="3">
        <f t="shared" si="697"/>
        <v>1</v>
      </c>
      <c r="EM289" s="3">
        <f t="shared" si="697"/>
        <v>0</v>
      </c>
      <c r="EN289" s="3">
        <f t="shared" si="697"/>
        <v>0</v>
      </c>
      <c r="EO289" s="3">
        <f t="shared" si="697"/>
        <v>0</v>
      </c>
      <c r="EP289" s="3">
        <f t="shared" si="697"/>
        <v>1</v>
      </c>
      <c r="EQ289" s="3">
        <f t="shared" si="697"/>
        <v>1</v>
      </c>
      <c r="ER289" s="3">
        <f t="shared" si="697"/>
        <v>0</v>
      </c>
      <c r="ES289" s="3">
        <f t="shared" si="697"/>
        <v>1</v>
      </c>
      <c r="ET289" s="3">
        <f t="shared" si="695"/>
        <v>6</v>
      </c>
    </row>
    <row r="290" spans="4:150" x14ac:dyDescent="0.25">
      <c r="D290" s="3">
        <v>132</v>
      </c>
      <c r="F290" s="3" t="s">
        <v>2</v>
      </c>
      <c r="G290" s="3" t="s">
        <v>3</v>
      </c>
      <c r="H290" s="3" t="s">
        <v>4</v>
      </c>
      <c r="I290" s="3" t="s">
        <v>5</v>
      </c>
      <c r="L290" s="3" t="s">
        <v>7</v>
      </c>
      <c r="N290" s="3" t="s">
        <v>105</v>
      </c>
      <c r="O290" s="5" t="s">
        <v>106</v>
      </c>
      <c r="P290" s="3" t="s">
        <v>72</v>
      </c>
      <c r="R290" s="3" t="s">
        <v>117</v>
      </c>
      <c r="S290" s="3" t="s">
        <v>118</v>
      </c>
      <c r="T290" s="3" t="s">
        <v>127</v>
      </c>
      <c r="U290" s="3" t="s">
        <v>126</v>
      </c>
      <c r="V290" s="3" t="s">
        <v>121</v>
      </c>
      <c r="W290" s="3" t="s">
        <v>125</v>
      </c>
      <c r="X290" s="3" t="s">
        <v>123</v>
      </c>
      <c r="Y290" s="3" t="s">
        <v>124</v>
      </c>
      <c r="AA290" s="3">
        <f t="shared" ref="AA290:AL290" si="698">IF(AND(E290&lt;&gt;"",AA158=1),1,0)</f>
        <v>0</v>
      </c>
      <c r="AB290" s="3">
        <f t="shared" si="698"/>
        <v>0</v>
      </c>
      <c r="AC290" s="3">
        <f t="shared" si="698"/>
        <v>1</v>
      </c>
      <c r="AD290" s="3">
        <f t="shared" si="698"/>
        <v>1</v>
      </c>
      <c r="AE290" s="3">
        <f t="shared" si="698"/>
        <v>1</v>
      </c>
      <c r="AF290" s="3">
        <f t="shared" si="698"/>
        <v>0</v>
      </c>
      <c r="AG290" s="3">
        <f t="shared" si="698"/>
        <v>0</v>
      </c>
      <c r="AH290" s="3">
        <f t="shared" si="698"/>
        <v>0</v>
      </c>
      <c r="AI290" s="3">
        <f t="shared" si="698"/>
        <v>0</v>
      </c>
      <c r="AJ290" s="3">
        <f t="shared" si="698"/>
        <v>1</v>
      </c>
      <c r="AK290" s="3">
        <f t="shared" si="698"/>
        <v>0</v>
      </c>
      <c r="AL290" s="3">
        <f t="shared" si="698"/>
        <v>1</v>
      </c>
      <c r="AM290" s="3">
        <f t="shared" si="693"/>
        <v>5</v>
      </c>
      <c r="DK290" s="3">
        <v>132</v>
      </c>
      <c r="DM290" s="3" t="s">
        <v>2</v>
      </c>
      <c r="DN290" s="3" t="s">
        <v>3</v>
      </c>
      <c r="DO290" s="3" t="s">
        <v>4</v>
      </c>
      <c r="DP290" s="3" t="s">
        <v>5</v>
      </c>
      <c r="DS290" s="3" t="s">
        <v>7</v>
      </c>
      <c r="DU290" s="3" t="s">
        <v>105</v>
      </c>
      <c r="DV290" s="5" t="s">
        <v>106</v>
      </c>
      <c r="DW290" s="3" t="s">
        <v>72</v>
      </c>
      <c r="DY290" s="3" t="s">
        <v>117</v>
      </c>
      <c r="DZ290" s="3" t="s">
        <v>118</v>
      </c>
      <c r="EA290" s="3" t="s">
        <v>127</v>
      </c>
      <c r="EB290" s="3" t="s">
        <v>126</v>
      </c>
      <c r="EC290" s="3" t="s">
        <v>121</v>
      </c>
      <c r="ED290" s="3" t="s">
        <v>125</v>
      </c>
      <c r="EE290" s="3" t="s">
        <v>123</v>
      </c>
      <c r="EF290" s="3" t="s">
        <v>124</v>
      </c>
      <c r="EH290" s="3">
        <f t="shared" ref="EH290:ES290" si="699">IF(AND(DL290&lt;&gt;"",EH158=1),1,0)</f>
        <v>0</v>
      </c>
      <c r="EI290" s="3">
        <f t="shared" si="699"/>
        <v>0</v>
      </c>
      <c r="EJ290" s="3">
        <f t="shared" si="699"/>
        <v>1</v>
      </c>
      <c r="EK290" s="3">
        <f t="shared" si="699"/>
        <v>1</v>
      </c>
      <c r="EL290" s="3">
        <f t="shared" si="699"/>
        <v>1</v>
      </c>
      <c r="EM290" s="3">
        <f t="shared" si="699"/>
        <v>0</v>
      </c>
      <c r="EN290" s="3">
        <f t="shared" si="699"/>
        <v>0</v>
      </c>
      <c r="EO290" s="3">
        <f t="shared" si="699"/>
        <v>0</v>
      </c>
      <c r="EP290" s="3">
        <f t="shared" si="699"/>
        <v>0</v>
      </c>
      <c r="EQ290" s="3">
        <f t="shared" si="699"/>
        <v>1</v>
      </c>
      <c r="ER290" s="3">
        <f t="shared" si="699"/>
        <v>0</v>
      </c>
      <c r="ES290" s="3">
        <f t="shared" si="699"/>
        <v>1</v>
      </c>
      <c r="ET290" s="3">
        <f t="shared" si="695"/>
        <v>5</v>
      </c>
    </row>
    <row r="291" spans="4:150" x14ac:dyDescent="0.25">
      <c r="D291" s="3">
        <v>133</v>
      </c>
      <c r="F291" s="3" t="s">
        <v>2</v>
      </c>
      <c r="G291" s="3" t="s">
        <v>3</v>
      </c>
      <c r="H291" s="3" t="s">
        <v>4</v>
      </c>
      <c r="I291" s="3" t="s">
        <v>5</v>
      </c>
      <c r="L291" s="3" t="s">
        <v>7</v>
      </c>
      <c r="M291" s="3" t="s">
        <v>104</v>
      </c>
      <c r="O291" s="5" t="s">
        <v>106</v>
      </c>
      <c r="P291" s="3" t="s">
        <v>72</v>
      </c>
      <c r="R291" s="3" t="s">
        <v>117</v>
      </c>
      <c r="S291" s="3" t="s">
        <v>119</v>
      </c>
      <c r="T291" s="3" t="s">
        <v>127</v>
      </c>
      <c r="U291" s="3" t="s">
        <v>126</v>
      </c>
      <c r="V291" s="3" t="s">
        <v>121</v>
      </c>
      <c r="W291" s="3" t="s">
        <v>125</v>
      </c>
      <c r="X291" s="3" t="s">
        <v>123</v>
      </c>
      <c r="Y291" s="3" t="s">
        <v>124</v>
      </c>
      <c r="AA291" s="3">
        <f t="shared" ref="AA291:AL291" si="700">IF(AND(E291&lt;&gt;"",AA158=1),1,0)</f>
        <v>0</v>
      </c>
      <c r="AB291" s="3">
        <f t="shared" si="700"/>
        <v>0</v>
      </c>
      <c r="AC291" s="3">
        <f t="shared" si="700"/>
        <v>1</v>
      </c>
      <c r="AD291" s="3">
        <f t="shared" si="700"/>
        <v>1</v>
      </c>
      <c r="AE291" s="3">
        <f t="shared" si="700"/>
        <v>1</v>
      </c>
      <c r="AF291" s="3">
        <f t="shared" si="700"/>
        <v>0</v>
      </c>
      <c r="AG291" s="3">
        <f t="shared" si="700"/>
        <v>0</v>
      </c>
      <c r="AH291" s="3">
        <f t="shared" si="700"/>
        <v>0</v>
      </c>
      <c r="AI291" s="3">
        <f t="shared" si="700"/>
        <v>1</v>
      </c>
      <c r="AJ291" s="3">
        <f t="shared" si="700"/>
        <v>0</v>
      </c>
      <c r="AK291" s="3">
        <f t="shared" si="700"/>
        <v>0</v>
      </c>
      <c r="AL291" s="3">
        <f t="shared" si="700"/>
        <v>1</v>
      </c>
      <c r="AM291" s="3">
        <f t="shared" si="693"/>
        <v>5</v>
      </c>
      <c r="DK291" s="3">
        <v>133</v>
      </c>
      <c r="DM291" s="3" t="s">
        <v>2</v>
      </c>
      <c r="DN291" s="3" t="s">
        <v>3</v>
      </c>
      <c r="DO291" s="3" t="s">
        <v>4</v>
      </c>
      <c r="DP291" s="3" t="s">
        <v>5</v>
      </c>
      <c r="DS291" s="3" t="s">
        <v>7</v>
      </c>
      <c r="DT291" s="3" t="s">
        <v>104</v>
      </c>
      <c r="DV291" s="5" t="s">
        <v>106</v>
      </c>
      <c r="DW291" s="3" t="s">
        <v>72</v>
      </c>
      <c r="DY291" s="3" t="s">
        <v>117</v>
      </c>
      <c r="DZ291" s="3" t="s">
        <v>119</v>
      </c>
      <c r="EA291" s="3" t="s">
        <v>127</v>
      </c>
      <c r="EB291" s="3" t="s">
        <v>126</v>
      </c>
      <c r="EC291" s="3" t="s">
        <v>121</v>
      </c>
      <c r="ED291" s="3" t="s">
        <v>125</v>
      </c>
      <c r="EE291" s="3" t="s">
        <v>123</v>
      </c>
      <c r="EF291" s="3" t="s">
        <v>124</v>
      </c>
      <c r="EH291" s="3">
        <f t="shared" ref="EH291:ES291" si="701">IF(AND(DL291&lt;&gt;"",EH158=1),1,0)</f>
        <v>0</v>
      </c>
      <c r="EI291" s="3">
        <f t="shared" si="701"/>
        <v>0</v>
      </c>
      <c r="EJ291" s="3">
        <f t="shared" si="701"/>
        <v>1</v>
      </c>
      <c r="EK291" s="3">
        <f t="shared" si="701"/>
        <v>1</v>
      </c>
      <c r="EL291" s="3">
        <f t="shared" si="701"/>
        <v>1</v>
      </c>
      <c r="EM291" s="3">
        <f t="shared" si="701"/>
        <v>0</v>
      </c>
      <c r="EN291" s="3">
        <f t="shared" si="701"/>
        <v>0</v>
      </c>
      <c r="EO291" s="3">
        <f t="shared" si="701"/>
        <v>0</v>
      </c>
      <c r="EP291" s="3">
        <f t="shared" si="701"/>
        <v>1</v>
      </c>
      <c r="EQ291" s="3">
        <f t="shared" si="701"/>
        <v>0</v>
      </c>
      <c r="ER291" s="3">
        <f t="shared" si="701"/>
        <v>0</v>
      </c>
      <c r="ES291" s="3">
        <f t="shared" si="701"/>
        <v>1</v>
      </c>
      <c r="ET291" s="3">
        <f t="shared" si="695"/>
        <v>5</v>
      </c>
    </row>
    <row r="292" spans="4:150" x14ac:dyDescent="0.25">
      <c r="D292" s="3">
        <v>134</v>
      </c>
      <c r="F292" s="3" t="s">
        <v>2</v>
      </c>
      <c r="G292" s="3" t="s">
        <v>3</v>
      </c>
      <c r="H292" s="3" t="s">
        <v>4</v>
      </c>
      <c r="I292" s="3" t="s">
        <v>5</v>
      </c>
      <c r="L292" s="3" t="s">
        <v>7</v>
      </c>
      <c r="M292" s="3" t="s">
        <v>104</v>
      </c>
      <c r="N292" s="3" t="s">
        <v>105</v>
      </c>
      <c r="P292" s="3" t="s">
        <v>72</v>
      </c>
      <c r="R292" s="3" t="s">
        <v>117</v>
      </c>
      <c r="S292" s="3" t="s">
        <v>118</v>
      </c>
      <c r="T292" s="3" t="s">
        <v>127</v>
      </c>
      <c r="U292" s="3" t="s">
        <v>126</v>
      </c>
      <c r="V292" s="3" t="s">
        <v>121</v>
      </c>
      <c r="W292" s="3" t="s">
        <v>125</v>
      </c>
      <c r="X292" s="3" t="s">
        <v>123</v>
      </c>
      <c r="Y292" s="3" t="s">
        <v>119</v>
      </c>
      <c r="AA292" s="3">
        <f t="shared" ref="AA292:AL292" si="702">IF(AND(E292&lt;&gt;"",AA158=1),1,0)</f>
        <v>0</v>
      </c>
      <c r="AB292" s="3">
        <f t="shared" si="702"/>
        <v>0</v>
      </c>
      <c r="AC292" s="3">
        <f t="shared" si="702"/>
        <v>1</v>
      </c>
      <c r="AD292" s="3">
        <f t="shared" si="702"/>
        <v>1</v>
      </c>
      <c r="AE292" s="3">
        <f t="shared" si="702"/>
        <v>1</v>
      </c>
      <c r="AF292" s="3">
        <f t="shared" si="702"/>
        <v>0</v>
      </c>
      <c r="AG292" s="3">
        <f t="shared" si="702"/>
        <v>0</v>
      </c>
      <c r="AH292" s="3">
        <f t="shared" si="702"/>
        <v>0</v>
      </c>
      <c r="AI292" s="3">
        <f t="shared" si="702"/>
        <v>1</v>
      </c>
      <c r="AJ292" s="3">
        <f t="shared" si="702"/>
        <v>1</v>
      </c>
      <c r="AK292" s="3">
        <f t="shared" si="702"/>
        <v>0</v>
      </c>
      <c r="AL292" s="3">
        <f t="shared" si="702"/>
        <v>1</v>
      </c>
      <c r="AM292" s="3">
        <f t="shared" si="693"/>
        <v>6</v>
      </c>
      <c r="DK292" s="3">
        <v>134</v>
      </c>
      <c r="DM292" s="3" t="s">
        <v>2</v>
      </c>
      <c r="DN292" s="3" t="s">
        <v>3</v>
      </c>
      <c r="DO292" s="3" t="s">
        <v>4</v>
      </c>
      <c r="DP292" s="3" t="s">
        <v>5</v>
      </c>
      <c r="DS292" s="3" t="s">
        <v>7</v>
      </c>
      <c r="DT292" s="3" t="s">
        <v>104</v>
      </c>
      <c r="DU292" s="3" t="s">
        <v>105</v>
      </c>
      <c r="DW292" s="3" t="s">
        <v>72</v>
      </c>
      <c r="DY292" s="3" t="s">
        <v>117</v>
      </c>
      <c r="DZ292" s="3" t="s">
        <v>118</v>
      </c>
      <c r="EA292" s="3" t="s">
        <v>127</v>
      </c>
      <c r="EB292" s="3" t="s">
        <v>126</v>
      </c>
      <c r="EC292" s="3" t="s">
        <v>121</v>
      </c>
      <c r="ED292" s="3" t="s">
        <v>125</v>
      </c>
      <c r="EE292" s="3" t="s">
        <v>123</v>
      </c>
      <c r="EF292" s="3" t="s">
        <v>119</v>
      </c>
      <c r="EH292" s="3">
        <f t="shared" ref="EH292:ES292" si="703">IF(AND(DL292&lt;&gt;"",EH158=1),1,0)</f>
        <v>0</v>
      </c>
      <c r="EI292" s="3">
        <f t="shared" si="703"/>
        <v>0</v>
      </c>
      <c r="EJ292" s="3">
        <f t="shared" si="703"/>
        <v>1</v>
      </c>
      <c r="EK292" s="3">
        <f t="shared" si="703"/>
        <v>1</v>
      </c>
      <c r="EL292" s="3">
        <f t="shared" si="703"/>
        <v>1</v>
      </c>
      <c r="EM292" s="3">
        <f t="shared" si="703"/>
        <v>0</v>
      </c>
      <c r="EN292" s="3">
        <f t="shared" si="703"/>
        <v>0</v>
      </c>
      <c r="EO292" s="3">
        <f t="shared" si="703"/>
        <v>0</v>
      </c>
      <c r="EP292" s="3">
        <f t="shared" si="703"/>
        <v>1</v>
      </c>
      <c r="EQ292" s="3">
        <f t="shared" si="703"/>
        <v>1</v>
      </c>
      <c r="ER292" s="3">
        <f t="shared" si="703"/>
        <v>0</v>
      </c>
      <c r="ES292" s="3">
        <f t="shared" si="703"/>
        <v>1</v>
      </c>
      <c r="ET292" s="3">
        <f t="shared" si="695"/>
        <v>6</v>
      </c>
    </row>
    <row r="293" spans="4:150" x14ac:dyDescent="0.25">
      <c r="D293" s="3">
        <v>135</v>
      </c>
      <c r="F293" s="3" t="s">
        <v>2</v>
      </c>
      <c r="G293" s="3" t="s">
        <v>3</v>
      </c>
      <c r="H293" s="3" t="s">
        <v>4</v>
      </c>
      <c r="I293" s="3" t="s">
        <v>5</v>
      </c>
      <c r="L293" s="3" t="s">
        <v>7</v>
      </c>
      <c r="M293" s="3" t="s">
        <v>104</v>
      </c>
      <c r="N293" s="3" t="s">
        <v>105</v>
      </c>
      <c r="O293" s="5" t="s">
        <v>106</v>
      </c>
      <c r="R293" s="3" t="s">
        <v>117</v>
      </c>
      <c r="S293" s="3" t="s">
        <v>118</v>
      </c>
      <c r="T293" s="3" t="s">
        <v>127</v>
      </c>
      <c r="U293" s="3" t="s">
        <v>126</v>
      </c>
      <c r="V293" s="3" t="s">
        <v>121</v>
      </c>
      <c r="W293" s="3" t="s">
        <v>125</v>
      </c>
      <c r="X293" s="3" t="s">
        <v>119</v>
      </c>
      <c r="Y293" s="3" t="s">
        <v>124</v>
      </c>
      <c r="AA293" s="3">
        <f t="shared" ref="AA293:AL293" si="704">IF(AND(E293&lt;&gt;"",AA158=1),1,0)</f>
        <v>0</v>
      </c>
      <c r="AB293" s="3">
        <f t="shared" si="704"/>
        <v>0</v>
      </c>
      <c r="AC293" s="3">
        <f t="shared" si="704"/>
        <v>1</v>
      </c>
      <c r="AD293" s="3">
        <f t="shared" si="704"/>
        <v>1</v>
      </c>
      <c r="AE293" s="3">
        <f t="shared" si="704"/>
        <v>1</v>
      </c>
      <c r="AF293" s="3">
        <f t="shared" si="704"/>
        <v>0</v>
      </c>
      <c r="AG293" s="3">
        <f t="shared" si="704"/>
        <v>0</v>
      </c>
      <c r="AH293" s="3">
        <f t="shared" si="704"/>
        <v>0</v>
      </c>
      <c r="AI293" s="3">
        <f t="shared" si="704"/>
        <v>1</v>
      </c>
      <c r="AJ293" s="3">
        <f t="shared" si="704"/>
        <v>1</v>
      </c>
      <c r="AK293" s="3">
        <f t="shared" si="704"/>
        <v>0</v>
      </c>
      <c r="AL293" s="3">
        <f t="shared" si="704"/>
        <v>0</v>
      </c>
      <c r="AM293" s="3">
        <f t="shared" si="693"/>
        <v>5</v>
      </c>
      <c r="DK293" s="3">
        <v>135</v>
      </c>
      <c r="DM293" s="3" t="s">
        <v>2</v>
      </c>
      <c r="DN293" s="3" t="s">
        <v>3</v>
      </c>
      <c r="DO293" s="3" t="s">
        <v>4</v>
      </c>
      <c r="DP293" s="3" t="s">
        <v>5</v>
      </c>
      <c r="DS293" s="3" t="s">
        <v>7</v>
      </c>
      <c r="DT293" s="3" t="s">
        <v>104</v>
      </c>
      <c r="DU293" s="3" t="s">
        <v>105</v>
      </c>
      <c r="DV293" s="5" t="s">
        <v>106</v>
      </c>
      <c r="DY293" s="3" t="s">
        <v>117</v>
      </c>
      <c r="DZ293" s="3" t="s">
        <v>118</v>
      </c>
      <c r="EA293" s="3" t="s">
        <v>127</v>
      </c>
      <c r="EB293" s="3" t="s">
        <v>126</v>
      </c>
      <c r="EC293" s="3" t="s">
        <v>121</v>
      </c>
      <c r="ED293" s="3" t="s">
        <v>125</v>
      </c>
      <c r="EE293" s="3" t="s">
        <v>119</v>
      </c>
      <c r="EF293" s="3" t="s">
        <v>124</v>
      </c>
      <c r="EH293" s="3">
        <f t="shared" ref="EH293:ES293" si="705">IF(AND(DL293&lt;&gt;"",EH158=1),1,0)</f>
        <v>0</v>
      </c>
      <c r="EI293" s="3">
        <f t="shared" si="705"/>
        <v>0</v>
      </c>
      <c r="EJ293" s="3">
        <f t="shared" si="705"/>
        <v>1</v>
      </c>
      <c r="EK293" s="3">
        <f t="shared" si="705"/>
        <v>1</v>
      </c>
      <c r="EL293" s="3">
        <f t="shared" si="705"/>
        <v>1</v>
      </c>
      <c r="EM293" s="3">
        <f t="shared" si="705"/>
        <v>0</v>
      </c>
      <c r="EN293" s="3">
        <f t="shared" si="705"/>
        <v>0</v>
      </c>
      <c r="EO293" s="3">
        <f t="shared" si="705"/>
        <v>0</v>
      </c>
      <c r="EP293" s="3">
        <f t="shared" si="705"/>
        <v>1</v>
      </c>
      <c r="EQ293" s="3">
        <f t="shared" si="705"/>
        <v>1</v>
      </c>
      <c r="ER293" s="3">
        <f t="shared" si="705"/>
        <v>0</v>
      </c>
      <c r="ES293" s="3">
        <f t="shared" si="705"/>
        <v>0</v>
      </c>
      <c r="ET293" s="3">
        <f t="shared" si="695"/>
        <v>5</v>
      </c>
    </row>
    <row r="294" spans="4:150" x14ac:dyDescent="0.25">
      <c r="D294" s="3">
        <v>136</v>
      </c>
      <c r="F294" s="3" t="s">
        <v>2</v>
      </c>
      <c r="G294" s="3" t="s">
        <v>3</v>
      </c>
      <c r="H294" s="3" t="s">
        <v>4</v>
      </c>
      <c r="I294" s="3" t="s">
        <v>5</v>
      </c>
      <c r="K294" s="3" t="s">
        <v>0</v>
      </c>
      <c r="N294" s="3" t="s">
        <v>105</v>
      </c>
      <c r="O294" s="5" t="s">
        <v>106</v>
      </c>
      <c r="P294" s="3" t="s">
        <v>72</v>
      </c>
      <c r="R294" s="3" t="s">
        <v>117</v>
      </c>
      <c r="S294" s="3" t="s">
        <v>122</v>
      </c>
      <c r="T294" s="3" t="s">
        <v>127</v>
      </c>
      <c r="U294" s="3" t="s">
        <v>126</v>
      </c>
      <c r="V294" s="3" t="s">
        <v>118</v>
      </c>
      <c r="W294" s="3" t="s">
        <v>125</v>
      </c>
      <c r="X294" s="3" t="s">
        <v>123</v>
      </c>
      <c r="Y294" s="3" t="s">
        <v>124</v>
      </c>
      <c r="AA294" s="3">
        <f t="shared" ref="AA294:AL294" si="706">IF(AND(E294&lt;&gt;"",AA158=1),1,0)</f>
        <v>0</v>
      </c>
      <c r="AB294" s="3">
        <f t="shared" si="706"/>
        <v>0</v>
      </c>
      <c r="AC294" s="3">
        <f t="shared" si="706"/>
        <v>1</v>
      </c>
      <c r="AD294" s="3">
        <f t="shared" si="706"/>
        <v>1</v>
      </c>
      <c r="AE294" s="3">
        <f t="shared" si="706"/>
        <v>1</v>
      </c>
      <c r="AF294" s="3">
        <f t="shared" si="706"/>
        <v>0</v>
      </c>
      <c r="AG294" s="3">
        <f t="shared" si="706"/>
        <v>1</v>
      </c>
      <c r="AH294" s="3">
        <f t="shared" si="706"/>
        <v>0</v>
      </c>
      <c r="AI294" s="3">
        <f t="shared" si="706"/>
        <v>0</v>
      </c>
      <c r="AJ294" s="3">
        <f t="shared" si="706"/>
        <v>1</v>
      </c>
      <c r="AK294" s="3">
        <f t="shared" si="706"/>
        <v>0</v>
      </c>
      <c r="AL294" s="3">
        <f t="shared" si="706"/>
        <v>1</v>
      </c>
      <c r="AM294" s="3">
        <f t="shared" si="693"/>
        <v>6</v>
      </c>
      <c r="DK294" s="3">
        <v>136</v>
      </c>
      <c r="DM294" s="3" t="s">
        <v>2</v>
      </c>
      <c r="DN294" s="3" t="s">
        <v>3</v>
      </c>
      <c r="DO294" s="3" t="s">
        <v>4</v>
      </c>
      <c r="DP294" s="3" t="s">
        <v>5</v>
      </c>
      <c r="DR294" s="3" t="s">
        <v>0</v>
      </c>
      <c r="DU294" s="3" t="s">
        <v>105</v>
      </c>
      <c r="DV294" s="5" t="s">
        <v>106</v>
      </c>
      <c r="DW294" s="3" t="s">
        <v>72</v>
      </c>
      <c r="DY294" s="3" t="s">
        <v>117</v>
      </c>
      <c r="DZ294" s="3" t="s">
        <v>122</v>
      </c>
      <c r="EA294" s="3" t="s">
        <v>127</v>
      </c>
      <c r="EB294" s="3" t="s">
        <v>126</v>
      </c>
      <c r="EC294" s="3" t="s">
        <v>118</v>
      </c>
      <c r="ED294" s="3" t="s">
        <v>125</v>
      </c>
      <c r="EE294" s="3" t="s">
        <v>123</v>
      </c>
      <c r="EF294" s="3" t="s">
        <v>124</v>
      </c>
      <c r="EH294" s="3">
        <f t="shared" ref="EH294:ES294" si="707">IF(AND(DL294&lt;&gt;"",EH158=1),1,0)</f>
        <v>0</v>
      </c>
      <c r="EI294" s="3">
        <f t="shared" si="707"/>
        <v>0</v>
      </c>
      <c r="EJ294" s="3">
        <f t="shared" si="707"/>
        <v>1</v>
      </c>
      <c r="EK294" s="3">
        <f t="shared" si="707"/>
        <v>1</v>
      </c>
      <c r="EL294" s="3">
        <f t="shared" si="707"/>
        <v>1</v>
      </c>
      <c r="EM294" s="3">
        <f t="shared" si="707"/>
        <v>0</v>
      </c>
      <c r="EN294" s="3">
        <f t="shared" si="707"/>
        <v>1</v>
      </c>
      <c r="EO294" s="3">
        <f t="shared" si="707"/>
        <v>0</v>
      </c>
      <c r="EP294" s="3">
        <f t="shared" si="707"/>
        <v>0</v>
      </c>
      <c r="EQ294" s="3">
        <f t="shared" si="707"/>
        <v>1</v>
      </c>
      <c r="ER294" s="3">
        <f t="shared" si="707"/>
        <v>0</v>
      </c>
      <c r="ES294" s="3">
        <f t="shared" si="707"/>
        <v>1</v>
      </c>
      <c r="ET294" s="3">
        <f t="shared" si="695"/>
        <v>6</v>
      </c>
    </row>
    <row r="295" spans="4:150" x14ac:dyDescent="0.25">
      <c r="D295" s="3">
        <v>137</v>
      </c>
      <c r="F295" s="3" t="s">
        <v>2</v>
      </c>
      <c r="G295" s="3" t="s">
        <v>3</v>
      </c>
      <c r="H295" s="3" t="s">
        <v>4</v>
      </c>
      <c r="I295" s="3" t="s">
        <v>5</v>
      </c>
      <c r="K295" s="3" t="s">
        <v>0</v>
      </c>
      <c r="M295" s="3" t="s">
        <v>104</v>
      </c>
      <c r="O295" s="5" t="s">
        <v>106</v>
      </c>
      <c r="P295" s="3" t="s">
        <v>72</v>
      </c>
      <c r="R295" s="3" t="s">
        <v>117</v>
      </c>
      <c r="S295" s="3" t="s">
        <v>122</v>
      </c>
      <c r="T295" s="3" t="s">
        <v>127</v>
      </c>
      <c r="U295" s="3" t="s">
        <v>126</v>
      </c>
      <c r="V295" s="3" t="s">
        <v>119</v>
      </c>
      <c r="W295" s="3" t="s">
        <v>125</v>
      </c>
      <c r="X295" s="3" t="s">
        <v>123</v>
      </c>
      <c r="Y295" s="3" t="s">
        <v>124</v>
      </c>
      <c r="AA295" s="3">
        <f t="shared" ref="AA295:AL295" si="708">IF(AND(E295&lt;&gt;"",AA158=1),1,0)</f>
        <v>0</v>
      </c>
      <c r="AB295" s="3">
        <f t="shared" si="708"/>
        <v>0</v>
      </c>
      <c r="AC295" s="3">
        <f t="shared" si="708"/>
        <v>1</v>
      </c>
      <c r="AD295" s="3">
        <f t="shared" si="708"/>
        <v>1</v>
      </c>
      <c r="AE295" s="3">
        <f t="shared" si="708"/>
        <v>1</v>
      </c>
      <c r="AF295" s="3">
        <f t="shared" si="708"/>
        <v>0</v>
      </c>
      <c r="AG295" s="3">
        <f t="shared" si="708"/>
        <v>1</v>
      </c>
      <c r="AH295" s="3">
        <f t="shared" si="708"/>
        <v>0</v>
      </c>
      <c r="AI295" s="3">
        <f t="shared" si="708"/>
        <v>1</v>
      </c>
      <c r="AJ295" s="3">
        <f t="shared" si="708"/>
        <v>0</v>
      </c>
      <c r="AK295" s="3">
        <f t="shared" si="708"/>
        <v>0</v>
      </c>
      <c r="AL295" s="3">
        <f t="shared" si="708"/>
        <v>1</v>
      </c>
      <c r="AM295" s="3">
        <f t="shared" si="693"/>
        <v>6</v>
      </c>
      <c r="DK295" s="3">
        <v>137</v>
      </c>
      <c r="DM295" s="3" t="s">
        <v>2</v>
      </c>
      <c r="DN295" s="3" t="s">
        <v>3</v>
      </c>
      <c r="DO295" s="3" t="s">
        <v>4</v>
      </c>
      <c r="DP295" s="3" t="s">
        <v>5</v>
      </c>
      <c r="DR295" s="3" t="s">
        <v>0</v>
      </c>
      <c r="DT295" s="3" t="s">
        <v>104</v>
      </c>
      <c r="DV295" s="5" t="s">
        <v>106</v>
      </c>
      <c r="DW295" s="3" t="s">
        <v>72</v>
      </c>
      <c r="DY295" s="3" t="s">
        <v>117</v>
      </c>
      <c r="DZ295" s="3" t="s">
        <v>122</v>
      </c>
      <c r="EA295" s="3" t="s">
        <v>127</v>
      </c>
      <c r="EB295" s="3" t="s">
        <v>126</v>
      </c>
      <c r="EC295" s="3" t="s">
        <v>119</v>
      </c>
      <c r="ED295" s="3" t="s">
        <v>125</v>
      </c>
      <c r="EE295" s="3" t="s">
        <v>123</v>
      </c>
      <c r="EF295" s="3" t="s">
        <v>124</v>
      </c>
      <c r="EH295" s="3">
        <f t="shared" ref="EH295:ES295" si="709">IF(AND(DL295&lt;&gt;"",EH158=1),1,0)</f>
        <v>0</v>
      </c>
      <c r="EI295" s="3">
        <f t="shared" si="709"/>
        <v>0</v>
      </c>
      <c r="EJ295" s="3">
        <f t="shared" si="709"/>
        <v>1</v>
      </c>
      <c r="EK295" s="3">
        <f t="shared" si="709"/>
        <v>1</v>
      </c>
      <c r="EL295" s="3">
        <f t="shared" si="709"/>
        <v>1</v>
      </c>
      <c r="EM295" s="3">
        <f t="shared" si="709"/>
        <v>0</v>
      </c>
      <c r="EN295" s="3">
        <f t="shared" si="709"/>
        <v>1</v>
      </c>
      <c r="EO295" s="3">
        <f t="shared" si="709"/>
        <v>0</v>
      </c>
      <c r="EP295" s="3">
        <f t="shared" si="709"/>
        <v>1</v>
      </c>
      <c r="EQ295" s="3">
        <f t="shared" si="709"/>
        <v>0</v>
      </c>
      <c r="ER295" s="3">
        <f t="shared" si="709"/>
        <v>0</v>
      </c>
      <c r="ES295" s="3">
        <f t="shared" si="709"/>
        <v>1</v>
      </c>
      <c r="ET295" s="3">
        <f t="shared" si="695"/>
        <v>6</v>
      </c>
    </row>
    <row r="296" spans="4:150" x14ac:dyDescent="0.25">
      <c r="D296" s="3">
        <v>138</v>
      </c>
      <c r="F296" s="3" t="s">
        <v>2</v>
      </c>
      <c r="G296" s="3" t="s">
        <v>3</v>
      </c>
      <c r="H296" s="3" t="s">
        <v>4</v>
      </c>
      <c r="I296" s="3" t="s">
        <v>5</v>
      </c>
      <c r="K296" s="3" t="s">
        <v>0</v>
      </c>
      <c r="M296" s="3" t="s">
        <v>104</v>
      </c>
      <c r="N296" s="3" t="s">
        <v>105</v>
      </c>
      <c r="P296" s="3" t="s">
        <v>72</v>
      </c>
      <c r="R296" s="3" t="s">
        <v>117</v>
      </c>
      <c r="S296" s="3" t="s">
        <v>122</v>
      </c>
      <c r="T296" s="3" t="s">
        <v>127</v>
      </c>
      <c r="U296" s="3" t="s">
        <v>126</v>
      </c>
      <c r="V296" s="3" t="s">
        <v>118</v>
      </c>
      <c r="W296" s="3" t="s">
        <v>125</v>
      </c>
      <c r="X296" s="3" t="s">
        <v>123</v>
      </c>
      <c r="Y296" s="3" t="s">
        <v>119</v>
      </c>
      <c r="AA296" s="3">
        <f t="shared" ref="AA296:AL296" si="710">IF(AND(E296&lt;&gt;"",AA158=1),1,0)</f>
        <v>0</v>
      </c>
      <c r="AB296" s="3">
        <f t="shared" si="710"/>
        <v>0</v>
      </c>
      <c r="AC296" s="3">
        <f t="shared" si="710"/>
        <v>1</v>
      </c>
      <c r="AD296" s="3">
        <f t="shared" si="710"/>
        <v>1</v>
      </c>
      <c r="AE296" s="3">
        <f t="shared" si="710"/>
        <v>1</v>
      </c>
      <c r="AF296" s="3">
        <f t="shared" si="710"/>
        <v>0</v>
      </c>
      <c r="AG296" s="3">
        <f t="shared" si="710"/>
        <v>1</v>
      </c>
      <c r="AH296" s="3">
        <f t="shared" si="710"/>
        <v>0</v>
      </c>
      <c r="AI296" s="3">
        <f t="shared" si="710"/>
        <v>1</v>
      </c>
      <c r="AJ296" s="3">
        <f t="shared" si="710"/>
        <v>1</v>
      </c>
      <c r="AK296" s="3">
        <f t="shared" si="710"/>
        <v>0</v>
      </c>
      <c r="AL296" s="3">
        <f t="shared" si="710"/>
        <v>1</v>
      </c>
      <c r="AM296" s="3">
        <f t="shared" si="693"/>
        <v>7</v>
      </c>
      <c r="DK296" s="3">
        <v>138</v>
      </c>
      <c r="DM296" s="3" t="s">
        <v>2</v>
      </c>
      <c r="DN296" s="3" t="s">
        <v>3</v>
      </c>
      <c r="DO296" s="3" t="s">
        <v>4</v>
      </c>
      <c r="DP296" s="3" t="s">
        <v>5</v>
      </c>
      <c r="DR296" s="3" t="s">
        <v>0</v>
      </c>
      <c r="DT296" s="3" t="s">
        <v>104</v>
      </c>
      <c r="DU296" s="3" t="s">
        <v>105</v>
      </c>
      <c r="DW296" s="3" t="s">
        <v>72</v>
      </c>
      <c r="DY296" s="3" t="s">
        <v>117</v>
      </c>
      <c r="DZ296" s="3" t="s">
        <v>122</v>
      </c>
      <c r="EA296" s="3" t="s">
        <v>127</v>
      </c>
      <c r="EB296" s="3" t="s">
        <v>126</v>
      </c>
      <c r="EC296" s="3" t="s">
        <v>118</v>
      </c>
      <c r="ED296" s="3" t="s">
        <v>125</v>
      </c>
      <c r="EE296" s="3" t="s">
        <v>123</v>
      </c>
      <c r="EF296" s="3" t="s">
        <v>119</v>
      </c>
      <c r="EH296" s="3">
        <f t="shared" ref="EH296:ES296" si="711">IF(AND(DL296&lt;&gt;"",EH158=1),1,0)</f>
        <v>0</v>
      </c>
      <c r="EI296" s="3">
        <f t="shared" si="711"/>
        <v>0</v>
      </c>
      <c r="EJ296" s="3">
        <f t="shared" si="711"/>
        <v>1</v>
      </c>
      <c r="EK296" s="3">
        <f t="shared" si="711"/>
        <v>1</v>
      </c>
      <c r="EL296" s="3">
        <f t="shared" si="711"/>
        <v>1</v>
      </c>
      <c r="EM296" s="3">
        <f t="shared" si="711"/>
        <v>0</v>
      </c>
      <c r="EN296" s="3">
        <f t="shared" si="711"/>
        <v>1</v>
      </c>
      <c r="EO296" s="3">
        <f t="shared" si="711"/>
        <v>0</v>
      </c>
      <c r="EP296" s="3">
        <f t="shared" si="711"/>
        <v>1</v>
      </c>
      <c r="EQ296" s="3">
        <f t="shared" si="711"/>
        <v>1</v>
      </c>
      <c r="ER296" s="3">
        <f t="shared" si="711"/>
        <v>0</v>
      </c>
      <c r="ES296" s="3">
        <f t="shared" si="711"/>
        <v>1</v>
      </c>
      <c r="ET296" s="3">
        <f t="shared" si="695"/>
        <v>7</v>
      </c>
    </row>
    <row r="297" spans="4:150" x14ac:dyDescent="0.25">
      <c r="D297" s="3">
        <v>139</v>
      </c>
      <c r="F297" s="3" t="s">
        <v>2</v>
      </c>
      <c r="G297" s="3" t="s">
        <v>3</v>
      </c>
      <c r="H297" s="3" t="s">
        <v>4</v>
      </c>
      <c r="I297" s="3" t="s">
        <v>5</v>
      </c>
      <c r="K297" s="3" t="s">
        <v>0</v>
      </c>
      <c r="M297" s="3" t="s">
        <v>104</v>
      </c>
      <c r="N297" s="3" t="s">
        <v>105</v>
      </c>
      <c r="O297" s="5" t="s">
        <v>106</v>
      </c>
      <c r="R297" s="3" t="s">
        <v>117</v>
      </c>
      <c r="S297" s="3" t="s">
        <v>122</v>
      </c>
      <c r="T297" s="3" t="s">
        <v>127</v>
      </c>
      <c r="U297" s="3" t="s">
        <v>126</v>
      </c>
      <c r="V297" s="3" t="s">
        <v>118</v>
      </c>
      <c r="W297" s="3" t="s">
        <v>125</v>
      </c>
      <c r="X297" s="3" t="s">
        <v>119</v>
      </c>
      <c r="Y297" s="3" t="s">
        <v>124</v>
      </c>
      <c r="AA297" s="3">
        <f t="shared" ref="AA297:AL297" si="712">IF(AND(E297&lt;&gt;"",AA158=1),1,0)</f>
        <v>0</v>
      </c>
      <c r="AB297" s="3">
        <f t="shared" si="712"/>
        <v>0</v>
      </c>
      <c r="AC297" s="3">
        <f t="shared" si="712"/>
        <v>1</v>
      </c>
      <c r="AD297" s="3">
        <f t="shared" si="712"/>
        <v>1</v>
      </c>
      <c r="AE297" s="3">
        <f t="shared" si="712"/>
        <v>1</v>
      </c>
      <c r="AF297" s="3">
        <f t="shared" si="712"/>
        <v>0</v>
      </c>
      <c r="AG297" s="3">
        <f t="shared" si="712"/>
        <v>1</v>
      </c>
      <c r="AH297" s="3">
        <f t="shared" si="712"/>
        <v>0</v>
      </c>
      <c r="AI297" s="3">
        <f t="shared" si="712"/>
        <v>1</v>
      </c>
      <c r="AJ297" s="3">
        <f t="shared" si="712"/>
        <v>1</v>
      </c>
      <c r="AK297" s="3">
        <f t="shared" si="712"/>
        <v>0</v>
      </c>
      <c r="AL297" s="3">
        <f t="shared" si="712"/>
        <v>0</v>
      </c>
      <c r="AM297" s="3">
        <f t="shared" si="693"/>
        <v>6</v>
      </c>
      <c r="DK297" s="3">
        <v>139</v>
      </c>
      <c r="DM297" s="3" t="s">
        <v>2</v>
      </c>
      <c r="DN297" s="3" t="s">
        <v>3</v>
      </c>
      <c r="DO297" s="3" t="s">
        <v>4</v>
      </c>
      <c r="DP297" s="3" t="s">
        <v>5</v>
      </c>
      <c r="DR297" s="3" t="s">
        <v>0</v>
      </c>
      <c r="DT297" s="3" t="s">
        <v>104</v>
      </c>
      <c r="DU297" s="3" t="s">
        <v>105</v>
      </c>
      <c r="DV297" s="5" t="s">
        <v>106</v>
      </c>
      <c r="DY297" s="3" t="s">
        <v>117</v>
      </c>
      <c r="DZ297" s="3" t="s">
        <v>122</v>
      </c>
      <c r="EA297" s="3" t="s">
        <v>127</v>
      </c>
      <c r="EB297" s="3" t="s">
        <v>126</v>
      </c>
      <c r="EC297" s="3" t="s">
        <v>118</v>
      </c>
      <c r="ED297" s="3" t="s">
        <v>125</v>
      </c>
      <c r="EE297" s="3" t="s">
        <v>119</v>
      </c>
      <c r="EF297" s="3" t="s">
        <v>124</v>
      </c>
      <c r="EH297" s="3">
        <f t="shared" ref="EH297:ES297" si="713">IF(AND(DL297&lt;&gt;"",EH158=1),1,0)</f>
        <v>0</v>
      </c>
      <c r="EI297" s="3">
        <f t="shared" si="713"/>
        <v>0</v>
      </c>
      <c r="EJ297" s="3">
        <f t="shared" si="713"/>
        <v>1</v>
      </c>
      <c r="EK297" s="3">
        <f t="shared" si="713"/>
        <v>1</v>
      </c>
      <c r="EL297" s="3">
        <f t="shared" si="713"/>
        <v>1</v>
      </c>
      <c r="EM297" s="3">
        <f t="shared" si="713"/>
        <v>0</v>
      </c>
      <c r="EN297" s="3">
        <f t="shared" si="713"/>
        <v>1</v>
      </c>
      <c r="EO297" s="3">
        <f t="shared" si="713"/>
        <v>0</v>
      </c>
      <c r="EP297" s="3">
        <f t="shared" si="713"/>
        <v>1</v>
      </c>
      <c r="EQ297" s="3">
        <f t="shared" si="713"/>
        <v>1</v>
      </c>
      <c r="ER297" s="3">
        <f t="shared" si="713"/>
        <v>0</v>
      </c>
      <c r="ES297" s="3">
        <f t="shared" si="713"/>
        <v>0</v>
      </c>
      <c r="ET297" s="3">
        <f t="shared" si="695"/>
        <v>6</v>
      </c>
    </row>
    <row r="298" spans="4:150" x14ac:dyDescent="0.25">
      <c r="D298" s="3">
        <v>140</v>
      </c>
      <c r="F298" s="3" t="s">
        <v>2</v>
      </c>
      <c r="G298" s="3" t="s">
        <v>3</v>
      </c>
      <c r="H298" s="3" t="s">
        <v>4</v>
      </c>
      <c r="I298" s="3" t="s">
        <v>5</v>
      </c>
      <c r="K298" s="3" t="s">
        <v>0</v>
      </c>
      <c r="L298" s="3" t="s">
        <v>7</v>
      </c>
      <c r="O298" s="5" t="s">
        <v>106</v>
      </c>
      <c r="P298" s="3" t="s">
        <v>72</v>
      </c>
      <c r="R298" s="3" t="s">
        <v>117</v>
      </c>
      <c r="S298" s="3" t="s">
        <v>122</v>
      </c>
      <c r="T298" s="3" t="s">
        <v>127</v>
      </c>
      <c r="U298" s="3" t="s">
        <v>126</v>
      </c>
      <c r="V298" s="3" t="s">
        <v>121</v>
      </c>
      <c r="W298" s="3" t="s">
        <v>125</v>
      </c>
      <c r="X298" s="3" t="s">
        <v>123</v>
      </c>
      <c r="Y298" s="3" t="s">
        <v>124</v>
      </c>
      <c r="AA298" s="3">
        <f t="shared" ref="AA298:AL298" si="714">IF(AND(E298&lt;&gt;"",AA158=1),1,0)</f>
        <v>0</v>
      </c>
      <c r="AB298" s="3">
        <f t="shared" si="714"/>
        <v>0</v>
      </c>
      <c r="AC298" s="3">
        <f t="shared" si="714"/>
        <v>1</v>
      </c>
      <c r="AD298" s="3">
        <f t="shared" si="714"/>
        <v>1</v>
      </c>
      <c r="AE298" s="3">
        <f t="shared" si="714"/>
        <v>1</v>
      </c>
      <c r="AF298" s="3">
        <f t="shared" si="714"/>
        <v>0</v>
      </c>
      <c r="AG298" s="3">
        <f t="shared" si="714"/>
        <v>1</v>
      </c>
      <c r="AH298" s="3">
        <f t="shared" si="714"/>
        <v>0</v>
      </c>
      <c r="AI298" s="3">
        <f t="shared" si="714"/>
        <v>0</v>
      </c>
      <c r="AJ298" s="3">
        <f t="shared" si="714"/>
        <v>0</v>
      </c>
      <c r="AK298" s="3">
        <f t="shared" si="714"/>
        <v>0</v>
      </c>
      <c r="AL298" s="3">
        <f t="shared" si="714"/>
        <v>1</v>
      </c>
      <c r="AM298" s="3">
        <f t="shared" si="693"/>
        <v>5</v>
      </c>
      <c r="DK298" s="3">
        <v>140</v>
      </c>
      <c r="DM298" s="3" t="s">
        <v>2</v>
      </c>
      <c r="DN298" s="3" t="s">
        <v>3</v>
      </c>
      <c r="DO298" s="3" t="s">
        <v>4</v>
      </c>
      <c r="DP298" s="3" t="s">
        <v>5</v>
      </c>
      <c r="DR298" s="3" t="s">
        <v>0</v>
      </c>
      <c r="DS298" s="3" t="s">
        <v>7</v>
      </c>
      <c r="DV298" s="5" t="s">
        <v>106</v>
      </c>
      <c r="DW298" s="3" t="s">
        <v>72</v>
      </c>
      <c r="DY298" s="3" t="s">
        <v>117</v>
      </c>
      <c r="DZ298" s="3" t="s">
        <v>122</v>
      </c>
      <c r="EA298" s="3" t="s">
        <v>127</v>
      </c>
      <c r="EB298" s="3" t="s">
        <v>126</v>
      </c>
      <c r="EC298" s="3" t="s">
        <v>121</v>
      </c>
      <c r="ED298" s="3" t="s">
        <v>125</v>
      </c>
      <c r="EE298" s="3" t="s">
        <v>123</v>
      </c>
      <c r="EF298" s="3" t="s">
        <v>124</v>
      </c>
      <c r="EH298" s="3">
        <f t="shared" ref="EH298:ES298" si="715">IF(AND(DL298&lt;&gt;"",EH158=1),1,0)</f>
        <v>0</v>
      </c>
      <c r="EI298" s="3">
        <f t="shared" si="715"/>
        <v>0</v>
      </c>
      <c r="EJ298" s="3">
        <f t="shared" si="715"/>
        <v>1</v>
      </c>
      <c r="EK298" s="3">
        <f t="shared" si="715"/>
        <v>1</v>
      </c>
      <c r="EL298" s="3">
        <f t="shared" si="715"/>
        <v>1</v>
      </c>
      <c r="EM298" s="3">
        <f t="shared" si="715"/>
        <v>0</v>
      </c>
      <c r="EN298" s="3">
        <f t="shared" si="715"/>
        <v>1</v>
      </c>
      <c r="EO298" s="3">
        <f t="shared" si="715"/>
        <v>0</v>
      </c>
      <c r="EP298" s="3">
        <f t="shared" si="715"/>
        <v>0</v>
      </c>
      <c r="EQ298" s="3">
        <f t="shared" si="715"/>
        <v>0</v>
      </c>
      <c r="ER298" s="3">
        <f t="shared" si="715"/>
        <v>0</v>
      </c>
      <c r="ES298" s="3">
        <f t="shared" si="715"/>
        <v>1</v>
      </c>
      <c r="ET298" s="3">
        <f t="shared" si="695"/>
        <v>5</v>
      </c>
    </row>
    <row r="299" spans="4:150" x14ac:dyDescent="0.25">
      <c r="D299" s="3">
        <v>141</v>
      </c>
      <c r="F299" s="3" t="s">
        <v>2</v>
      </c>
      <c r="G299" s="3" t="s">
        <v>3</v>
      </c>
      <c r="H299" s="3" t="s">
        <v>4</v>
      </c>
      <c r="I299" s="3" t="s">
        <v>5</v>
      </c>
      <c r="K299" s="3" t="s">
        <v>0</v>
      </c>
      <c r="L299" s="3" t="s">
        <v>7</v>
      </c>
      <c r="N299" s="3" t="s">
        <v>105</v>
      </c>
      <c r="P299" s="3" t="s">
        <v>72</v>
      </c>
      <c r="R299" s="3" t="s">
        <v>121</v>
      </c>
      <c r="S299" s="3" t="s">
        <v>122</v>
      </c>
      <c r="T299" s="3" t="s">
        <v>127</v>
      </c>
      <c r="U299" s="3" t="s">
        <v>126</v>
      </c>
      <c r="V299" s="3" t="s">
        <v>118</v>
      </c>
      <c r="W299" s="3" t="s">
        <v>125</v>
      </c>
      <c r="X299" s="3" t="s">
        <v>123</v>
      </c>
      <c r="Y299" s="3" t="s">
        <v>117</v>
      </c>
      <c r="AA299" s="3">
        <f t="shared" ref="AA299:AL299" si="716">IF(AND(E299&lt;&gt;"",AA158=1),1,0)</f>
        <v>0</v>
      </c>
      <c r="AB299" s="3">
        <f t="shared" si="716"/>
        <v>0</v>
      </c>
      <c r="AC299" s="3">
        <f t="shared" si="716"/>
        <v>1</v>
      </c>
      <c r="AD299" s="3">
        <f t="shared" si="716"/>
        <v>1</v>
      </c>
      <c r="AE299" s="3">
        <f t="shared" si="716"/>
        <v>1</v>
      </c>
      <c r="AF299" s="3">
        <f t="shared" si="716"/>
        <v>0</v>
      </c>
      <c r="AG299" s="3">
        <f t="shared" si="716"/>
        <v>1</v>
      </c>
      <c r="AH299" s="3">
        <f t="shared" si="716"/>
        <v>0</v>
      </c>
      <c r="AI299" s="3">
        <f t="shared" si="716"/>
        <v>0</v>
      </c>
      <c r="AJ299" s="3">
        <f t="shared" si="716"/>
        <v>1</v>
      </c>
      <c r="AK299" s="3">
        <f t="shared" si="716"/>
        <v>0</v>
      </c>
      <c r="AL299" s="3">
        <f t="shared" si="716"/>
        <v>1</v>
      </c>
      <c r="AM299" s="3">
        <f t="shared" si="693"/>
        <v>6</v>
      </c>
      <c r="DK299" s="3">
        <v>141</v>
      </c>
      <c r="DM299" s="3" t="s">
        <v>2</v>
      </c>
      <c r="DN299" s="3" t="s">
        <v>3</v>
      </c>
      <c r="DO299" s="3" t="s">
        <v>4</v>
      </c>
      <c r="DP299" s="3" t="s">
        <v>5</v>
      </c>
      <c r="DR299" s="3" t="s">
        <v>0</v>
      </c>
      <c r="DS299" s="3" t="s">
        <v>7</v>
      </c>
      <c r="DU299" s="3" t="s">
        <v>105</v>
      </c>
      <c r="DW299" s="3" t="s">
        <v>72</v>
      </c>
      <c r="DY299" s="3" t="s">
        <v>121</v>
      </c>
      <c r="DZ299" s="3" t="s">
        <v>122</v>
      </c>
      <c r="EA299" s="3" t="s">
        <v>127</v>
      </c>
      <c r="EB299" s="3" t="s">
        <v>126</v>
      </c>
      <c r="EC299" s="3" t="s">
        <v>118</v>
      </c>
      <c r="ED299" s="3" t="s">
        <v>125</v>
      </c>
      <c r="EE299" s="3" t="s">
        <v>123</v>
      </c>
      <c r="EF299" s="3" t="s">
        <v>117</v>
      </c>
      <c r="EH299" s="3">
        <f t="shared" ref="EH299:ES299" si="717">IF(AND(DL299&lt;&gt;"",EH158=1),1,0)</f>
        <v>0</v>
      </c>
      <c r="EI299" s="3">
        <f t="shared" si="717"/>
        <v>0</v>
      </c>
      <c r="EJ299" s="3">
        <f t="shared" si="717"/>
        <v>1</v>
      </c>
      <c r="EK299" s="3">
        <f t="shared" si="717"/>
        <v>1</v>
      </c>
      <c r="EL299" s="3">
        <f t="shared" si="717"/>
        <v>1</v>
      </c>
      <c r="EM299" s="3">
        <f t="shared" si="717"/>
        <v>0</v>
      </c>
      <c r="EN299" s="3">
        <f t="shared" si="717"/>
        <v>1</v>
      </c>
      <c r="EO299" s="3">
        <f t="shared" si="717"/>
        <v>0</v>
      </c>
      <c r="EP299" s="3">
        <f t="shared" si="717"/>
        <v>0</v>
      </c>
      <c r="EQ299" s="3">
        <f t="shared" si="717"/>
        <v>1</v>
      </c>
      <c r="ER299" s="3">
        <f t="shared" si="717"/>
        <v>0</v>
      </c>
      <c r="ES299" s="3">
        <f t="shared" si="717"/>
        <v>1</v>
      </c>
      <c r="ET299" s="3">
        <f t="shared" si="695"/>
        <v>6</v>
      </c>
    </row>
    <row r="300" spans="4:150" x14ac:dyDescent="0.25">
      <c r="D300" s="3">
        <v>142</v>
      </c>
      <c r="F300" s="3" t="s">
        <v>2</v>
      </c>
      <c r="G300" s="3" t="s">
        <v>3</v>
      </c>
      <c r="H300" s="3" t="s">
        <v>4</v>
      </c>
      <c r="I300" s="3" t="s">
        <v>5</v>
      </c>
      <c r="K300" s="3" t="s">
        <v>0</v>
      </c>
      <c r="L300" s="3" t="s">
        <v>7</v>
      </c>
      <c r="N300" s="3" t="s">
        <v>105</v>
      </c>
      <c r="O300" s="5" t="s">
        <v>106</v>
      </c>
      <c r="R300" s="3" t="s">
        <v>121</v>
      </c>
      <c r="S300" s="3" t="s">
        <v>122</v>
      </c>
      <c r="T300" s="3" t="s">
        <v>127</v>
      </c>
      <c r="U300" s="3" t="s">
        <v>126</v>
      </c>
      <c r="V300" s="3" t="s">
        <v>118</v>
      </c>
      <c r="W300" s="3" t="s">
        <v>125</v>
      </c>
      <c r="X300" s="3" t="s">
        <v>117</v>
      </c>
      <c r="Y300" s="3" t="s">
        <v>124</v>
      </c>
      <c r="AA300" s="3">
        <f t="shared" ref="AA300:AL300" si="718">IF(AND(E300&lt;&gt;"",AA158=1),1,0)</f>
        <v>0</v>
      </c>
      <c r="AB300" s="3">
        <f t="shared" si="718"/>
        <v>0</v>
      </c>
      <c r="AC300" s="3">
        <f t="shared" si="718"/>
        <v>1</v>
      </c>
      <c r="AD300" s="3">
        <f t="shared" si="718"/>
        <v>1</v>
      </c>
      <c r="AE300" s="3">
        <f t="shared" si="718"/>
        <v>1</v>
      </c>
      <c r="AF300" s="3">
        <f t="shared" si="718"/>
        <v>0</v>
      </c>
      <c r="AG300" s="3">
        <f t="shared" si="718"/>
        <v>1</v>
      </c>
      <c r="AH300" s="3">
        <f t="shared" si="718"/>
        <v>0</v>
      </c>
      <c r="AI300" s="3">
        <f t="shared" si="718"/>
        <v>0</v>
      </c>
      <c r="AJ300" s="3">
        <f t="shared" si="718"/>
        <v>1</v>
      </c>
      <c r="AK300" s="3">
        <f t="shared" si="718"/>
        <v>0</v>
      </c>
      <c r="AL300" s="3">
        <f t="shared" si="718"/>
        <v>0</v>
      </c>
      <c r="AM300" s="3">
        <f t="shared" si="693"/>
        <v>5</v>
      </c>
      <c r="DK300" s="3">
        <v>142</v>
      </c>
      <c r="DM300" s="3" t="s">
        <v>2</v>
      </c>
      <c r="DN300" s="3" t="s">
        <v>3</v>
      </c>
      <c r="DO300" s="3" t="s">
        <v>4</v>
      </c>
      <c r="DP300" s="3" t="s">
        <v>5</v>
      </c>
      <c r="DR300" s="3" t="s">
        <v>0</v>
      </c>
      <c r="DS300" s="3" t="s">
        <v>7</v>
      </c>
      <c r="DU300" s="3" t="s">
        <v>105</v>
      </c>
      <c r="DV300" s="5" t="s">
        <v>106</v>
      </c>
      <c r="DY300" s="3" t="s">
        <v>121</v>
      </c>
      <c r="DZ300" s="3" t="s">
        <v>122</v>
      </c>
      <c r="EA300" s="3" t="s">
        <v>127</v>
      </c>
      <c r="EB300" s="3" t="s">
        <v>126</v>
      </c>
      <c r="EC300" s="3" t="s">
        <v>118</v>
      </c>
      <c r="ED300" s="3" t="s">
        <v>125</v>
      </c>
      <c r="EE300" s="3" t="s">
        <v>117</v>
      </c>
      <c r="EF300" s="3" t="s">
        <v>124</v>
      </c>
      <c r="EH300" s="3">
        <f t="shared" ref="EH300:ES300" si="719">IF(AND(DL300&lt;&gt;"",EH158=1),1,0)</f>
        <v>0</v>
      </c>
      <c r="EI300" s="3">
        <f t="shared" si="719"/>
        <v>0</v>
      </c>
      <c r="EJ300" s="3">
        <f t="shared" si="719"/>
        <v>1</v>
      </c>
      <c r="EK300" s="3">
        <f t="shared" si="719"/>
        <v>1</v>
      </c>
      <c r="EL300" s="3">
        <f t="shared" si="719"/>
        <v>1</v>
      </c>
      <c r="EM300" s="3">
        <f t="shared" si="719"/>
        <v>0</v>
      </c>
      <c r="EN300" s="3">
        <f t="shared" si="719"/>
        <v>1</v>
      </c>
      <c r="EO300" s="3">
        <f t="shared" si="719"/>
        <v>0</v>
      </c>
      <c r="EP300" s="3">
        <f t="shared" si="719"/>
        <v>0</v>
      </c>
      <c r="EQ300" s="3">
        <f t="shared" si="719"/>
        <v>1</v>
      </c>
      <c r="ER300" s="3">
        <f t="shared" si="719"/>
        <v>0</v>
      </c>
      <c r="ES300" s="3">
        <f t="shared" si="719"/>
        <v>0</v>
      </c>
      <c r="ET300" s="3">
        <f t="shared" si="695"/>
        <v>5</v>
      </c>
    </row>
    <row r="301" spans="4:150" x14ac:dyDescent="0.25">
      <c r="D301" s="3">
        <v>143</v>
      </c>
      <c r="F301" s="3" t="s">
        <v>2</v>
      </c>
      <c r="G301" s="3" t="s">
        <v>3</v>
      </c>
      <c r="H301" s="3" t="s">
        <v>4</v>
      </c>
      <c r="I301" s="3" t="s">
        <v>5</v>
      </c>
      <c r="K301" s="3" t="s">
        <v>0</v>
      </c>
      <c r="L301" s="3" t="s">
        <v>7</v>
      </c>
      <c r="M301" s="3" t="s">
        <v>104</v>
      </c>
      <c r="P301" s="3" t="s">
        <v>72</v>
      </c>
      <c r="R301" s="3" t="s">
        <v>117</v>
      </c>
      <c r="S301" s="3" t="s">
        <v>122</v>
      </c>
      <c r="T301" s="3" t="s">
        <v>127</v>
      </c>
      <c r="U301" s="3" t="s">
        <v>126</v>
      </c>
      <c r="V301" s="3" t="s">
        <v>121</v>
      </c>
      <c r="W301" s="3" t="s">
        <v>125</v>
      </c>
      <c r="X301" s="3" t="s">
        <v>123</v>
      </c>
      <c r="Y301" s="3" t="s">
        <v>119</v>
      </c>
      <c r="AA301" s="3">
        <f t="shared" ref="AA301:AL301" si="720">IF(AND(E301&lt;&gt;"",AA158=1),1,0)</f>
        <v>0</v>
      </c>
      <c r="AB301" s="3">
        <f t="shared" si="720"/>
        <v>0</v>
      </c>
      <c r="AC301" s="3">
        <f t="shared" si="720"/>
        <v>1</v>
      </c>
      <c r="AD301" s="3">
        <f t="shared" si="720"/>
        <v>1</v>
      </c>
      <c r="AE301" s="3">
        <f t="shared" si="720"/>
        <v>1</v>
      </c>
      <c r="AF301" s="3">
        <f t="shared" si="720"/>
        <v>0</v>
      </c>
      <c r="AG301" s="3">
        <f t="shared" si="720"/>
        <v>1</v>
      </c>
      <c r="AH301" s="3">
        <f t="shared" si="720"/>
        <v>0</v>
      </c>
      <c r="AI301" s="3">
        <f t="shared" si="720"/>
        <v>1</v>
      </c>
      <c r="AJ301" s="3">
        <f t="shared" si="720"/>
        <v>0</v>
      </c>
      <c r="AK301" s="3">
        <f t="shared" si="720"/>
        <v>0</v>
      </c>
      <c r="AL301" s="3">
        <f t="shared" si="720"/>
        <v>1</v>
      </c>
      <c r="AM301" s="3">
        <f t="shared" si="693"/>
        <v>6</v>
      </c>
      <c r="DK301" s="3">
        <v>143</v>
      </c>
      <c r="DM301" s="3" t="s">
        <v>2</v>
      </c>
      <c r="DN301" s="3" t="s">
        <v>3</v>
      </c>
      <c r="DO301" s="3" t="s">
        <v>4</v>
      </c>
      <c r="DP301" s="3" t="s">
        <v>5</v>
      </c>
      <c r="DR301" s="3" t="s">
        <v>0</v>
      </c>
      <c r="DS301" s="3" t="s">
        <v>7</v>
      </c>
      <c r="DT301" s="3" t="s">
        <v>104</v>
      </c>
      <c r="DW301" s="3" t="s">
        <v>72</v>
      </c>
      <c r="DY301" s="3" t="s">
        <v>117</v>
      </c>
      <c r="DZ301" s="3" t="s">
        <v>122</v>
      </c>
      <c r="EA301" s="3" t="s">
        <v>127</v>
      </c>
      <c r="EB301" s="3" t="s">
        <v>126</v>
      </c>
      <c r="EC301" s="3" t="s">
        <v>121</v>
      </c>
      <c r="ED301" s="3" t="s">
        <v>125</v>
      </c>
      <c r="EE301" s="3" t="s">
        <v>123</v>
      </c>
      <c r="EF301" s="3" t="s">
        <v>119</v>
      </c>
      <c r="EH301" s="3">
        <f t="shared" ref="EH301:ES301" si="721">IF(AND(DL301&lt;&gt;"",EH158=1),1,0)</f>
        <v>0</v>
      </c>
      <c r="EI301" s="3">
        <f t="shared" si="721"/>
        <v>0</v>
      </c>
      <c r="EJ301" s="3">
        <f t="shared" si="721"/>
        <v>1</v>
      </c>
      <c r="EK301" s="3">
        <f t="shared" si="721"/>
        <v>1</v>
      </c>
      <c r="EL301" s="3">
        <f t="shared" si="721"/>
        <v>1</v>
      </c>
      <c r="EM301" s="3">
        <f t="shared" si="721"/>
        <v>0</v>
      </c>
      <c r="EN301" s="3">
        <f t="shared" si="721"/>
        <v>1</v>
      </c>
      <c r="EO301" s="3">
        <f t="shared" si="721"/>
        <v>0</v>
      </c>
      <c r="EP301" s="3">
        <f t="shared" si="721"/>
        <v>1</v>
      </c>
      <c r="EQ301" s="3">
        <f t="shared" si="721"/>
        <v>0</v>
      </c>
      <c r="ER301" s="3">
        <f t="shared" si="721"/>
        <v>0</v>
      </c>
      <c r="ES301" s="3">
        <f t="shared" si="721"/>
        <v>1</v>
      </c>
      <c r="ET301" s="3">
        <f t="shared" si="695"/>
        <v>6</v>
      </c>
    </row>
    <row r="302" spans="4:150" x14ac:dyDescent="0.25">
      <c r="D302" s="3">
        <v>144</v>
      </c>
      <c r="F302" s="3" t="s">
        <v>2</v>
      </c>
      <c r="G302" s="3" t="s">
        <v>3</v>
      </c>
      <c r="H302" s="3" t="s">
        <v>4</v>
      </c>
      <c r="I302" s="3" t="s">
        <v>5</v>
      </c>
      <c r="K302" s="3" t="s">
        <v>0</v>
      </c>
      <c r="L302" s="3" t="s">
        <v>7</v>
      </c>
      <c r="M302" s="3" t="s">
        <v>104</v>
      </c>
      <c r="O302" s="5" t="s">
        <v>106</v>
      </c>
      <c r="R302" s="3" t="s">
        <v>117</v>
      </c>
      <c r="S302" s="3" t="s">
        <v>122</v>
      </c>
      <c r="T302" s="3" t="s">
        <v>127</v>
      </c>
      <c r="U302" s="3" t="s">
        <v>126</v>
      </c>
      <c r="V302" s="3" t="s">
        <v>121</v>
      </c>
      <c r="W302" s="3" t="s">
        <v>125</v>
      </c>
      <c r="X302" s="3" t="s">
        <v>119</v>
      </c>
      <c r="Y302" s="3" t="s">
        <v>124</v>
      </c>
      <c r="AA302" s="3">
        <f t="shared" ref="AA302:AL302" si="722">IF(AND(E302&lt;&gt;"",AA158=1),1,0)</f>
        <v>0</v>
      </c>
      <c r="AB302" s="3">
        <f t="shared" si="722"/>
        <v>0</v>
      </c>
      <c r="AC302" s="3">
        <f t="shared" si="722"/>
        <v>1</v>
      </c>
      <c r="AD302" s="3">
        <f t="shared" si="722"/>
        <v>1</v>
      </c>
      <c r="AE302" s="3">
        <f t="shared" si="722"/>
        <v>1</v>
      </c>
      <c r="AF302" s="3">
        <f t="shared" si="722"/>
        <v>0</v>
      </c>
      <c r="AG302" s="3">
        <f t="shared" si="722"/>
        <v>1</v>
      </c>
      <c r="AH302" s="3">
        <f t="shared" si="722"/>
        <v>0</v>
      </c>
      <c r="AI302" s="3">
        <f t="shared" si="722"/>
        <v>1</v>
      </c>
      <c r="AJ302" s="3">
        <f t="shared" si="722"/>
        <v>0</v>
      </c>
      <c r="AK302" s="3">
        <f t="shared" si="722"/>
        <v>0</v>
      </c>
      <c r="AL302" s="3">
        <f t="shared" si="722"/>
        <v>0</v>
      </c>
      <c r="AM302" s="3">
        <f t="shared" si="693"/>
        <v>5</v>
      </c>
      <c r="DK302" s="3">
        <v>144</v>
      </c>
      <c r="DM302" s="3" t="s">
        <v>2</v>
      </c>
      <c r="DN302" s="3" t="s">
        <v>3</v>
      </c>
      <c r="DO302" s="3" t="s">
        <v>4</v>
      </c>
      <c r="DP302" s="3" t="s">
        <v>5</v>
      </c>
      <c r="DR302" s="3" t="s">
        <v>0</v>
      </c>
      <c r="DS302" s="3" t="s">
        <v>7</v>
      </c>
      <c r="DT302" s="3" t="s">
        <v>104</v>
      </c>
      <c r="DV302" s="5" t="s">
        <v>106</v>
      </c>
      <c r="DY302" s="3" t="s">
        <v>117</v>
      </c>
      <c r="DZ302" s="3" t="s">
        <v>122</v>
      </c>
      <c r="EA302" s="3" t="s">
        <v>127</v>
      </c>
      <c r="EB302" s="3" t="s">
        <v>126</v>
      </c>
      <c r="EC302" s="3" t="s">
        <v>121</v>
      </c>
      <c r="ED302" s="3" t="s">
        <v>125</v>
      </c>
      <c r="EE302" s="3" t="s">
        <v>119</v>
      </c>
      <c r="EF302" s="3" t="s">
        <v>124</v>
      </c>
      <c r="EH302" s="3">
        <f t="shared" ref="EH302:ES302" si="723">IF(AND(DL302&lt;&gt;"",EH158=1),1,0)</f>
        <v>0</v>
      </c>
      <c r="EI302" s="3">
        <f t="shared" si="723"/>
        <v>0</v>
      </c>
      <c r="EJ302" s="3">
        <f t="shared" si="723"/>
        <v>1</v>
      </c>
      <c r="EK302" s="3">
        <f t="shared" si="723"/>
        <v>1</v>
      </c>
      <c r="EL302" s="3">
        <f t="shared" si="723"/>
        <v>1</v>
      </c>
      <c r="EM302" s="3">
        <f t="shared" si="723"/>
        <v>0</v>
      </c>
      <c r="EN302" s="3">
        <f t="shared" si="723"/>
        <v>1</v>
      </c>
      <c r="EO302" s="3">
        <f t="shared" si="723"/>
        <v>0</v>
      </c>
      <c r="EP302" s="3">
        <f t="shared" si="723"/>
        <v>1</v>
      </c>
      <c r="EQ302" s="3">
        <f t="shared" si="723"/>
        <v>0</v>
      </c>
      <c r="ER302" s="3">
        <f t="shared" si="723"/>
        <v>0</v>
      </c>
      <c r="ES302" s="3">
        <f t="shared" si="723"/>
        <v>0</v>
      </c>
      <c r="ET302" s="3">
        <f t="shared" si="695"/>
        <v>5</v>
      </c>
    </row>
    <row r="303" spans="4:150" x14ac:dyDescent="0.25">
      <c r="D303" s="3">
        <v>145</v>
      </c>
      <c r="F303" s="3" t="s">
        <v>2</v>
      </c>
      <c r="G303" s="3" t="s">
        <v>3</v>
      </c>
      <c r="H303" s="3" t="s">
        <v>4</v>
      </c>
      <c r="I303" s="3" t="s">
        <v>5</v>
      </c>
      <c r="K303" s="3" t="s">
        <v>0</v>
      </c>
      <c r="L303" s="3" t="s">
        <v>7</v>
      </c>
      <c r="M303" s="3" t="s">
        <v>104</v>
      </c>
      <c r="N303" s="3" t="s">
        <v>105</v>
      </c>
      <c r="R303" s="3" t="s">
        <v>121</v>
      </c>
      <c r="S303" s="3" t="s">
        <v>122</v>
      </c>
      <c r="T303" s="3" t="s">
        <v>127</v>
      </c>
      <c r="U303" s="3" t="s">
        <v>126</v>
      </c>
      <c r="V303" s="3" t="s">
        <v>118</v>
      </c>
      <c r="W303" s="3" t="s">
        <v>125</v>
      </c>
      <c r="X303" s="3" t="s">
        <v>117</v>
      </c>
      <c r="Y303" s="3" t="s">
        <v>119</v>
      </c>
      <c r="AA303" s="3">
        <f t="shared" ref="AA303:AL303" si="724">IF(AND(E303&lt;&gt;"",AA158=1),1,0)</f>
        <v>0</v>
      </c>
      <c r="AB303" s="3">
        <f t="shared" si="724"/>
        <v>0</v>
      </c>
      <c r="AC303" s="3">
        <f t="shared" si="724"/>
        <v>1</v>
      </c>
      <c r="AD303" s="3">
        <f t="shared" si="724"/>
        <v>1</v>
      </c>
      <c r="AE303" s="3">
        <f t="shared" si="724"/>
        <v>1</v>
      </c>
      <c r="AF303" s="3">
        <f t="shared" si="724"/>
        <v>0</v>
      </c>
      <c r="AG303" s="3">
        <f t="shared" si="724"/>
        <v>1</v>
      </c>
      <c r="AH303" s="3">
        <f t="shared" si="724"/>
        <v>0</v>
      </c>
      <c r="AI303" s="3">
        <f t="shared" si="724"/>
        <v>1</v>
      </c>
      <c r="AJ303" s="3">
        <f t="shared" si="724"/>
        <v>1</v>
      </c>
      <c r="AK303" s="3">
        <f t="shared" si="724"/>
        <v>0</v>
      </c>
      <c r="AL303" s="3">
        <f t="shared" si="724"/>
        <v>0</v>
      </c>
      <c r="AM303" s="3">
        <f t="shared" si="693"/>
        <v>6</v>
      </c>
      <c r="DK303" s="3">
        <v>145</v>
      </c>
      <c r="DM303" s="3" t="s">
        <v>2</v>
      </c>
      <c r="DN303" s="3" t="s">
        <v>3</v>
      </c>
      <c r="DO303" s="3" t="s">
        <v>4</v>
      </c>
      <c r="DP303" s="3" t="s">
        <v>5</v>
      </c>
      <c r="DR303" s="3" t="s">
        <v>0</v>
      </c>
      <c r="DS303" s="3" t="s">
        <v>7</v>
      </c>
      <c r="DT303" s="3" t="s">
        <v>104</v>
      </c>
      <c r="DU303" s="3" t="s">
        <v>105</v>
      </c>
      <c r="DY303" s="3" t="s">
        <v>121</v>
      </c>
      <c r="DZ303" s="3" t="s">
        <v>122</v>
      </c>
      <c r="EA303" s="3" t="s">
        <v>127</v>
      </c>
      <c r="EB303" s="3" t="s">
        <v>126</v>
      </c>
      <c r="EC303" s="3" t="s">
        <v>118</v>
      </c>
      <c r="ED303" s="3" t="s">
        <v>125</v>
      </c>
      <c r="EE303" s="3" t="s">
        <v>117</v>
      </c>
      <c r="EF303" s="3" t="s">
        <v>119</v>
      </c>
      <c r="EH303" s="3">
        <f t="shared" ref="EH303:ES303" si="725">IF(AND(DL303&lt;&gt;"",EH158=1),1,0)</f>
        <v>0</v>
      </c>
      <c r="EI303" s="3">
        <f t="shared" si="725"/>
        <v>0</v>
      </c>
      <c r="EJ303" s="3">
        <f t="shared" si="725"/>
        <v>1</v>
      </c>
      <c r="EK303" s="3">
        <f t="shared" si="725"/>
        <v>1</v>
      </c>
      <c r="EL303" s="3">
        <f t="shared" si="725"/>
        <v>1</v>
      </c>
      <c r="EM303" s="3">
        <f t="shared" si="725"/>
        <v>0</v>
      </c>
      <c r="EN303" s="3">
        <f t="shared" si="725"/>
        <v>1</v>
      </c>
      <c r="EO303" s="3">
        <f t="shared" si="725"/>
        <v>0</v>
      </c>
      <c r="EP303" s="3">
        <f t="shared" si="725"/>
        <v>1</v>
      </c>
      <c r="EQ303" s="3">
        <f t="shared" si="725"/>
        <v>1</v>
      </c>
      <c r="ER303" s="3">
        <f t="shared" si="725"/>
        <v>0</v>
      </c>
      <c r="ES303" s="3">
        <f t="shared" si="725"/>
        <v>0</v>
      </c>
      <c r="ET303" s="3">
        <f t="shared" si="695"/>
        <v>6</v>
      </c>
    </row>
    <row r="304" spans="4:150" x14ac:dyDescent="0.25">
      <c r="D304" s="3">
        <v>146</v>
      </c>
      <c r="F304" s="3" t="s">
        <v>2</v>
      </c>
      <c r="G304" s="3" t="s">
        <v>3</v>
      </c>
      <c r="H304" s="3" t="s">
        <v>4</v>
      </c>
      <c r="I304" s="3" t="s">
        <v>5</v>
      </c>
      <c r="J304" s="3" t="s">
        <v>6</v>
      </c>
      <c r="N304" s="3" t="s">
        <v>105</v>
      </c>
      <c r="O304" s="5" t="s">
        <v>106</v>
      </c>
      <c r="P304" s="3" t="s">
        <v>72</v>
      </c>
      <c r="R304" s="3" t="s">
        <v>126</v>
      </c>
      <c r="S304" s="3" t="s">
        <v>118</v>
      </c>
      <c r="T304" s="3" t="s">
        <v>127</v>
      </c>
      <c r="U304" s="3" t="s">
        <v>125</v>
      </c>
      <c r="V304" s="3" t="s">
        <v>117</v>
      </c>
      <c r="W304" s="3" t="s">
        <v>120</v>
      </c>
      <c r="X304" s="3" t="s">
        <v>123</v>
      </c>
      <c r="Y304" s="3" t="s">
        <v>124</v>
      </c>
      <c r="AA304" s="3">
        <f t="shared" ref="AA304:AL304" si="726">IF(AND(E304&lt;&gt;"",AA158=1),1,0)</f>
        <v>0</v>
      </c>
      <c r="AB304" s="3">
        <f t="shared" si="726"/>
        <v>0</v>
      </c>
      <c r="AC304" s="3">
        <f t="shared" si="726"/>
        <v>1</v>
      </c>
      <c r="AD304" s="3">
        <f t="shared" si="726"/>
        <v>1</v>
      </c>
      <c r="AE304" s="3">
        <f t="shared" si="726"/>
        <v>1</v>
      </c>
      <c r="AF304" s="3">
        <f t="shared" si="726"/>
        <v>1</v>
      </c>
      <c r="AG304" s="3">
        <f t="shared" si="726"/>
        <v>0</v>
      </c>
      <c r="AH304" s="3">
        <f t="shared" si="726"/>
        <v>0</v>
      </c>
      <c r="AI304" s="3">
        <f t="shared" si="726"/>
        <v>0</v>
      </c>
      <c r="AJ304" s="3">
        <f t="shared" si="726"/>
        <v>1</v>
      </c>
      <c r="AK304" s="3">
        <f t="shared" si="726"/>
        <v>0</v>
      </c>
      <c r="AL304" s="3">
        <f t="shared" si="726"/>
        <v>1</v>
      </c>
      <c r="AM304" s="3">
        <f t="shared" si="693"/>
        <v>6</v>
      </c>
      <c r="DK304" s="3">
        <v>146</v>
      </c>
      <c r="DM304" s="3" t="s">
        <v>2</v>
      </c>
      <c r="DN304" s="3" t="s">
        <v>3</v>
      </c>
      <c r="DO304" s="3" t="s">
        <v>4</v>
      </c>
      <c r="DP304" s="3" t="s">
        <v>5</v>
      </c>
      <c r="DQ304" s="3" t="s">
        <v>6</v>
      </c>
      <c r="DU304" s="3" t="s">
        <v>105</v>
      </c>
      <c r="DV304" s="5" t="s">
        <v>106</v>
      </c>
      <c r="DW304" s="3" t="s">
        <v>72</v>
      </c>
      <c r="DY304" s="3" t="s">
        <v>126</v>
      </c>
      <c r="DZ304" s="3" t="s">
        <v>118</v>
      </c>
      <c r="EA304" s="3" t="s">
        <v>127</v>
      </c>
      <c r="EB304" s="3" t="s">
        <v>125</v>
      </c>
      <c r="EC304" s="3" t="s">
        <v>117</v>
      </c>
      <c r="ED304" s="3" t="s">
        <v>120</v>
      </c>
      <c r="EE304" s="3" t="s">
        <v>123</v>
      </c>
      <c r="EF304" s="3" t="s">
        <v>124</v>
      </c>
      <c r="EH304" s="3">
        <f t="shared" ref="EH304:ES304" si="727">IF(AND(DL304&lt;&gt;"",EH158=1),1,0)</f>
        <v>0</v>
      </c>
      <c r="EI304" s="3">
        <f t="shared" si="727"/>
        <v>0</v>
      </c>
      <c r="EJ304" s="3">
        <f t="shared" si="727"/>
        <v>1</v>
      </c>
      <c r="EK304" s="3">
        <f t="shared" si="727"/>
        <v>1</v>
      </c>
      <c r="EL304" s="3">
        <f t="shared" si="727"/>
        <v>1</v>
      </c>
      <c r="EM304" s="3">
        <f t="shared" si="727"/>
        <v>1</v>
      </c>
      <c r="EN304" s="3">
        <f t="shared" si="727"/>
        <v>0</v>
      </c>
      <c r="EO304" s="3">
        <f t="shared" si="727"/>
        <v>0</v>
      </c>
      <c r="EP304" s="3">
        <f t="shared" si="727"/>
        <v>0</v>
      </c>
      <c r="EQ304" s="3">
        <f t="shared" si="727"/>
        <v>1</v>
      </c>
      <c r="ER304" s="3">
        <f t="shared" si="727"/>
        <v>0</v>
      </c>
      <c r="ES304" s="3">
        <f t="shared" si="727"/>
        <v>1</v>
      </c>
      <c r="ET304" s="3">
        <f t="shared" si="695"/>
        <v>6</v>
      </c>
    </row>
    <row r="305" spans="4:150" x14ac:dyDescent="0.25">
      <c r="D305" s="3">
        <v>147</v>
      </c>
      <c r="F305" s="3" t="s">
        <v>2</v>
      </c>
      <c r="G305" s="3" t="s">
        <v>3</v>
      </c>
      <c r="H305" s="3" t="s">
        <v>4</v>
      </c>
      <c r="I305" s="3" t="s">
        <v>5</v>
      </c>
      <c r="J305" s="3" t="s">
        <v>6</v>
      </c>
      <c r="M305" s="3" t="s">
        <v>104</v>
      </c>
      <c r="O305" s="5" t="s">
        <v>106</v>
      </c>
      <c r="P305" s="3" t="s">
        <v>72</v>
      </c>
      <c r="R305" s="3" t="s">
        <v>126</v>
      </c>
      <c r="S305" s="3" t="s">
        <v>117</v>
      </c>
      <c r="T305" s="3" t="s">
        <v>127</v>
      </c>
      <c r="U305" s="3" t="s">
        <v>125</v>
      </c>
      <c r="V305" s="3" t="s">
        <v>119</v>
      </c>
      <c r="W305" s="3" t="s">
        <v>120</v>
      </c>
      <c r="X305" s="3" t="s">
        <v>123</v>
      </c>
      <c r="Y305" s="3" t="s">
        <v>124</v>
      </c>
      <c r="AA305" s="3">
        <f t="shared" ref="AA305:AL305" si="728">IF(AND(E305&lt;&gt;"",AA158=1),1,0)</f>
        <v>0</v>
      </c>
      <c r="AB305" s="3">
        <f t="shared" si="728"/>
        <v>0</v>
      </c>
      <c r="AC305" s="3">
        <f t="shared" si="728"/>
        <v>1</v>
      </c>
      <c r="AD305" s="3">
        <f t="shared" si="728"/>
        <v>1</v>
      </c>
      <c r="AE305" s="3">
        <f t="shared" si="728"/>
        <v>1</v>
      </c>
      <c r="AF305" s="3">
        <f t="shared" si="728"/>
        <v>1</v>
      </c>
      <c r="AG305" s="3">
        <f t="shared" si="728"/>
        <v>0</v>
      </c>
      <c r="AH305" s="3">
        <f t="shared" si="728"/>
        <v>0</v>
      </c>
      <c r="AI305" s="3">
        <f t="shared" si="728"/>
        <v>1</v>
      </c>
      <c r="AJ305" s="3">
        <f t="shared" si="728"/>
        <v>0</v>
      </c>
      <c r="AK305" s="3">
        <f t="shared" si="728"/>
        <v>0</v>
      </c>
      <c r="AL305" s="3">
        <f t="shared" si="728"/>
        <v>1</v>
      </c>
      <c r="AM305" s="3">
        <f t="shared" si="693"/>
        <v>6</v>
      </c>
      <c r="DK305" s="3">
        <v>147</v>
      </c>
      <c r="DM305" s="3" t="s">
        <v>2</v>
      </c>
      <c r="DN305" s="3" t="s">
        <v>3</v>
      </c>
      <c r="DO305" s="3" t="s">
        <v>4</v>
      </c>
      <c r="DP305" s="3" t="s">
        <v>5</v>
      </c>
      <c r="DQ305" s="3" t="s">
        <v>6</v>
      </c>
      <c r="DT305" s="3" t="s">
        <v>104</v>
      </c>
      <c r="DV305" s="5" t="s">
        <v>106</v>
      </c>
      <c r="DW305" s="3" t="s">
        <v>72</v>
      </c>
      <c r="DY305" s="3" t="s">
        <v>126</v>
      </c>
      <c r="DZ305" s="3" t="s">
        <v>117</v>
      </c>
      <c r="EA305" s="3" t="s">
        <v>127</v>
      </c>
      <c r="EB305" s="3" t="s">
        <v>125</v>
      </c>
      <c r="EC305" s="3" t="s">
        <v>119</v>
      </c>
      <c r="ED305" s="3" t="s">
        <v>120</v>
      </c>
      <c r="EE305" s="3" t="s">
        <v>123</v>
      </c>
      <c r="EF305" s="3" t="s">
        <v>124</v>
      </c>
      <c r="EH305" s="3">
        <f t="shared" ref="EH305:ES305" si="729">IF(AND(DL305&lt;&gt;"",EH158=1),1,0)</f>
        <v>0</v>
      </c>
      <c r="EI305" s="3">
        <f t="shared" si="729"/>
        <v>0</v>
      </c>
      <c r="EJ305" s="3">
        <f t="shared" si="729"/>
        <v>1</v>
      </c>
      <c r="EK305" s="3">
        <f t="shared" si="729"/>
        <v>1</v>
      </c>
      <c r="EL305" s="3">
        <f t="shared" si="729"/>
        <v>1</v>
      </c>
      <c r="EM305" s="3">
        <f t="shared" si="729"/>
        <v>1</v>
      </c>
      <c r="EN305" s="3">
        <f t="shared" si="729"/>
        <v>0</v>
      </c>
      <c r="EO305" s="3">
        <f t="shared" si="729"/>
        <v>0</v>
      </c>
      <c r="EP305" s="3">
        <f t="shared" si="729"/>
        <v>1</v>
      </c>
      <c r="EQ305" s="3">
        <f t="shared" si="729"/>
        <v>0</v>
      </c>
      <c r="ER305" s="3">
        <f t="shared" si="729"/>
        <v>0</v>
      </c>
      <c r="ES305" s="3">
        <f t="shared" si="729"/>
        <v>1</v>
      </c>
      <c r="ET305" s="3">
        <f t="shared" si="695"/>
        <v>6</v>
      </c>
    </row>
    <row r="306" spans="4:150" x14ac:dyDescent="0.25">
      <c r="D306" s="3">
        <v>148</v>
      </c>
      <c r="F306" s="3" t="s">
        <v>2</v>
      </c>
      <c r="G306" s="3" t="s">
        <v>3</v>
      </c>
      <c r="H306" s="3" t="s">
        <v>4</v>
      </c>
      <c r="I306" s="3" t="s">
        <v>5</v>
      </c>
      <c r="J306" s="3" t="s">
        <v>6</v>
      </c>
      <c r="M306" s="3" t="s">
        <v>104</v>
      </c>
      <c r="N306" s="3" t="s">
        <v>105</v>
      </c>
      <c r="P306" s="3" t="s">
        <v>72</v>
      </c>
      <c r="R306" s="3" t="s">
        <v>126</v>
      </c>
      <c r="S306" s="3" t="s">
        <v>118</v>
      </c>
      <c r="T306" s="3" t="s">
        <v>127</v>
      </c>
      <c r="U306" s="3" t="s">
        <v>125</v>
      </c>
      <c r="V306" s="3" t="s">
        <v>117</v>
      </c>
      <c r="W306" s="3" t="s">
        <v>120</v>
      </c>
      <c r="X306" s="3" t="s">
        <v>123</v>
      </c>
      <c r="Y306" s="3" t="s">
        <v>119</v>
      </c>
      <c r="AA306" s="3">
        <f t="shared" ref="AA306:AL306" si="730">IF(AND(E306&lt;&gt;"",AA158=1),1,0)</f>
        <v>0</v>
      </c>
      <c r="AB306" s="3">
        <f t="shared" si="730"/>
        <v>0</v>
      </c>
      <c r="AC306" s="3">
        <f t="shared" si="730"/>
        <v>1</v>
      </c>
      <c r="AD306" s="3">
        <f t="shared" si="730"/>
        <v>1</v>
      </c>
      <c r="AE306" s="3">
        <f t="shared" si="730"/>
        <v>1</v>
      </c>
      <c r="AF306" s="3">
        <f t="shared" si="730"/>
        <v>1</v>
      </c>
      <c r="AG306" s="3">
        <f t="shared" si="730"/>
        <v>0</v>
      </c>
      <c r="AH306" s="3">
        <f t="shared" si="730"/>
        <v>0</v>
      </c>
      <c r="AI306" s="3">
        <f t="shared" si="730"/>
        <v>1</v>
      </c>
      <c r="AJ306" s="3">
        <f t="shared" si="730"/>
        <v>1</v>
      </c>
      <c r="AK306" s="3">
        <f t="shared" si="730"/>
        <v>0</v>
      </c>
      <c r="AL306" s="3">
        <f t="shared" si="730"/>
        <v>1</v>
      </c>
      <c r="AM306" s="3">
        <f t="shared" si="693"/>
        <v>7</v>
      </c>
      <c r="DK306" s="3">
        <v>148</v>
      </c>
      <c r="DM306" s="3" t="s">
        <v>2</v>
      </c>
      <c r="DN306" s="3" t="s">
        <v>3</v>
      </c>
      <c r="DO306" s="3" t="s">
        <v>4</v>
      </c>
      <c r="DP306" s="3" t="s">
        <v>5</v>
      </c>
      <c r="DQ306" s="3" t="s">
        <v>6</v>
      </c>
      <c r="DT306" s="3" t="s">
        <v>104</v>
      </c>
      <c r="DU306" s="3" t="s">
        <v>105</v>
      </c>
      <c r="DW306" s="3" t="s">
        <v>72</v>
      </c>
      <c r="DY306" s="3" t="s">
        <v>126</v>
      </c>
      <c r="DZ306" s="3" t="s">
        <v>118</v>
      </c>
      <c r="EA306" s="3" t="s">
        <v>127</v>
      </c>
      <c r="EB306" s="3" t="s">
        <v>125</v>
      </c>
      <c r="EC306" s="3" t="s">
        <v>117</v>
      </c>
      <c r="ED306" s="3" t="s">
        <v>120</v>
      </c>
      <c r="EE306" s="3" t="s">
        <v>123</v>
      </c>
      <c r="EF306" s="3" t="s">
        <v>119</v>
      </c>
      <c r="EH306" s="3">
        <f t="shared" ref="EH306:ES306" si="731">IF(AND(DL306&lt;&gt;"",EH158=1),1,0)</f>
        <v>0</v>
      </c>
      <c r="EI306" s="3">
        <f t="shared" si="731"/>
        <v>0</v>
      </c>
      <c r="EJ306" s="3">
        <f t="shared" si="731"/>
        <v>1</v>
      </c>
      <c r="EK306" s="3">
        <f t="shared" si="731"/>
        <v>1</v>
      </c>
      <c r="EL306" s="3">
        <f t="shared" si="731"/>
        <v>1</v>
      </c>
      <c r="EM306" s="3">
        <f t="shared" si="731"/>
        <v>1</v>
      </c>
      <c r="EN306" s="3">
        <f t="shared" si="731"/>
        <v>0</v>
      </c>
      <c r="EO306" s="3">
        <f t="shared" si="731"/>
        <v>0</v>
      </c>
      <c r="EP306" s="3">
        <f t="shared" si="731"/>
        <v>1</v>
      </c>
      <c r="EQ306" s="3">
        <f t="shared" si="731"/>
        <v>1</v>
      </c>
      <c r="ER306" s="3">
        <f t="shared" si="731"/>
        <v>0</v>
      </c>
      <c r="ES306" s="3">
        <f t="shared" si="731"/>
        <v>1</v>
      </c>
      <c r="ET306" s="3">
        <f t="shared" si="695"/>
        <v>7</v>
      </c>
    </row>
    <row r="307" spans="4:150" x14ac:dyDescent="0.25">
      <c r="D307" s="3">
        <v>149</v>
      </c>
      <c r="F307" s="3" t="s">
        <v>2</v>
      </c>
      <c r="G307" s="3" t="s">
        <v>3</v>
      </c>
      <c r="H307" s="3" t="s">
        <v>4</v>
      </c>
      <c r="I307" s="3" t="s">
        <v>5</v>
      </c>
      <c r="J307" s="3" t="s">
        <v>6</v>
      </c>
      <c r="M307" s="3" t="s">
        <v>104</v>
      </c>
      <c r="N307" s="3" t="s">
        <v>105</v>
      </c>
      <c r="O307" s="5" t="s">
        <v>106</v>
      </c>
      <c r="R307" s="3" t="s">
        <v>126</v>
      </c>
      <c r="S307" s="3" t="s">
        <v>118</v>
      </c>
      <c r="T307" s="3" t="s">
        <v>127</v>
      </c>
      <c r="U307" s="3" t="s">
        <v>125</v>
      </c>
      <c r="V307" s="3" t="s">
        <v>117</v>
      </c>
      <c r="W307" s="3" t="s">
        <v>120</v>
      </c>
      <c r="X307" s="3" t="s">
        <v>119</v>
      </c>
      <c r="Y307" s="3" t="s">
        <v>124</v>
      </c>
      <c r="AA307" s="3">
        <f t="shared" ref="AA307:AL307" si="732">IF(AND(E307&lt;&gt;"",AA158=1),1,0)</f>
        <v>0</v>
      </c>
      <c r="AB307" s="3">
        <f t="shared" si="732"/>
        <v>0</v>
      </c>
      <c r="AC307" s="3">
        <f t="shared" si="732"/>
        <v>1</v>
      </c>
      <c r="AD307" s="3">
        <f t="shared" si="732"/>
        <v>1</v>
      </c>
      <c r="AE307" s="3">
        <f t="shared" si="732"/>
        <v>1</v>
      </c>
      <c r="AF307" s="3">
        <f t="shared" si="732"/>
        <v>1</v>
      </c>
      <c r="AG307" s="3">
        <f t="shared" si="732"/>
        <v>0</v>
      </c>
      <c r="AH307" s="3">
        <f t="shared" si="732"/>
        <v>0</v>
      </c>
      <c r="AI307" s="3">
        <f t="shared" si="732"/>
        <v>1</v>
      </c>
      <c r="AJ307" s="3">
        <f t="shared" si="732"/>
        <v>1</v>
      </c>
      <c r="AK307" s="3">
        <f t="shared" si="732"/>
        <v>0</v>
      </c>
      <c r="AL307" s="3">
        <f t="shared" si="732"/>
        <v>0</v>
      </c>
      <c r="AM307" s="3">
        <f t="shared" si="693"/>
        <v>6</v>
      </c>
      <c r="DK307" s="3">
        <v>149</v>
      </c>
      <c r="DM307" s="3" t="s">
        <v>2</v>
      </c>
      <c r="DN307" s="3" t="s">
        <v>3</v>
      </c>
      <c r="DO307" s="3" t="s">
        <v>4</v>
      </c>
      <c r="DP307" s="3" t="s">
        <v>5</v>
      </c>
      <c r="DQ307" s="3" t="s">
        <v>6</v>
      </c>
      <c r="DT307" s="3" t="s">
        <v>104</v>
      </c>
      <c r="DU307" s="3" t="s">
        <v>105</v>
      </c>
      <c r="DV307" s="5" t="s">
        <v>106</v>
      </c>
      <c r="DY307" s="3" t="s">
        <v>126</v>
      </c>
      <c r="DZ307" s="3" t="s">
        <v>118</v>
      </c>
      <c r="EA307" s="3" t="s">
        <v>127</v>
      </c>
      <c r="EB307" s="3" t="s">
        <v>125</v>
      </c>
      <c r="EC307" s="3" t="s">
        <v>117</v>
      </c>
      <c r="ED307" s="3" t="s">
        <v>120</v>
      </c>
      <c r="EE307" s="3" t="s">
        <v>119</v>
      </c>
      <c r="EF307" s="3" t="s">
        <v>124</v>
      </c>
      <c r="EH307" s="3">
        <f t="shared" ref="EH307:ES307" si="733">IF(AND(DL307&lt;&gt;"",EH158=1),1,0)</f>
        <v>0</v>
      </c>
      <c r="EI307" s="3">
        <f t="shared" si="733"/>
        <v>0</v>
      </c>
      <c r="EJ307" s="3">
        <f t="shared" si="733"/>
        <v>1</v>
      </c>
      <c r="EK307" s="3">
        <f t="shared" si="733"/>
        <v>1</v>
      </c>
      <c r="EL307" s="3">
        <f t="shared" si="733"/>
        <v>1</v>
      </c>
      <c r="EM307" s="3">
        <f t="shared" si="733"/>
        <v>1</v>
      </c>
      <c r="EN307" s="3">
        <f t="shared" si="733"/>
        <v>0</v>
      </c>
      <c r="EO307" s="3">
        <f t="shared" si="733"/>
        <v>0</v>
      </c>
      <c r="EP307" s="3">
        <f t="shared" si="733"/>
        <v>1</v>
      </c>
      <c r="EQ307" s="3">
        <f t="shared" si="733"/>
        <v>1</v>
      </c>
      <c r="ER307" s="3">
        <f t="shared" si="733"/>
        <v>0</v>
      </c>
      <c r="ES307" s="3">
        <f t="shared" si="733"/>
        <v>0</v>
      </c>
      <c r="ET307" s="3">
        <f t="shared" si="695"/>
        <v>6</v>
      </c>
    </row>
    <row r="308" spans="4:150" x14ac:dyDescent="0.25">
      <c r="D308" s="3">
        <v>150</v>
      </c>
      <c r="F308" s="3" t="s">
        <v>2</v>
      </c>
      <c r="G308" s="3" t="s">
        <v>3</v>
      </c>
      <c r="H308" s="3" t="s">
        <v>4</v>
      </c>
      <c r="I308" s="3" t="s">
        <v>5</v>
      </c>
      <c r="J308" s="3" t="s">
        <v>6</v>
      </c>
      <c r="L308" s="3" t="s">
        <v>7</v>
      </c>
      <c r="O308" s="5" t="s">
        <v>106</v>
      </c>
      <c r="P308" s="3" t="s">
        <v>72</v>
      </c>
      <c r="R308" s="3" t="s">
        <v>126</v>
      </c>
      <c r="S308" s="3" t="s">
        <v>117</v>
      </c>
      <c r="T308" s="3" t="s">
        <v>127</v>
      </c>
      <c r="U308" s="3" t="s">
        <v>125</v>
      </c>
      <c r="V308" s="3" t="s">
        <v>121</v>
      </c>
      <c r="W308" s="3" t="s">
        <v>120</v>
      </c>
      <c r="X308" s="3" t="s">
        <v>123</v>
      </c>
      <c r="Y308" s="3" t="s">
        <v>124</v>
      </c>
      <c r="AA308" s="3">
        <f t="shared" ref="AA308:AL308" si="734">IF(AND(E308&lt;&gt;"",AA158=1),1,0)</f>
        <v>0</v>
      </c>
      <c r="AB308" s="3">
        <f t="shared" si="734"/>
        <v>0</v>
      </c>
      <c r="AC308" s="3">
        <f t="shared" si="734"/>
        <v>1</v>
      </c>
      <c r="AD308" s="3">
        <f t="shared" si="734"/>
        <v>1</v>
      </c>
      <c r="AE308" s="3">
        <f t="shared" si="734"/>
        <v>1</v>
      </c>
      <c r="AF308" s="3">
        <f t="shared" si="734"/>
        <v>1</v>
      </c>
      <c r="AG308" s="3">
        <f t="shared" si="734"/>
        <v>0</v>
      </c>
      <c r="AH308" s="3">
        <f t="shared" si="734"/>
        <v>0</v>
      </c>
      <c r="AI308" s="3">
        <f t="shared" si="734"/>
        <v>0</v>
      </c>
      <c r="AJ308" s="3">
        <f t="shared" si="734"/>
        <v>0</v>
      </c>
      <c r="AK308" s="3">
        <f t="shared" si="734"/>
        <v>0</v>
      </c>
      <c r="AL308" s="3">
        <f t="shared" si="734"/>
        <v>1</v>
      </c>
      <c r="AM308" s="3">
        <f t="shared" si="693"/>
        <v>5</v>
      </c>
      <c r="DK308" s="3">
        <v>150</v>
      </c>
      <c r="DM308" s="3" t="s">
        <v>2</v>
      </c>
      <c r="DN308" s="3" t="s">
        <v>3</v>
      </c>
      <c r="DO308" s="3" t="s">
        <v>4</v>
      </c>
      <c r="DP308" s="3" t="s">
        <v>5</v>
      </c>
      <c r="DQ308" s="3" t="s">
        <v>6</v>
      </c>
      <c r="DS308" s="3" t="s">
        <v>7</v>
      </c>
      <c r="DV308" s="5" t="s">
        <v>106</v>
      </c>
      <c r="DW308" s="3" t="s">
        <v>72</v>
      </c>
      <c r="DY308" s="3" t="s">
        <v>126</v>
      </c>
      <c r="DZ308" s="3" t="s">
        <v>117</v>
      </c>
      <c r="EA308" s="3" t="s">
        <v>127</v>
      </c>
      <c r="EB308" s="3" t="s">
        <v>125</v>
      </c>
      <c r="EC308" s="3" t="s">
        <v>121</v>
      </c>
      <c r="ED308" s="3" t="s">
        <v>120</v>
      </c>
      <c r="EE308" s="3" t="s">
        <v>123</v>
      </c>
      <c r="EF308" s="3" t="s">
        <v>124</v>
      </c>
      <c r="EH308" s="3">
        <f t="shared" ref="EH308:ES308" si="735">IF(AND(DL308&lt;&gt;"",EH158=1),1,0)</f>
        <v>0</v>
      </c>
      <c r="EI308" s="3">
        <f t="shared" si="735"/>
        <v>0</v>
      </c>
      <c r="EJ308" s="3">
        <f t="shared" si="735"/>
        <v>1</v>
      </c>
      <c r="EK308" s="3">
        <f t="shared" si="735"/>
        <v>1</v>
      </c>
      <c r="EL308" s="3">
        <f t="shared" si="735"/>
        <v>1</v>
      </c>
      <c r="EM308" s="3">
        <f t="shared" si="735"/>
        <v>1</v>
      </c>
      <c r="EN308" s="3">
        <f t="shared" si="735"/>
        <v>0</v>
      </c>
      <c r="EO308" s="3">
        <f t="shared" si="735"/>
        <v>0</v>
      </c>
      <c r="EP308" s="3">
        <f t="shared" si="735"/>
        <v>0</v>
      </c>
      <c r="EQ308" s="3">
        <f t="shared" si="735"/>
        <v>0</v>
      </c>
      <c r="ER308" s="3">
        <f t="shared" si="735"/>
        <v>0</v>
      </c>
      <c r="ES308" s="3">
        <f t="shared" si="735"/>
        <v>1</v>
      </c>
      <c r="ET308" s="3">
        <f t="shared" si="695"/>
        <v>5</v>
      </c>
    </row>
    <row r="309" spans="4:150" x14ac:dyDescent="0.25">
      <c r="D309" s="3">
        <v>151</v>
      </c>
      <c r="F309" s="3" t="s">
        <v>2</v>
      </c>
      <c r="G309" s="3" t="s">
        <v>3</v>
      </c>
      <c r="H309" s="3" t="s">
        <v>4</v>
      </c>
      <c r="I309" s="3" t="s">
        <v>5</v>
      </c>
      <c r="J309" s="3" t="s">
        <v>6</v>
      </c>
      <c r="L309" s="3" t="s">
        <v>7</v>
      </c>
      <c r="N309" s="3" t="s">
        <v>105</v>
      </c>
      <c r="P309" s="3" t="s">
        <v>72</v>
      </c>
      <c r="R309" s="3" t="s">
        <v>126</v>
      </c>
      <c r="S309" s="3" t="s">
        <v>118</v>
      </c>
      <c r="T309" s="3" t="s">
        <v>127</v>
      </c>
      <c r="U309" s="3" t="s">
        <v>125</v>
      </c>
      <c r="V309" s="3" t="s">
        <v>121</v>
      </c>
      <c r="W309" s="3" t="s">
        <v>120</v>
      </c>
      <c r="X309" s="3" t="s">
        <v>123</v>
      </c>
      <c r="Y309" s="3" t="s">
        <v>117</v>
      </c>
      <c r="AA309" s="3">
        <f t="shared" ref="AA309:AL309" si="736">IF(AND(E309&lt;&gt;"",AA158=1),1,0)</f>
        <v>0</v>
      </c>
      <c r="AB309" s="3">
        <f t="shared" si="736"/>
        <v>0</v>
      </c>
      <c r="AC309" s="3">
        <f t="shared" si="736"/>
        <v>1</v>
      </c>
      <c r="AD309" s="3">
        <f t="shared" si="736"/>
        <v>1</v>
      </c>
      <c r="AE309" s="3">
        <f t="shared" si="736"/>
        <v>1</v>
      </c>
      <c r="AF309" s="3">
        <f t="shared" si="736"/>
        <v>1</v>
      </c>
      <c r="AG309" s="3">
        <f t="shared" si="736"/>
        <v>0</v>
      </c>
      <c r="AH309" s="3">
        <f t="shared" si="736"/>
        <v>0</v>
      </c>
      <c r="AI309" s="3">
        <f t="shared" si="736"/>
        <v>0</v>
      </c>
      <c r="AJ309" s="3">
        <f t="shared" si="736"/>
        <v>1</v>
      </c>
      <c r="AK309" s="3">
        <f t="shared" si="736"/>
        <v>0</v>
      </c>
      <c r="AL309" s="3">
        <f t="shared" si="736"/>
        <v>1</v>
      </c>
      <c r="AM309" s="3">
        <f t="shared" si="693"/>
        <v>6</v>
      </c>
      <c r="DK309" s="3">
        <v>151</v>
      </c>
      <c r="DM309" s="3" t="s">
        <v>2</v>
      </c>
      <c r="DN309" s="3" t="s">
        <v>3</v>
      </c>
      <c r="DO309" s="3" t="s">
        <v>4</v>
      </c>
      <c r="DP309" s="3" t="s">
        <v>5</v>
      </c>
      <c r="DQ309" s="3" t="s">
        <v>6</v>
      </c>
      <c r="DS309" s="3" t="s">
        <v>7</v>
      </c>
      <c r="DU309" s="3" t="s">
        <v>105</v>
      </c>
      <c r="DW309" s="3" t="s">
        <v>72</v>
      </c>
      <c r="DY309" s="3" t="s">
        <v>126</v>
      </c>
      <c r="DZ309" s="3" t="s">
        <v>118</v>
      </c>
      <c r="EA309" s="3" t="s">
        <v>127</v>
      </c>
      <c r="EB309" s="3" t="s">
        <v>125</v>
      </c>
      <c r="EC309" s="3" t="s">
        <v>121</v>
      </c>
      <c r="ED309" s="3" t="s">
        <v>120</v>
      </c>
      <c r="EE309" s="3" t="s">
        <v>123</v>
      </c>
      <c r="EF309" s="3" t="s">
        <v>117</v>
      </c>
      <c r="EH309" s="3">
        <f t="shared" ref="EH309:ES309" si="737">IF(AND(DL309&lt;&gt;"",EH158=1),1,0)</f>
        <v>0</v>
      </c>
      <c r="EI309" s="3">
        <f t="shared" si="737"/>
        <v>0</v>
      </c>
      <c r="EJ309" s="3">
        <f t="shared" si="737"/>
        <v>1</v>
      </c>
      <c r="EK309" s="3">
        <f t="shared" si="737"/>
        <v>1</v>
      </c>
      <c r="EL309" s="3">
        <f t="shared" si="737"/>
        <v>1</v>
      </c>
      <c r="EM309" s="3">
        <f t="shared" si="737"/>
        <v>1</v>
      </c>
      <c r="EN309" s="3">
        <f t="shared" si="737"/>
        <v>0</v>
      </c>
      <c r="EO309" s="3">
        <f t="shared" si="737"/>
        <v>0</v>
      </c>
      <c r="EP309" s="3">
        <f t="shared" si="737"/>
        <v>0</v>
      </c>
      <c r="EQ309" s="3">
        <f t="shared" si="737"/>
        <v>1</v>
      </c>
      <c r="ER309" s="3">
        <f t="shared" si="737"/>
        <v>0</v>
      </c>
      <c r="ES309" s="3">
        <f t="shared" si="737"/>
        <v>1</v>
      </c>
      <c r="ET309" s="3">
        <f t="shared" si="695"/>
        <v>6</v>
      </c>
    </row>
    <row r="310" spans="4:150" x14ac:dyDescent="0.25">
      <c r="D310" s="3">
        <v>152</v>
      </c>
      <c r="F310" s="3" t="s">
        <v>2</v>
      </c>
      <c r="G310" s="3" t="s">
        <v>3</v>
      </c>
      <c r="H310" s="3" t="s">
        <v>4</v>
      </c>
      <c r="I310" s="3" t="s">
        <v>5</v>
      </c>
      <c r="J310" s="3" t="s">
        <v>6</v>
      </c>
      <c r="L310" s="3" t="s">
        <v>7</v>
      </c>
      <c r="N310" s="3" t="s">
        <v>105</v>
      </c>
      <c r="O310" s="5" t="s">
        <v>106</v>
      </c>
      <c r="R310" s="3" t="s">
        <v>126</v>
      </c>
      <c r="S310" s="3" t="s">
        <v>118</v>
      </c>
      <c r="T310" s="3" t="s">
        <v>127</v>
      </c>
      <c r="U310" s="3" t="s">
        <v>125</v>
      </c>
      <c r="V310" s="3" t="s">
        <v>121</v>
      </c>
      <c r="W310" s="3" t="s">
        <v>120</v>
      </c>
      <c r="X310" s="3" t="s">
        <v>117</v>
      </c>
      <c r="Y310" s="3" t="s">
        <v>124</v>
      </c>
      <c r="AA310" s="3">
        <f t="shared" ref="AA310:AL310" si="738">IF(AND(E310&lt;&gt;"",AA158=1),1,0)</f>
        <v>0</v>
      </c>
      <c r="AB310" s="3">
        <f t="shared" si="738"/>
        <v>0</v>
      </c>
      <c r="AC310" s="3">
        <f t="shared" si="738"/>
        <v>1</v>
      </c>
      <c r="AD310" s="3">
        <f t="shared" si="738"/>
        <v>1</v>
      </c>
      <c r="AE310" s="3">
        <f t="shared" si="738"/>
        <v>1</v>
      </c>
      <c r="AF310" s="3">
        <f t="shared" si="738"/>
        <v>1</v>
      </c>
      <c r="AG310" s="3">
        <f t="shared" si="738"/>
        <v>0</v>
      </c>
      <c r="AH310" s="3">
        <f t="shared" si="738"/>
        <v>0</v>
      </c>
      <c r="AI310" s="3">
        <f t="shared" si="738"/>
        <v>0</v>
      </c>
      <c r="AJ310" s="3">
        <f t="shared" si="738"/>
        <v>1</v>
      </c>
      <c r="AK310" s="3">
        <f t="shared" si="738"/>
        <v>0</v>
      </c>
      <c r="AL310" s="3">
        <f t="shared" si="738"/>
        <v>0</v>
      </c>
      <c r="AM310" s="3">
        <f t="shared" si="693"/>
        <v>5</v>
      </c>
      <c r="DK310" s="3">
        <v>152</v>
      </c>
      <c r="DM310" s="3" t="s">
        <v>2</v>
      </c>
      <c r="DN310" s="3" t="s">
        <v>3</v>
      </c>
      <c r="DO310" s="3" t="s">
        <v>4</v>
      </c>
      <c r="DP310" s="3" t="s">
        <v>5</v>
      </c>
      <c r="DQ310" s="3" t="s">
        <v>6</v>
      </c>
      <c r="DS310" s="3" t="s">
        <v>7</v>
      </c>
      <c r="DU310" s="3" t="s">
        <v>105</v>
      </c>
      <c r="DV310" s="5" t="s">
        <v>106</v>
      </c>
      <c r="DY310" s="3" t="s">
        <v>126</v>
      </c>
      <c r="DZ310" s="3" t="s">
        <v>118</v>
      </c>
      <c r="EA310" s="3" t="s">
        <v>127</v>
      </c>
      <c r="EB310" s="3" t="s">
        <v>125</v>
      </c>
      <c r="EC310" s="3" t="s">
        <v>121</v>
      </c>
      <c r="ED310" s="3" t="s">
        <v>120</v>
      </c>
      <c r="EE310" s="3" t="s">
        <v>117</v>
      </c>
      <c r="EF310" s="3" t="s">
        <v>124</v>
      </c>
      <c r="EH310" s="3">
        <f t="shared" ref="EH310:ES310" si="739">IF(AND(DL310&lt;&gt;"",EH158=1),1,0)</f>
        <v>0</v>
      </c>
      <c r="EI310" s="3">
        <f t="shared" si="739"/>
        <v>0</v>
      </c>
      <c r="EJ310" s="3">
        <f t="shared" si="739"/>
        <v>1</v>
      </c>
      <c r="EK310" s="3">
        <f t="shared" si="739"/>
        <v>1</v>
      </c>
      <c r="EL310" s="3">
        <f t="shared" si="739"/>
        <v>1</v>
      </c>
      <c r="EM310" s="3">
        <f t="shared" si="739"/>
        <v>1</v>
      </c>
      <c r="EN310" s="3">
        <f t="shared" si="739"/>
        <v>0</v>
      </c>
      <c r="EO310" s="3">
        <f t="shared" si="739"/>
        <v>0</v>
      </c>
      <c r="EP310" s="3">
        <f t="shared" si="739"/>
        <v>0</v>
      </c>
      <c r="EQ310" s="3">
        <f t="shared" si="739"/>
        <v>1</v>
      </c>
      <c r="ER310" s="3">
        <f t="shared" si="739"/>
        <v>0</v>
      </c>
      <c r="ES310" s="3">
        <f t="shared" si="739"/>
        <v>0</v>
      </c>
      <c r="ET310" s="3">
        <f t="shared" si="695"/>
        <v>5</v>
      </c>
    </row>
    <row r="311" spans="4:150" x14ac:dyDescent="0.25">
      <c r="D311" s="3">
        <v>153</v>
      </c>
      <c r="F311" s="3" t="s">
        <v>2</v>
      </c>
      <c r="G311" s="3" t="s">
        <v>3</v>
      </c>
      <c r="H311" s="3" t="s">
        <v>4</v>
      </c>
      <c r="I311" s="3" t="s">
        <v>5</v>
      </c>
      <c r="J311" s="3" t="s">
        <v>6</v>
      </c>
      <c r="L311" s="3" t="s">
        <v>7</v>
      </c>
      <c r="M311" s="3" t="s">
        <v>104</v>
      </c>
      <c r="P311" s="3" t="s">
        <v>72</v>
      </c>
      <c r="R311" s="3" t="s">
        <v>126</v>
      </c>
      <c r="S311" s="3" t="s">
        <v>117</v>
      </c>
      <c r="T311" s="3" t="s">
        <v>127</v>
      </c>
      <c r="U311" s="3" t="s">
        <v>125</v>
      </c>
      <c r="V311" s="3" t="s">
        <v>121</v>
      </c>
      <c r="W311" s="3" t="s">
        <v>120</v>
      </c>
      <c r="X311" s="3" t="s">
        <v>123</v>
      </c>
      <c r="Y311" s="3" t="s">
        <v>119</v>
      </c>
      <c r="AA311" s="3">
        <f t="shared" ref="AA311:AL311" si="740">IF(AND(E311&lt;&gt;"",AA158=1),1,0)</f>
        <v>0</v>
      </c>
      <c r="AB311" s="3">
        <f t="shared" si="740"/>
        <v>0</v>
      </c>
      <c r="AC311" s="3">
        <f t="shared" si="740"/>
        <v>1</v>
      </c>
      <c r="AD311" s="3">
        <f t="shared" si="740"/>
        <v>1</v>
      </c>
      <c r="AE311" s="3">
        <f t="shared" si="740"/>
        <v>1</v>
      </c>
      <c r="AF311" s="3">
        <f t="shared" si="740"/>
        <v>1</v>
      </c>
      <c r="AG311" s="3">
        <f t="shared" si="740"/>
        <v>0</v>
      </c>
      <c r="AH311" s="3">
        <f t="shared" si="740"/>
        <v>0</v>
      </c>
      <c r="AI311" s="3">
        <f t="shared" si="740"/>
        <v>1</v>
      </c>
      <c r="AJ311" s="3">
        <f t="shared" si="740"/>
        <v>0</v>
      </c>
      <c r="AK311" s="3">
        <f t="shared" si="740"/>
        <v>0</v>
      </c>
      <c r="AL311" s="3">
        <f t="shared" si="740"/>
        <v>1</v>
      </c>
      <c r="AM311" s="3">
        <f t="shared" si="693"/>
        <v>6</v>
      </c>
      <c r="DK311" s="3">
        <v>153</v>
      </c>
      <c r="DM311" s="3" t="s">
        <v>2</v>
      </c>
      <c r="DN311" s="3" t="s">
        <v>3</v>
      </c>
      <c r="DO311" s="3" t="s">
        <v>4</v>
      </c>
      <c r="DP311" s="3" t="s">
        <v>5</v>
      </c>
      <c r="DQ311" s="3" t="s">
        <v>6</v>
      </c>
      <c r="DS311" s="3" t="s">
        <v>7</v>
      </c>
      <c r="DT311" s="3" t="s">
        <v>104</v>
      </c>
      <c r="DW311" s="3" t="s">
        <v>72</v>
      </c>
      <c r="DY311" s="3" t="s">
        <v>126</v>
      </c>
      <c r="DZ311" s="3" t="s">
        <v>117</v>
      </c>
      <c r="EA311" s="3" t="s">
        <v>127</v>
      </c>
      <c r="EB311" s="3" t="s">
        <v>125</v>
      </c>
      <c r="EC311" s="3" t="s">
        <v>121</v>
      </c>
      <c r="ED311" s="3" t="s">
        <v>120</v>
      </c>
      <c r="EE311" s="3" t="s">
        <v>123</v>
      </c>
      <c r="EF311" s="3" t="s">
        <v>119</v>
      </c>
      <c r="EH311" s="3">
        <f t="shared" ref="EH311:ES311" si="741">IF(AND(DL311&lt;&gt;"",EH158=1),1,0)</f>
        <v>0</v>
      </c>
      <c r="EI311" s="3">
        <f t="shared" si="741"/>
        <v>0</v>
      </c>
      <c r="EJ311" s="3">
        <f t="shared" si="741"/>
        <v>1</v>
      </c>
      <c r="EK311" s="3">
        <f t="shared" si="741"/>
        <v>1</v>
      </c>
      <c r="EL311" s="3">
        <f t="shared" si="741"/>
        <v>1</v>
      </c>
      <c r="EM311" s="3">
        <f t="shared" si="741"/>
        <v>1</v>
      </c>
      <c r="EN311" s="3">
        <f t="shared" si="741"/>
        <v>0</v>
      </c>
      <c r="EO311" s="3">
        <f t="shared" si="741"/>
        <v>0</v>
      </c>
      <c r="EP311" s="3">
        <f t="shared" si="741"/>
        <v>1</v>
      </c>
      <c r="EQ311" s="3">
        <f t="shared" si="741"/>
        <v>0</v>
      </c>
      <c r="ER311" s="3">
        <f t="shared" si="741"/>
        <v>0</v>
      </c>
      <c r="ES311" s="3">
        <f t="shared" si="741"/>
        <v>1</v>
      </c>
      <c r="ET311" s="3">
        <f t="shared" si="695"/>
        <v>6</v>
      </c>
    </row>
    <row r="312" spans="4:150" x14ac:dyDescent="0.25">
      <c r="D312" s="3">
        <v>154</v>
      </c>
      <c r="F312" s="3" t="s">
        <v>2</v>
      </c>
      <c r="G312" s="3" t="s">
        <v>3</v>
      </c>
      <c r="H312" s="3" t="s">
        <v>4</v>
      </c>
      <c r="I312" s="3" t="s">
        <v>5</v>
      </c>
      <c r="J312" s="3" t="s">
        <v>6</v>
      </c>
      <c r="L312" s="3" t="s">
        <v>7</v>
      </c>
      <c r="M312" s="3" t="s">
        <v>104</v>
      </c>
      <c r="O312" s="5" t="s">
        <v>106</v>
      </c>
      <c r="R312" s="3" t="s">
        <v>126</v>
      </c>
      <c r="S312" s="3" t="s">
        <v>117</v>
      </c>
      <c r="T312" s="3" t="s">
        <v>127</v>
      </c>
      <c r="U312" s="3" t="s">
        <v>125</v>
      </c>
      <c r="V312" s="3" t="s">
        <v>121</v>
      </c>
      <c r="W312" s="3" t="s">
        <v>120</v>
      </c>
      <c r="X312" s="3" t="s">
        <v>119</v>
      </c>
      <c r="Y312" s="3" t="s">
        <v>124</v>
      </c>
      <c r="AA312" s="3">
        <f t="shared" ref="AA312:AL312" si="742">IF(AND(E312&lt;&gt;"",AA158=1),1,0)</f>
        <v>0</v>
      </c>
      <c r="AB312" s="3">
        <f t="shared" si="742"/>
        <v>0</v>
      </c>
      <c r="AC312" s="3">
        <f t="shared" si="742"/>
        <v>1</v>
      </c>
      <c r="AD312" s="3">
        <f t="shared" si="742"/>
        <v>1</v>
      </c>
      <c r="AE312" s="3">
        <f t="shared" si="742"/>
        <v>1</v>
      </c>
      <c r="AF312" s="3">
        <f t="shared" si="742"/>
        <v>1</v>
      </c>
      <c r="AG312" s="3">
        <f t="shared" si="742"/>
        <v>0</v>
      </c>
      <c r="AH312" s="3">
        <f t="shared" si="742"/>
        <v>0</v>
      </c>
      <c r="AI312" s="3">
        <f t="shared" si="742"/>
        <v>1</v>
      </c>
      <c r="AJ312" s="3">
        <f t="shared" si="742"/>
        <v>0</v>
      </c>
      <c r="AK312" s="3">
        <f t="shared" si="742"/>
        <v>0</v>
      </c>
      <c r="AL312" s="3">
        <f t="shared" si="742"/>
        <v>0</v>
      </c>
      <c r="AM312" s="3">
        <f t="shared" si="693"/>
        <v>5</v>
      </c>
      <c r="DK312" s="3">
        <v>154</v>
      </c>
      <c r="DM312" s="3" t="s">
        <v>2</v>
      </c>
      <c r="DN312" s="3" t="s">
        <v>3</v>
      </c>
      <c r="DO312" s="3" t="s">
        <v>4</v>
      </c>
      <c r="DP312" s="3" t="s">
        <v>5</v>
      </c>
      <c r="DQ312" s="3" t="s">
        <v>6</v>
      </c>
      <c r="DS312" s="3" t="s">
        <v>7</v>
      </c>
      <c r="DT312" s="3" t="s">
        <v>104</v>
      </c>
      <c r="DV312" s="5" t="s">
        <v>106</v>
      </c>
      <c r="DY312" s="3" t="s">
        <v>126</v>
      </c>
      <c r="DZ312" s="3" t="s">
        <v>117</v>
      </c>
      <c r="EA312" s="3" t="s">
        <v>127</v>
      </c>
      <c r="EB312" s="3" t="s">
        <v>125</v>
      </c>
      <c r="EC312" s="3" t="s">
        <v>121</v>
      </c>
      <c r="ED312" s="3" t="s">
        <v>120</v>
      </c>
      <c r="EE312" s="3" t="s">
        <v>119</v>
      </c>
      <c r="EF312" s="3" t="s">
        <v>124</v>
      </c>
      <c r="EH312" s="3">
        <f t="shared" ref="EH312:ES312" si="743">IF(AND(DL312&lt;&gt;"",EH158=1),1,0)</f>
        <v>0</v>
      </c>
      <c r="EI312" s="3">
        <f t="shared" si="743"/>
        <v>0</v>
      </c>
      <c r="EJ312" s="3">
        <f t="shared" si="743"/>
        <v>1</v>
      </c>
      <c r="EK312" s="3">
        <f t="shared" si="743"/>
        <v>1</v>
      </c>
      <c r="EL312" s="3">
        <f t="shared" si="743"/>
        <v>1</v>
      </c>
      <c r="EM312" s="3">
        <f t="shared" si="743"/>
        <v>1</v>
      </c>
      <c r="EN312" s="3">
        <f t="shared" si="743"/>
        <v>0</v>
      </c>
      <c r="EO312" s="3">
        <f t="shared" si="743"/>
        <v>0</v>
      </c>
      <c r="EP312" s="3">
        <f t="shared" si="743"/>
        <v>1</v>
      </c>
      <c r="EQ312" s="3">
        <f t="shared" si="743"/>
        <v>0</v>
      </c>
      <c r="ER312" s="3">
        <f t="shared" si="743"/>
        <v>0</v>
      </c>
      <c r="ES312" s="3">
        <f t="shared" si="743"/>
        <v>0</v>
      </c>
      <c r="ET312" s="3">
        <f t="shared" si="695"/>
        <v>5</v>
      </c>
    </row>
    <row r="313" spans="4:150" x14ac:dyDescent="0.25">
      <c r="D313" s="3">
        <v>155</v>
      </c>
      <c r="F313" s="3" t="s">
        <v>2</v>
      </c>
      <c r="G313" s="3" t="s">
        <v>3</v>
      </c>
      <c r="H313" s="3" t="s">
        <v>4</v>
      </c>
      <c r="I313" s="3" t="s">
        <v>5</v>
      </c>
      <c r="J313" s="3" t="s">
        <v>6</v>
      </c>
      <c r="L313" s="3" t="s">
        <v>7</v>
      </c>
      <c r="M313" s="3" t="s">
        <v>104</v>
      </c>
      <c r="N313" s="3" t="s">
        <v>105</v>
      </c>
      <c r="R313" s="3" t="s">
        <v>126</v>
      </c>
      <c r="S313" s="3" t="s">
        <v>118</v>
      </c>
      <c r="T313" s="3" t="s">
        <v>127</v>
      </c>
      <c r="U313" s="3" t="s">
        <v>125</v>
      </c>
      <c r="V313" s="3" t="s">
        <v>121</v>
      </c>
      <c r="W313" s="3" t="s">
        <v>120</v>
      </c>
      <c r="X313" s="3" t="s">
        <v>117</v>
      </c>
      <c r="Y313" s="3" t="s">
        <v>119</v>
      </c>
      <c r="AA313" s="3">
        <f t="shared" ref="AA313:AL313" si="744">IF(AND(E313&lt;&gt;"",AA158=1),1,0)</f>
        <v>0</v>
      </c>
      <c r="AB313" s="3">
        <f t="shared" si="744"/>
        <v>0</v>
      </c>
      <c r="AC313" s="3">
        <f t="shared" si="744"/>
        <v>1</v>
      </c>
      <c r="AD313" s="3">
        <f t="shared" si="744"/>
        <v>1</v>
      </c>
      <c r="AE313" s="3">
        <f t="shared" si="744"/>
        <v>1</v>
      </c>
      <c r="AF313" s="3">
        <f t="shared" si="744"/>
        <v>1</v>
      </c>
      <c r="AG313" s="3">
        <f t="shared" si="744"/>
        <v>0</v>
      </c>
      <c r="AH313" s="3">
        <f t="shared" si="744"/>
        <v>0</v>
      </c>
      <c r="AI313" s="3">
        <f t="shared" si="744"/>
        <v>1</v>
      </c>
      <c r="AJ313" s="3">
        <f t="shared" si="744"/>
        <v>1</v>
      </c>
      <c r="AK313" s="3">
        <f t="shared" si="744"/>
        <v>0</v>
      </c>
      <c r="AL313" s="3">
        <f t="shared" si="744"/>
        <v>0</v>
      </c>
      <c r="AM313" s="3">
        <f t="shared" si="693"/>
        <v>6</v>
      </c>
      <c r="DK313" s="3">
        <v>155</v>
      </c>
      <c r="DM313" s="3" t="s">
        <v>2</v>
      </c>
      <c r="DN313" s="3" t="s">
        <v>3</v>
      </c>
      <c r="DO313" s="3" t="s">
        <v>4</v>
      </c>
      <c r="DP313" s="3" t="s">
        <v>5</v>
      </c>
      <c r="DQ313" s="3" t="s">
        <v>6</v>
      </c>
      <c r="DS313" s="3" t="s">
        <v>7</v>
      </c>
      <c r="DT313" s="3" t="s">
        <v>104</v>
      </c>
      <c r="DU313" s="3" t="s">
        <v>105</v>
      </c>
      <c r="DY313" s="3" t="s">
        <v>126</v>
      </c>
      <c r="DZ313" s="3" t="s">
        <v>118</v>
      </c>
      <c r="EA313" s="3" t="s">
        <v>127</v>
      </c>
      <c r="EB313" s="3" t="s">
        <v>125</v>
      </c>
      <c r="EC313" s="3" t="s">
        <v>121</v>
      </c>
      <c r="ED313" s="3" t="s">
        <v>120</v>
      </c>
      <c r="EE313" s="3" t="s">
        <v>117</v>
      </c>
      <c r="EF313" s="3" t="s">
        <v>119</v>
      </c>
      <c r="EH313" s="3">
        <f t="shared" ref="EH313:ES313" si="745">IF(AND(DL313&lt;&gt;"",EH158=1),1,0)</f>
        <v>0</v>
      </c>
      <c r="EI313" s="3">
        <f t="shared" si="745"/>
        <v>0</v>
      </c>
      <c r="EJ313" s="3">
        <f t="shared" si="745"/>
        <v>1</v>
      </c>
      <c r="EK313" s="3">
        <f t="shared" si="745"/>
        <v>1</v>
      </c>
      <c r="EL313" s="3">
        <f t="shared" si="745"/>
        <v>1</v>
      </c>
      <c r="EM313" s="3">
        <f t="shared" si="745"/>
        <v>1</v>
      </c>
      <c r="EN313" s="3">
        <f t="shared" si="745"/>
        <v>0</v>
      </c>
      <c r="EO313" s="3">
        <f t="shared" si="745"/>
        <v>0</v>
      </c>
      <c r="EP313" s="3">
        <f t="shared" si="745"/>
        <v>1</v>
      </c>
      <c r="EQ313" s="3">
        <f t="shared" si="745"/>
        <v>1</v>
      </c>
      <c r="ER313" s="3">
        <f t="shared" si="745"/>
        <v>0</v>
      </c>
      <c r="ES313" s="3">
        <f t="shared" si="745"/>
        <v>0</v>
      </c>
      <c r="ET313" s="3">
        <f t="shared" si="695"/>
        <v>6</v>
      </c>
    </row>
    <row r="314" spans="4:150" x14ac:dyDescent="0.25">
      <c r="D314" s="3">
        <v>156</v>
      </c>
      <c r="F314" s="3" t="s">
        <v>2</v>
      </c>
      <c r="G314" s="3" t="s">
        <v>3</v>
      </c>
      <c r="H314" s="3" t="s">
        <v>4</v>
      </c>
      <c r="I314" s="3" t="s">
        <v>5</v>
      </c>
      <c r="J314" s="3" t="s">
        <v>6</v>
      </c>
      <c r="K314" s="3" t="s">
        <v>0</v>
      </c>
      <c r="O314" s="5" t="s">
        <v>106</v>
      </c>
      <c r="P314" s="3" t="s">
        <v>72</v>
      </c>
      <c r="R314" s="3" t="s">
        <v>126</v>
      </c>
      <c r="S314" s="3" t="s">
        <v>122</v>
      </c>
      <c r="T314" s="3" t="s">
        <v>127</v>
      </c>
      <c r="U314" s="3" t="s">
        <v>125</v>
      </c>
      <c r="V314" s="3" t="s">
        <v>117</v>
      </c>
      <c r="W314" s="3" t="s">
        <v>120</v>
      </c>
      <c r="X314" s="3" t="s">
        <v>123</v>
      </c>
      <c r="Y314" s="3" t="s">
        <v>124</v>
      </c>
      <c r="AA314" s="3">
        <f t="shared" ref="AA314:AL314" si="746">IF(AND(E314&lt;&gt;"",AA158=1),1,0)</f>
        <v>0</v>
      </c>
      <c r="AB314" s="3">
        <f t="shared" si="746"/>
        <v>0</v>
      </c>
      <c r="AC314" s="3">
        <f t="shared" si="746"/>
        <v>1</v>
      </c>
      <c r="AD314" s="3">
        <f t="shared" si="746"/>
        <v>1</v>
      </c>
      <c r="AE314" s="3">
        <f t="shared" si="746"/>
        <v>1</v>
      </c>
      <c r="AF314" s="3">
        <f t="shared" si="746"/>
        <v>1</v>
      </c>
      <c r="AG314" s="3">
        <f t="shared" si="746"/>
        <v>1</v>
      </c>
      <c r="AH314" s="3">
        <f t="shared" si="746"/>
        <v>0</v>
      </c>
      <c r="AI314" s="3">
        <f t="shared" si="746"/>
        <v>0</v>
      </c>
      <c r="AJ314" s="3">
        <f t="shared" si="746"/>
        <v>0</v>
      </c>
      <c r="AK314" s="3">
        <f t="shared" si="746"/>
        <v>0</v>
      </c>
      <c r="AL314" s="3">
        <f t="shared" si="746"/>
        <v>1</v>
      </c>
      <c r="AM314" s="3">
        <f t="shared" si="693"/>
        <v>6</v>
      </c>
      <c r="DK314" s="3">
        <v>156</v>
      </c>
      <c r="DM314" s="3" t="s">
        <v>2</v>
      </c>
      <c r="DN314" s="3" t="s">
        <v>3</v>
      </c>
      <c r="DO314" s="3" t="s">
        <v>4</v>
      </c>
      <c r="DP314" s="3" t="s">
        <v>5</v>
      </c>
      <c r="DQ314" s="3" t="s">
        <v>6</v>
      </c>
      <c r="DR314" s="3" t="s">
        <v>0</v>
      </c>
      <c r="DV314" s="5" t="s">
        <v>106</v>
      </c>
      <c r="DW314" s="3" t="s">
        <v>72</v>
      </c>
      <c r="DY314" s="3" t="s">
        <v>126</v>
      </c>
      <c r="DZ314" s="3" t="s">
        <v>122</v>
      </c>
      <c r="EA314" s="3" t="s">
        <v>127</v>
      </c>
      <c r="EB314" s="3" t="s">
        <v>125</v>
      </c>
      <c r="EC314" s="3" t="s">
        <v>117</v>
      </c>
      <c r="ED314" s="3" t="s">
        <v>120</v>
      </c>
      <c r="EE314" s="3" t="s">
        <v>123</v>
      </c>
      <c r="EF314" s="3" t="s">
        <v>124</v>
      </c>
      <c r="EH314" s="3">
        <f t="shared" ref="EH314:ES314" si="747">IF(AND(DL314&lt;&gt;"",EH158=1),1,0)</f>
        <v>0</v>
      </c>
      <c r="EI314" s="3">
        <f t="shared" si="747"/>
        <v>0</v>
      </c>
      <c r="EJ314" s="3">
        <f t="shared" si="747"/>
        <v>1</v>
      </c>
      <c r="EK314" s="3">
        <f t="shared" si="747"/>
        <v>1</v>
      </c>
      <c r="EL314" s="3">
        <f t="shared" si="747"/>
        <v>1</v>
      </c>
      <c r="EM314" s="3">
        <f t="shared" si="747"/>
        <v>1</v>
      </c>
      <c r="EN314" s="3">
        <f t="shared" si="747"/>
        <v>1</v>
      </c>
      <c r="EO314" s="3">
        <f t="shared" si="747"/>
        <v>0</v>
      </c>
      <c r="EP314" s="3">
        <f t="shared" si="747"/>
        <v>0</v>
      </c>
      <c r="EQ314" s="3">
        <f t="shared" si="747"/>
        <v>0</v>
      </c>
      <c r="ER314" s="3">
        <f t="shared" si="747"/>
        <v>0</v>
      </c>
      <c r="ES314" s="3">
        <f t="shared" si="747"/>
        <v>1</v>
      </c>
      <c r="ET314" s="3">
        <f t="shared" si="695"/>
        <v>6</v>
      </c>
    </row>
    <row r="315" spans="4:150" x14ac:dyDescent="0.25">
      <c r="D315" s="3">
        <v>157</v>
      </c>
      <c r="F315" s="3" t="s">
        <v>2</v>
      </c>
      <c r="G315" s="3" t="s">
        <v>3</v>
      </c>
      <c r="H315" s="3" t="s">
        <v>4</v>
      </c>
      <c r="I315" s="3" t="s">
        <v>5</v>
      </c>
      <c r="J315" s="3" t="s">
        <v>6</v>
      </c>
      <c r="K315" s="3" t="s">
        <v>0</v>
      </c>
      <c r="N315" s="3" t="s">
        <v>105</v>
      </c>
      <c r="P315" s="3" t="s">
        <v>72</v>
      </c>
      <c r="R315" s="3" t="s">
        <v>126</v>
      </c>
      <c r="S315" s="3" t="s">
        <v>122</v>
      </c>
      <c r="T315" s="3" t="s">
        <v>127</v>
      </c>
      <c r="U315" s="3" t="s">
        <v>125</v>
      </c>
      <c r="V315" s="3" t="s">
        <v>118</v>
      </c>
      <c r="W315" s="3" t="s">
        <v>120</v>
      </c>
      <c r="X315" s="3" t="s">
        <v>123</v>
      </c>
      <c r="Y315" s="3" t="s">
        <v>117</v>
      </c>
      <c r="AA315" s="3">
        <f t="shared" ref="AA315:AL315" si="748">IF(AND(E315&lt;&gt;"",AA158=1),1,0)</f>
        <v>0</v>
      </c>
      <c r="AB315" s="3">
        <f t="shared" si="748"/>
        <v>0</v>
      </c>
      <c r="AC315" s="3">
        <f t="shared" si="748"/>
        <v>1</v>
      </c>
      <c r="AD315" s="3">
        <f t="shared" si="748"/>
        <v>1</v>
      </c>
      <c r="AE315" s="3">
        <f t="shared" si="748"/>
        <v>1</v>
      </c>
      <c r="AF315" s="3">
        <f t="shared" si="748"/>
        <v>1</v>
      </c>
      <c r="AG315" s="3">
        <f t="shared" si="748"/>
        <v>1</v>
      </c>
      <c r="AH315" s="3">
        <f t="shared" si="748"/>
        <v>0</v>
      </c>
      <c r="AI315" s="3">
        <f t="shared" si="748"/>
        <v>0</v>
      </c>
      <c r="AJ315" s="3">
        <f t="shared" si="748"/>
        <v>1</v>
      </c>
      <c r="AK315" s="3">
        <f t="shared" si="748"/>
        <v>0</v>
      </c>
      <c r="AL315" s="3">
        <f t="shared" si="748"/>
        <v>1</v>
      </c>
      <c r="AM315" s="3">
        <f t="shared" si="693"/>
        <v>7</v>
      </c>
      <c r="DK315" s="3">
        <v>157</v>
      </c>
      <c r="DM315" s="3" t="s">
        <v>2</v>
      </c>
      <c r="DN315" s="3" t="s">
        <v>3</v>
      </c>
      <c r="DO315" s="3" t="s">
        <v>4</v>
      </c>
      <c r="DP315" s="3" t="s">
        <v>5</v>
      </c>
      <c r="DQ315" s="3" t="s">
        <v>6</v>
      </c>
      <c r="DR315" s="3" t="s">
        <v>0</v>
      </c>
      <c r="DU315" s="3" t="s">
        <v>105</v>
      </c>
      <c r="DW315" s="3" t="s">
        <v>72</v>
      </c>
      <c r="DY315" s="3" t="s">
        <v>126</v>
      </c>
      <c r="DZ315" s="3" t="s">
        <v>122</v>
      </c>
      <c r="EA315" s="3" t="s">
        <v>127</v>
      </c>
      <c r="EB315" s="3" t="s">
        <v>125</v>
      </c>
      <c r="EC315" s="3" t="s">
        <v>118</v>
      </c>
      <c r="ED315" s="3" t="s">
        <v>120</v>
      </c>
      <c r="EE315" s="3" t="s">
        <v>123</v>
      </c>
      <c r="EF315" s="3" t="s">
        <v>117</v>
      </c>
      <c r="EH315" s="3">
        <f t="shared" ref="EH315:ES315" si="749">IF(AND(DL315&lt;&gt;"",EH158=1),1,0)</f>
        <v>0</v>
      </c>
      <c r="EI315" s="3">
        <f t="shared" si="749"/>
        <v>0</v>
      </c>
      <c r="EJ315" s="3">
        <f t="shared" si="749"/>
        <v>1</v>
      </c>
      <c r="EK315" s="3">
        <f t="shared" si="749"/>
        <v>1</v>
      </c>
      <c r="EL315" s="3">
        <f t="shared" si="749"/>
        <v>1</v>
      </c>
      <c r="EM315" s="3">
        <f t="shared" si="749"/>
        <v>1</v>
      </c>
      <c r="EN315" s="3">
        <f t="shared" si="749"/>
        <v>1</v>
      </c>
      <c r="EO315" s="3">
        <f t="shared" si="749"/>
        <v>0</v>
      </c>
      <c r="EP315" s="3">
        <f t="shared" si="749"/>
        <v>0</v>
      </c>
      <c r="EQ315" s="3">
        <f t="shared" si="749"/>
        <v>1</v>
      </c>
      <c r="ER315" s="3">
        <f t="shared" si="749"/>
        <v>0</v>
      </c>
      <c r="ES315" s="3">
        <f t="shared" si="749"/>
        <v>1</v>
      </c>
      <c r="ET315" s="3">
        <f t="shared" si="695"/>
        <v>7</v>
      </c>
    </row>
    <row r="316" spans="4:150" x14ac:dyDescent="0.25">
      <c r="D316" s="3">
        <v>158</v>
      </c>
      <c r="F316" s="3" t="s">
        <v>2</v>
      </c>
      <c r="G316" s="3" t="s">
        <v>3</v>
      </c>
      <c r="H316" s="3" t="s">
        <v>4</v>
      </c>
      <c r="I316" s="3" t="s">
        <v>5</v>
      </c>
      <c r="J316" s="3" t="s">
        <v>6</v>
      </c>
      <c r="K316" s="3" t="s">
        <v>0</v>
      </c>
      <c r="N316" s="3" t="s">
        <v>105</v>
      </c>
      <c r="O316" s="5" t="s">
        <v>106</v>
      </c>
      <c r="R316" s="3" t="s">
        <v>126</v>
      </c>
      <c r="S316" s="3" t="s">
        <v>122</v>
      </c>
      <c r="T316" s="3" t="s">
        <v>127</v>
      </c>
      <c r="U316" s="3" t="s">
        <v>125</v>
      </c>
      <c r="V316" s="3" t="s">
        <v>118</v>
      </c>
      <c r="W316" s="3" t="s">
        <v>120</v>
      </c>
      <c r="X316" s="3" t="s">
        <v>117</v>
      </c>
      <c r="Y316" s="3" t="s">
        <v>124</v>
      </c>
      <c r="AA316" s="3">
        <f t="shared" ref="AA316:AL316" si="750">IF(AND(E316&lt;&gt;"",AA158=1),1,0)</f>
        <v>0</v>
      </c>
      <c r="AB316" s="3">
        <f t="shared" si="750"/>
        <v>0</v>
      </c>
      <c r="AC316" s="3">
        <f t="shared" si="750"/>
        <v>1</v>
      </c>
      <c r="AD316" s="3">
        <f t="shared" si="750"/>
        <v>1</v>
      </c>
      <c r="AE316" s="3">
        <f t="shared" si="750"/>
        <v>1</v>
      </c>
      <c r="AF316" s="3">
        <f t="shared" si="750"/>
        <v>1</v>
      </c>
      <c r="AG316" s="3">
        <f t="shared" si="750"/>
        <v>1</v>
      </c>
      <c r="AH316" s="3">
        <f t="shared" si="750"/>
        <v>0</v>
      </c>
      <c r="AI316" s="3">
        <f t="shared" si="750"/>
        <v>0</v>
      </c>
      <c r="AJ316" s="3">
        <f t="shared" si="750"/>
        <v>1</v>
      </c>
      <c r="AK316" s="3">
        <f t="shared" si="750"/>
        <v>0</v>
      </c>
      <c r="AL316" s="3">
        <f t="shared" si="750"/>
        <v>0</v>
      </c>
      <c r="AM316" s="3">
        <f t="shared" si="693"/>
        <v>6</v>
      </c>
      <c r="DK316" s="3">
        <v>158</v>
      </c>
      <c r="DM316" s="3" t="s">
        <v>2</v>
      </c>
      <c r="DN316" s="3" t="s">
        <v>3</v>
      </c>
      <c r="DO316" s="3" t="s">
        <v>4</v>
      </c>
      <c r="DP316" s="3" t="s">
        <v>5</v>
      </c>
      <c r="DQ316" s="3" t="s">
        <v>6</v>
      </c>
      <c r="DR316" s="3" t="s">
        <v>0</v>
      </c>
      <c r="DU316" s="3" t="s">
        <v>105</v>
      </c>
      <c r="DV316" s="5" t="s">
        <v>106</v>
      </c>
      <c r="DY316" s="3" t="s">
        <v>126</v>
      </c>
      <c r="DZ316" s="3" t="s">
        <v>122</v>
      </c>
      <c r="EA316" s="3" t="s">
        <v>127</v>
      </c>
      <c r="EB316" s="3" t="s">
        <v>125</v>
      </c>
      <c r="EC316" s="3" t="s">
        <v>118</v>
      </c>
      <c r="ED316" s="3" t="s">
        <v>120</v>
      </c>
      <c r="EE316" s="3" t="s">
        <v>117</v>
      </c>
      <c r="EF316" s="3" t="s">
        <v>124</v>
      </c>
      <c r="EH316" s="3">
        <f t="shared" ref="EH316:ES316" si="751">IF(AND(DL316&lt;&gt;"",EH158=1),1,0)</f>
        <v>0</v>
      </c>
      <c r="EI316" s="3">
        <f t="shared" si="751"/>
        <v>0</v>
      </c>
      <c r="EJ316" s="3">
        <f t="shared" si="751"/>
        <v>1</v>
      </c>
      <c r="EK316" s="3">
        <f t="shared" si="751"/>
        <v>1</v>
      </c>
      <c r="EL316" s="3">
        <f t="shared" si="751"/>
        <v>1</v>
      </c>
      <c r="EM316" s="3">
        <f t="shared" si="751"/>
        <v>1</v>
      </c>
      <c r="EN316" s="3">
        <f t="shared" si="751"/>
        <v>1</v>
      </c>
      <c r="EO316" s="3">
        <f t="shared" si="751"/>
        <v>0</v>
      </c>
      <c r="EP316" s="3">
        <f t="shared" si="751"/>
        <v>0</v>
      </c>
      <c r="EQ316" s="3">
        <f t="shared" si="751"/>
        <v>1</v>
      </c>
      <c r="ER316" s="3">
        <f t="shared" si="751"/>
        <v>0</v>
      </c>
      <c r="ES316" s="3">
        <f t="shared" si="751"/>
        <v>0</v>
      </c>
      <c r="ET316" s="3">
        <f t="shared" si="695"/>
        <v>6</v>
      </c>
    </row>
    <row r="317" spans="4:150" x14ac:dyDescent="0.25">
      <c r="D317" s="3">
        <v>159</v>
      </c>
      <c r="F317" s="3" t="s">
        <v>2</v>
      </c>
      <c r="G317" s="3" t="s">
        <v>3</v>
      </c>
      <c r="H317" s="3" t="s">
        <v>4</v>
      </c>
      <c r="I317" s="3" t="s">
        <v>5</v>
      </c>
      <c r="J317" s="3" t="s">
        <v>6</v>
      </c>
      <c r="K317" s="3" t="s">
        <v>0</v>
      </c>
      <c r="M317" s="3" t="s">
        <v>104</v>
      </c>
      <c r="P317" s="3" t="s">
        <v>72</v>
      </c>
      <c r="R317" s="3" t="s">
        <v>126</v>
      </c>
      <c r="S317" s="3" t="s">
        <v>122</v>
      </c>
      <c r="T317" s="3" t="s">
        <v>127</v>
      </c>
      <c r="U317" s="3" t="s">
        <v>125</v>
      </c>
      <c r="V317" s="3" t="s">
        <v>117</v>
      </c>
      <c r="W317" s="3" t="s">
        <v>120</v>
      </c>
      <c r="X317" s="3" t="s">
        <v>123</v>
      </c>
      <c r="Y317" s="3" t="s">
        <v>119</v>
      </c>
      <c r="AA317" s="3">
        <f t="shared" ref="AA317:AL317" si="752">IF(AND(E317&lt;&gt;"",AA158=1),1,0)</f>
        <v>0</v>
      </c>
      <c r="AB317" s="3">
        <f t="shared" si="752"/>
        <v>0</v>
      </c>
      <c r="AC317" s="3">
        <f t="shared" si="752"/>
        <v>1</v>
      </c>
      <c r="AD317" s="3">
        <f t="shared" si="752"/>
        <v>1</v>
      </c>
      <c r="AE317" s="3">
        <f t="shared" si="752"/>
        <v>1</v>
      </c>
      <c r="AF317" s="3">
        <f t="shared" si="752"/>
        <v>1</v>
      </c>
      <c r="AG317" s="3">
        <f t="shared" si="752"/>
        <v>1</v>
      </c>
      <c r="AH317" s="3">
        <f t="shared" si="752"/>
        <v>0</v>
      </c>
      <c r="AI317" s="3">
        <f t="shared" si="752"/>
        <v>1</v>
      </c>
      <c r="AJ317" s="3">
        <f t="shared" si="752"/>
        <v>0</v>
      </c>
      <c r="AK317" s="3">
        <f t="shared" si="752"/>
        <v>0</v>
      </c>
      <c r="AL317" s="3">
        <f t="shared" si="752"/>
        <v>1</v>
      </c>
      <c r="AM317" s="3">
        <f t="shared" si="693"/>
        <v>7</v>
      </c>
      <c r="DK317" s="3">
        <v>159</v>
      </c>
      <c r="DM317" s="3" t="s">
        <v>2</v>
      </c>
      <c r="DN317" s="3" t="s">
        <v>3</v>
      </c>
      <c r="DO317" s="3" t="s">
        <v>4</v>
      </c>
      <c r="DP317" s="3" t="s">
        <v>5</v>
      </c>
      <c r="DQ317" s="3" t="s">
        <v>6</v>
      </c>
      <c r="DR317" s="3" t="s">
        <v>0</v>
      </c>
      <c r="DT317" s="3" t="s">
        <v>104</v>
      </c>
      <c r="DW317" s="3" t="s">
        <v>72</v>
      </c>
      <c r="DY317" s="3" t="s">
        <v>126</v>
      </c>
      <c r="DZ317" s="3" t="s">
        <v>122</v>
      </c>
      <c r="EA317" s="3" t="s">
        <v>127</v>
      </c>
      <c r="EB317" s="3" t="s">
        <v>125</v>
      </c>
      <c r="EC317" s="3" t="s">
        <v>117</v>
      </c>
      <c r="ED317" s="3" t="s">
        <v>120</v>
      </c>
      <c r="EE317" s="3" t="s">
        <v>123</v>
      </c>
      <c r="EF317" s="3" t="s">
        <v>119</v>
      </c>
      <c r="EH317" s="3">
        <f t="shared" ref="EH317:ES317" si="753">IF(AND(DL317&lt;&gt;"",EH158=1),1,0)</f>
        <v>0</v>
      </c>
      <c r="EI317" s="3">
        <f t="shared" si="753"/>
        <v>0</v>
      </c>
      <c r="EJ317" s="3">
        <f t="shared" si="753"/>
        <v>1</v>
      </c>
      <c r="EK317" s="3">
        <f t="shared" si="753"/>
        <v>1</v>
      </c>
      <c r="EL317" s="3">
        <f t="shared" si="753"/>
        <v>1</v>
      </c>
      <c r="EM317" s="3">
        <f t="shared" si="753"/>
        <v>1</v>
      </c>
      <c r="EN317" s="3">
        <f t="shared" si="753"/>
        <v>1</v>
      </c>
      <c r="EO317" s="3">
        <f t="shared" si="753"/>
        <v>0</v>
      </c>
      <c r="EP317" s="3">
        <f t="shared" si="753"/>
        <v>1</v>
      </c>
      <c r="EQ317" s="3">
        <f t="shared" si="753"/>
        <v>0</v>
      </c>
      <c r="ER317" s="3">
        <f t="shared" si="753"/>
        <v>0</v>
      </c>
      <c r="ES317" s="3">
        <f t="shared" si="753"/>
        <v>1</v>
      </c>
      <c r="ET317" s="3">
        <f t="shared" si="695"/>
        <v>7</v>
      </c>
    </row>
    <row r="318" spans="4:150" x14ac:dyDescent="0.25">
      <c r="D318" s="3">
        <v>160</v>
      </c>
      <c r="F318" s="3" t="s">
        <v>2</v>
      </c>
      <c r="G318" s="3" t="s">
        <v>3</v>
      </c>
      <c r="H318" s="3" t="s">
        <v>4</v>
      </c>
      <c r="I318" s="3" t="s">
        <v>5</v>
      </c>
      <c r="J318" s="3" t="s">
        <v>6</v>
      </c>
      <c r="K318" s="3" t="s">
        <v>0</v>
      </c>
      <c r="M318" s="3" t="s">
        <v>104</v>
      </c>
      <c r="O318" s="5" t="s">
        <v>106</v>
      </c>
      <c r="R318" s="3" t="s">
        <v>126</v>
      </c>
      <c r="S318" s="3" t="s">
        <v>122</v>
      </c>
      <c r="T318" s="3" t="s">
        <v>127</v>
      </c>
      <c r="U318" s="3" t="s">
        <v>125</v>
      </c>
      <c r="V318" s="3" t="s">
        <v>117</v>
      </c>
      <c r="W318" s="3" t="s">
        <v>120</v>
      </c>
      <c r="X318" s="3" t="s">
        <v>119</v>
      </c>
      <c r="Y318" s="3" t="s">
        <v>124</v>
      </c>
      <c r="AA318" s="3">
        <f t="shared" ref="AA318:AL318" si="754">IF(AND(E318&lt;&gt;"",AA158=1),1,0)</f>
        <v>0</v>
      </c>
      <c r="AB318" s="3">
        <f t="shared" si="754"/>
        <v>0</v>
      </c>
      <c r="AC318" s="3">
        <f t="shared" si="754"/>
        <v>1</v>
      </c>
      <c r="AD318" s="3">
        <f t="shared" si="754"/>
        <v>1</v>
      </c>
      <c r="AE318" s="3">
        <f t="shared" si="754"/>
        <v>1</v>
      </c>
      <c r="AF318" s="3">
        <f t="shared" si="754"/>
        <v>1</v>
      </c>
      <c r="AG318" s="3">
        <f t="shared" si="754"/>
        <v>1</v>
      </c>
      <c r="AH318" s="3">
        <f t="shared" si="754"/>
        <v>0</v>
      </c>
      <c r="AI318" s="3">
        <f t="shared" si="754"/>
        <v>1</v>
      </c>
      <c r="AJ318" s="3">
        <f t="shared" si="754"/>
        <v>0</v>
      </c>
      <c r="AK318" s="3">
        <f t="shared" si="754"/>
        <v>0</v>
      </c>
      <c r="AL318" s="3">
        <f t="shared" si="754"/>
        <v>0</v>
      </c>
      <c r="AM318" s="3">
        <f t="shared" si="693"/>
        <v>6</v>
      </c>
      <c r="DK318" s="3">
        <v>160</v>
      </c>
      <c r="DM318" s="3" t="s">
        <v>2</v>
      </c>
      <c r="DN318" s="3" t="s">
        <v>3</v>
      </c>
      <c r="DO318" s="3" t="s">
        <v>4</v>
      </c>
      <c r="DP318" s="3" t="s">
        <v>5</v>
      </c>
      <c r="DQ318" s="3" t="s">
        <v>6</v>
      </c>
      <c r="DR318" s="3" t="s">
        <v>0</v>
      </c>
      <c r="DT318" s="3" t="s">
        <v>104</v>
      </c>
      <c r="DV318" s="5" t="s">
        <v>106</v>
      </c>
      <c r="DY318" s="3" t="s">
        <v>126</v>
      </c>
      <c r="DZ318" s="3" t="s">
        <v>122</v>
      </c>
      <c r="EA318" s="3" t="s">
        <v>127</v>
      </c>
      <c r="EB318" s="3" t="s">
        <v>125</v>
      </c>
      <c r="EC318" s="3" t="s">
        <v>117</v>
      </c>
      <c r="ED318" s="3" t="s">
        <v>120</v>
      </c>
      <c r="EE318" s="3" t="s">
        <v>119</v>
      </c>
      <c r="EF318" s="3" t="s">
        <v>124</v>
      </c>
      <c r="EH318" s="3">
        <f t="shared" ref="EH318:ES318" si="755">IF(AND(DL318&lt;&gt;"",EH158=1),1,0)</f>
        <v>0</v>
      </c>
      <c r="EI318" s="3">
        <f t="shared" si="755"/>
        <v>0</v>
      </c>
      <c r="EJ318" s="3">
        <f t="shared" si="755"/>
        <v>1</v>
      </c>
      <c r="EK318" s="3">
        <f t="shared" si="755"/>
        <v>1</v>
      </c>
      <c r="EL318" s="3">
        <f t="shared" si="755"/>
        <v>1</v>
      </c>
      <c r="EM318" s="3">
        <f t="shared" si="755"/>
        <v>1</v>
      </c>
      <c r="EN318" s="3">
        <f t="shared" si="755"/>
        <v>1</v>
      </c>
      <c r="EO318" s="3">
        <f t="shared" si="755"/>
        <v>0</v>
      </c>
      <c r="EP318" s="3">
        <f t="shared" si="755"/>
        <v>1</v>
      </c>
      <c r="EQ318" s="3">
        <f t="shared" si="755"/>
        <v>0</v>
      </c>
      <c r="ER318" s="3">
        <f t="shared" si="755"/>
        <v>0</v>
      </c>
      <c r="ES318" s="3">
        <f t="shared" si="755"/>
        <v>0</v>
      </c>
      <c r="ET318" s="3">
        <f t="shared" si="695"/>
        <v>6</v>
      </c>
    </row>
    <row r="319" spans="4:150" x14ac:dyDescent="0.25">
      <c r="D319" s="3">
        <v>161</v>
      </c>
      <c r="F319" s="3" t="s">
        <v>2</v>
      </c>
      <c r="G319" s="3" t="s">
        <v>3</v>
      </c>
      <c r="H319" s="3" t="s">
        <v>4</v>
      </c>
      <c r="I319" s="3" t="s">
        <v>5</v>
      </c>
      <c r="J319" s="3" t="s">
        <v>6</v>
      </c>
      <c r="K319" s="3" t="s">
        <v>0</v>
      </c>
      <c r="M319" s="3" t="s">
        <v>104</v>
      </c>
      <c r="N319" s="3" t="s">
        <v>105</v>
      </c>
      <c r="R319" s="3" t="s">
        <v>126</v>
      </c>
      <c r="S319" s="3" t="s">
        <v>122</v>
      </c>
      <c r="T319" s="3" t="s">
        <v>127</v>
      </c>
      <c r="U319" s="3" t="s">
        <v>125</v>
      </c>
      <c r="V319" s="3" t="s">
        <v>118</v>
      </c>
      <c r="W319" s="3" t="s">
        <v>120</v>
      </c>
      <c r="X319" s="3" t="s">
        <v>117</v>
      </c>
      <c r="Y319" s="3" t="s">
        <v>119</v>
      </c>
      <c r="AA319" s="3">
        <f t="shared" ref="AA319:AL319" si="756">IF(AND(E319&lt;&gt;"",AA158=1),1,0)</f>
        <v>0</v>
      </c>
      <c r="AB319" s="3">
        <f t="shared" si="756"/>
        <v>0</v>
      </c>
      <c r="AC319" s="3">
        <f t="shared" si="756"/>
        <v>1</v>
      </c>
      <c r="AD319" s="3">
        <f t="shared" si="756"/>
        <v>1</v>
      </c>
      <c r="AE319" s="3">
        <f t="shared" si="756"/>
        <v>1</v>
      </c>
      <c r="AF319" s="3">
        <f t="shared" si="756"/>
        <v>1</v>
      </c>
      <c r="AG319" s="3">
        <f t="shared" si="756"/>
        <v>1</v>
      </c>
      <c r="AH319" s="3">
        <f t="shared" si="756"/>
        <v>0</v>
      </c>
      <c r="AI319" s="3">
        <f t="shared" si="756"/>
        <v>1</v>
      </c>
      <c r="AJ319" s="3">
        <f t="shared" si="756"/>
        <v>1</v>
      </c>
      <c r="AK319" s="3">
        <f t="shared" si="756"/>
        <v>0</v>
      </c>
      <c r="AL319" s="3">
        <f t="shared" si="756"/>
        <v>0</v>
      </c>
      <c r="AM319" s="3">
        <f t="shared" si="693"/>
        <v>7</v>
      </c>
      <c r="DK319" s="3">
        <v>161</v>
      </c>
      <c r="DM319" s="3" t="s">
        <v>2</v>
      </c>
      <c r="DN319" s="3" t="s">
        <v>3</v>
      </c>
      <c r="DO319" s="3" t="s">
        <v>4</v>
      </c>
      <c r="DP319" s="3" t="s">
        <v>5</v>
      </c>
      <c r="DQ319" s="3" t="s">
        <v>6</v>
      </c>
      <c r="DR319" s="3" t="s">
        <v>0</v>
      </c>
      <c r="DT319" s="3" t="s">
        <v>104</v>
      </c>
      <c r="DU319" s="3" t="s">
        <v>105</v>
      </c>
      <c r="DY319" s="3" t="s">
        <v>126</v>
      </c>
      <c r="DZ319" s="3" t="s">
        <v>122</v>
      </c>
      <c r="EA319" s="3" t="s">
        <v>127</v>
      </c>
      <c r="EB319" s="3" t="s">
        <v>125</v>
      </c>
      <c r="EC319" s="3" t="s">
        <v>118</v>
      </c>
      <c r="ED319" s="3" t="s">
        <v>120</v>
      </c>
      <c r="EE319" s="3" t="s">
        <v>117</v>
      </c>
      <c r="EF319" s="3" t="s">
        <v>119</v>
      </c>
      <c r="EH319" s="3">
        <f t="shared" ref="EH319:ES319" si="757">IF(AND(DL319&lt;&gt;"",EH158=1),1,0)</f>
        <v>0</v>
      </c>
      <c r="EI319" s="3">
        <f t="shared" si="757"/>
        <v>0</v>
      </c>
      <c r="EJ319" s="3">
        <f t="shared" si="757"/>
        <v>1</v>
      </c>
      <c r="EK319" s="3">
        <f t="shared" si="757"/>
        <v>1</v>
      </c>
      <c r="EL319" s="3">
        <f t="shared" si="757"/>
        <v>1</v>
      </c>
      <c r="EM319" s="3">
        <f t="shared" si="757"/>
        <v>1</v>
      </c>
      <c r="EN319" s="3">
        <f t="shared" si="757"/>
        <v>1</v>
      </c>
      <c r="EO319" s="3">
        <f t="shared" si="757"/>
        <v>0</v>
      </c>
      <c r="EP319" s="3">
        <f t="shared" si="757"/>
        <v>1</v>
      </c>
      <c r="EQ319" s="3">
        <f t="shared" si="757"/>
        <v>1</v>
      </c>
      <c r="ER319" s="3">
        <f t="shared" si="757"/>
        <v>0</v>
      </c>
      <c r="ES319" s="3">
        <f t="shared" si="757"/>
        <v>0</v>
      </c>
      <c r="ET319" s="3">
        <f t="shared" si="695"/>
        <v>7</v>
      </c>
    </row>
    <row r="320" spans="4:150" x14ac:dyDescent="0.25">
      <c r="D320" s="3">
        <v>162</v>
      </c>
      <c r="F320" s="3" t="s">
        <v>2</v>
      </c>
      <c r="G320" s="3" t="s">
        <v>3</v>
      </c>
      <c r="H320" s="3" t="s">
        <v>4</v>
      </c>
      <c r="I320" s="3" t="s">
        <v>5</v>
      </c>
      <c r="J320" s="3" t="s">
        <v>6</v>
      </c>
      <c r="K320" s="3" t="s">
        <v>0</v>
      </c>
      <c r="L320" s="3" t="s">
        <v>7</v>
      </c>
      <c r="P320" s="3" t="s">
        <v>72</v>
      </c>
      <c r="R320" s="3" t="s">
        <v>126</v>
      </c>
      <c r="S320" s="3" t="s">
        <v>122</v>
      </c>
      <c r="T320" s="3" t="s">
        <v>127</v>
      </c>
      <c r="U320" s="3" t="s">
        <v>125</v>
      </c>
      <c r="V320" s="3" t="s">
        <v>121</v>
      </c>
      <c r="W320" s="3" t="s">
        <v>120</v>
      </c>
      <c r="X320" s="3" t="s">
        <v>123</v>
      </c>
      <c r="Y320" s="3" t="s">
        <v>117</v>
      </c>
      <c r="AA320" s="3">
        <f t="shared" ref="AA320:AL320" si="758">IF(AND(E320&lt;&gt;"",AA158=1),1,0)</f>
        <v>0</v>
      </c>
      <c r="AB320" s="3">
        <f t="shared" si="758"/>
        <v>0</v>
      </c>
      <c r="AC320" s="3">
        <f t="shared" si="758"/>
        <v>1</v>
      </c>
      <c r="AD320" s="3">
        <f t="shared" si="758"/>
        <v>1</v>
      </c>
      <c r="AE320" s="3">
        <f t="shared" si="758"/>
        <v>1</v>
      </c>
      <c r="AF320" s="3">
        <f t="shared" si="758"/>
        <v>1</v>
      </c>
      <c r="AG320" s="3">
        <f t="shared" si="758"/>
        <v>1</v>
      </c>
      <c r="AH320" s="3">
        <f t="shared" si="758"/>
        <v>0</v>
      </c>
      <c r="AI320" s="3">
        <f t="shared" si="758"/>
        <v>0</v>
      </c>
      <c r="AJ320" s="3">
        <f t="shared" si="758"/>
        <v>0</v>
      </c>
      <c r="AK320" s="3">
        <f t="shared" si="758"/>
        <v>0</v>
      </c>
      <c r="AL320" s="3">
        <f t="shared" si="758"/>
        <v>1</v>
      </c>
      <c r="AM320" s="3">
        <f t="shared" si="693"/>
        <v>6</v>
      </c>
      <c r="DK320" s="3">
        <v>162</v>
      </c>
      <c r="DM320" s="3" t="s">
        <v>2</v>
      </c>
      <c r="DN320" s="3" t="s">
        <v>3</v>
      </c>
      <c r="DO320" s="3" t="s">
        <v>4</v>
      </c>
      <c r="DP320" s="3" t="s">
        <v>5</v>
      </c>
      <c r="DQ320" s="3" t="s">
        <v>6</v>
      </c>
      <c r="DR320" s="3" t="s">
        <v>0</v>
      </c>
      <c r="DS320" s="3" t="s">
        <v>7</v>
      </c>
      <c r="DW320" s="3" t="s">
        <v>72</v>
      </c>
      <c r="DY320" s="3" t="s">
        <v>126</v>
      </c>
      <c r="DZ320" s="3" t="s">
        <v>122</v>
      </c>
      <c r="EA320" s="3" t="s">
        <v>127</v>
      </c>
      <c r="EB320" s="3" t="s">
        <v>125</v>
      </c>
      <c r="EC320" s="3" t="s">
        <v>121</v>
      </c>
      <c r="ED320" s="3" t="s">
        <v>120</v>
      </c>
      <c r="EE320" s="3" t="s">
        <v>123</v>
      </c>
      <c r="EF320" s="3" t="s">
        <v>117</v>
      </c>
      <c r="EH320" s="3">
        <f t="shared" ref="EH320:ES320" si="759">IF(AND(DL320&lt;&gt;"",EH158=1),1,0)</f>
        <v>0</v>
      </c>
      <c r="EI320" s="3">
        <f t="shared" si="759"/>
        <v>0</v>
      </c>
      <c r="EJ320" s="3">
        <f t="shared" si="759"/>
        <v>1</v>
      </c>
      <c r="EK320" s="3">
        <f t="shared" si="759"/>
        <v>1</v>
      </c>
      <c r="EL320" s="3">
        <f t="shared" si="759"/>
        <v>1</v>
      </c>
      <c r="EM320" s="3">
        <f t="shared" si="759"/>
        <v>1</v>
      </c>
      <c r="EN320" s="3">
        <f t="shared" si="759"/>
        <v>1</v>
      </c>
      <c r="EO320" s="3">
        <f t="shared" si="759"/>
        <v>0</v>
      </c>
      <c r="EP320" s="3">
        <f t="shared" si="759"/>
        <v>0</v>
      </c>
      <c r="EQ320" s="3">
        <f t="shared" si="759"/>
        <v>0</v>
      </c>
      <c r="ER320" s="3">
        <f t="shared" si="759"/>
        <v>0</v>
      </c>
      <c r="ES320" s="3">
        <f t="shared" si="759"/>
        <v>1</v>
      </c>
      <c r="ET320" s="3">
        <f t="shared" si="695"/>
        <v>6</v>
      </c>
    </row>
    <row r="321" spans="4:150" x14ac:dyDescent="0.25">
      <c r="D321" s="3">
        <v>163</v>
      </c>
      <c r="F321" s="3" t="s">
        <v>2</v>
      </c>
      <c r="G321" s="3" t="s">
        <v>3</v>
      </c>
      <c r="H321" s="3" t="s">
        <v>4</v>
      </c>
      <c r="I321" s="3" t="s">
        <v>5</v>
      </c>
      <c r="J321" s="3" t="s">
        <v>6</v>
      </c>
      <c r="K321" s="3" t="s">
        <v>0</v>
      </c>
      <c r="L321" s="3" t="s">
        <v>7</v>
      </c>
      <c r="O321" s="5" t="s">
        <v>106</v>
      </c>
      <c r="R321" s="3" t="s">
        <v>126</v>
      </c>
      <c r="S321" s="3" t="s">
        <v>122</v>
      </c>
      <c r="T321" s="3" t="s">
        <v>127</v>
      </c>
      <c r="U321" s="3" t="s">
        <v>125</v>
      </c>
      <c r="V321" s="3" t="s">
        <v>121</v>
      </c>
      <c r="W321" s="3" t="s">
        <v>120</v>
      </c>
      <c r="X321" s="3" t="s">
        <v>117</v>
      </c>
      <c r="Y321" s="3" t="s">
        <v>124</v>
      </c>
      <c r="AA321" s="3">
        <f t="shared" ref="AA321:AL321" si="760">IF(AND(E321&lt;&gt;"",AA158=1),1,0)</f>
        <v>0</v>
      </c>
      <c r="AB321" s="3">
        <f t="shared" si="760"/>
        <v>0</v>
      </c>
      <c r="AC321" s="3">
        <f t="shared" si="760"/>
        <v>1</v>
      </c>
      <c r="AD321" s="3">
        <f t="shared" si="760"/>
        <v>1</v>
      </c>
      <c r="AE321" s="3">
        <f t="shared" si="760"/>
        <v>1</v>
      </c>
      <c r="AF321" s="3">
        <f t="shared" si="760"/>
        <v>1</v>
      </c>
      <c r="AG321" s="3">
        <f t="shared" si="760"/>
        <v>1</v>
      </c>
      <c r="AH321" s="3">
        <f t="shared" si="760"/>
        <v>0</v>
      </c>
      <c r="AI321" s="3">
        <f t="shared" si="760"/>
        <v>0</v>
      </c>
      <c r="AJ321" s="3">
        <f t="shared" si="760"/>
        <v>0</v>
      </c>
      <c r="AK321" s="3">
        <f t="shared" si="760"/>
        <v>0</v>
      </c>
      <c r="AL321" s="3">
        <f t="shared" si="760"/>
        <v>0</v>
      </c>
      <c r="AM321" s="3">
        <f t="shared" si="693"/>
        <v>5</v>
      </c>
      <c r="DK321" s="3">
        <v>163</v>
      </c>
      <c r="DM321" s="3" t="s">
        <v>2</v>
      </c>
      <c r="DN321" s="3" t="s">
        <v>3</v>
      </c>
      <c r="DO321" s="3" t="s">
        <v>4</v>
      </c>
      <c r="DP321" s="3" t="s">
        <v>5</v>
      </c>
      <c r="DQ321" s="3" t="s">
        <v>6</v>
      </c>
      <c r="DR321" s="3" t="s">
        <v>0</v>
      </c>
      <c r="DS321" s="3" t="s">
        <v>7</v>
      </c>
      <c r="DV321" s="5" t="s">
        <v>106</v>
      </c>
      <c r="DY321" s="3" t="s">
        <v>126</v>
      </c>
      <c r="DZ321" s="3" t="s">
        <v>122</v>
      </c>
      <c r="EA321" s="3" t="s">
        <v>127</v>
      </c>
      <c r="EB321" s="3" t="s">
        <v>125</v>
      </c>
      <c r="EC321" s="3" t="s">
        <v>121</v>
      </c>
      <c r="ED321" s="3" t="s">
        <v>120</v>
      </c>
      <c r="EE321" s="3" t="s">
        <v>117</v>
      </c>
      <c r="EF321" s="3" t="s">
        <v>124</v>
      </c>
      <c r="EH321" s="3">
        <f t="shared" ref="EH321:ES321" si="761">IF(AND(DL321&lt;&gt;"",EH158=1),1,0)</f>
        <v>0</v>
      </c>
      <c r="EI321" s="3">
        <f t="shared" si="761"/>
        <v>0</v>
      </c>
      <c r="EJ321" s="3">
        <f t="shared" si="761"/>
        <v>1</v>
      </c>
      <c r="EK321" s="3">
        <f t="shared" si="761"/>
        <v>1</v>
      </c>
      <c r="EL321" s="3">
        <f t="shared" si="761"/>
        <v>1</v>
      </c>
      <c r="EM321" s="3">
        <f t="shared" si="761"/>
        <v>1</v>
      </c>
      <c r="EN321" s="3">
        <f t="shared" si="761"/>
        <v>1</v>
      </c>
      <c r="EO321" s="3">
        <f t="shared" si="761"/>
        <v>0</v>
      </c>
      <c r="EP321" s="3">
        <f t="shared" si="761"/>
        <v>0</v>
      </c>
      <c r="EQ321" s="3">
        <f t="shared" si="761"/>
        <v>0</v>
      </c>
      <c r="ER321" s="3">
        <f t="shared" si="761"/>
        <v>0</v>
      </c>
      <c r="ES321" s="3">
        <f t="shared" si="761"/>
        <v>0</v>
      </c>
      <c r="ET321" s="3">
        <f t="shared" si="695"/>
        <v>5</v>
      </c>
    </row>
    <row r="322" spans="4:150" x14ac:dyDescent="0.25">
      <c r="D322" s="3">
        <v>164</v>
      </c>
      <c r="F322" s="3" t="s">
        <v>2</v>
      </c>
      <c r="G322" s="3" t="s">
        <v>3</v>
      </c>
      <c r="H322" s="3" t="s">
        <v>4</v>
      </c>
      <c r="I322" s="3" t="s">
        <v>5</v>
      </c>
      <c r="J322" s="3" t="s">
        <v>6</v>
      </c>
      <c r="K322" s="3" t="s">
        <v>0</v>
      </c>
      <c r="L322" s="3" t="s">
        <v>7</v>
      </c>
      <c r="N322" s="3" t="s">
        <v>105</v>
      </c>
      <c r="R322" s="3" t="s">
        <v>121</v>
      </c>
      <c r="S322" s="3" t="s">
        <v>122</v>
      </c>
      <c r="T322" s="3" t="s">
        <v>127</v>
      </c>
      <c r="U322" s="3" t="s">
        <v>126</v>
      </c>
      <c r="V322" s="3" t="s">
        <v>118</v>
      </c>
      <c r="W322" s="3" t="s">
        <v>120</v>
      </c>
      <c r="X322" s="3" t="s">
        <v>125</v>
      </c>
      <c r="Y322" s="3" t="s">
        <v>117</v>
      </c>
      <c r="AA322" s="3">
        <f t="shared" ref="AA322:AL322" si="762">IF(AND(E322&lt;&gt;"",AA158=1),1,0)</f>
        <v>0</v>
      </c>
      <c r="AB322" s="3">
        <f t="shared" si="762"/>
        <v>0</v>
      </c>
      <c r="AC322" s="3">
        <f t="shared" si="762"/>
        <v>1</v>
      </c>
      <c r="AD322" s="3">
        <f t="shared" si="762"/>
        <v>1</v>
      </c>
      <c r="AE322" s="3">
        <f t="shared" si="762"/>
        <v>1</v>
      </c>
      <c r="AF322" s="3">
        <f t="shared" si="762"/>
        <v>1</v>
      </c>
      <c r="AG322" s="3">
        <f t="shared" si="762"/>
        <v>1</v>
      </c>
      <c r="AH322" s="3">
        <f t="shared" si="762"/>
        <v>0</v>
      </c>
      <c r="AI322" s="3">
        <f t="shared" si="762"/>
        <v>0</v>
      </c>
      <c r="AJ322" s="3">
        <f t="shared" si="762"/>
        <v>1</v>
      </c>
      <c r="AK322" s="3">
        <f t="shared" si="762"/>
        <v>0</v>
      </c>
      <c r="AL322" s="3">
        <f t="shared" si="762"/>
        <v>0</v>
      </c>
      <c r="AM322" s="3">
        <f t="shared" si="693"/>
        <v>6</v>
      </c>
      <c r="DK322" s="3">
        <v>164</v>
      </c>
      <c r="DM322" s="3" t="s">
        <v>2</v>
      </c>
      <c r="DN322" s="3" t="s">
        <v>3</v>
      </c>
      <c r="DO322" s="3" t="s">
        <v>4</v>
      </c>
      <c r="DP322" s="3" t="s">
        <v>5</v>
      </c>
      <c r="DQ322" s="3" t="s">
        <v>6</v>
      </c>
      <c r="DR322" s="3" t="s">
        <v>0</v>
      </c>
      <c r="DS322" s="3" t="s">
        <v>7</v>
      </c>
      <c r="DU322" s="3" t="s">
        <v>105</v>
      </c>
      <c r="DY322" s="3" t="s">
        <v>121</v>
      </c>
      <c r="DZ322" s="3" t="s">
        <v>122</v>
      </c>
      <c r="EA322" s="3" t="s">
        <v>127</v>
      </c>
      <c r="EB322" s="3" t="s">
        <v>126</v>
      </c>
      <c r="EC322" s="3" t="s">
        <v>118</v>
      </c>
      <c r="ED322" s="3" t="s">
        <v>120</v>
      </c>
      <c r="EE322" s="3" t="s">
        <v>125</v>
      </c>
      <c r="EF322" s="3" t="s">
        <v>117</v>
      </c>
      <c r="EH322" s="3">
        <f t="shared" ref="EH322:ES322" si="763">IF(AND(DL322&lt;&gt;"",EH158=1),1,0)</f>
        <v>0</v>
      </c>
      <c r="EI322" s="3">
        <f t="shared" si="763"/>
        <v>0</v>
      </c>
      <c r="EJ322" s="3">
        <f t="shared" si="763"/>
        <v>1</v>
      </c>
      <c r="EK322" s="3">
        <f t="shared" si="763"/>
        <v>1</v>
      </c>
      <c r="EL322" s="3">
        <f t="shared" si="763"/>
        <v>1</v>
      </c>
      <c r="EM322" s="3">
        <f t="shared" si="763"/>
        <v>1</v>
      </c>
      <c r="EN322" s="3">
        <f t="shared" si="763"/>
        <v>1</v>
      </c>
      <c r="EO322" s="3">
        <f t="shared" si="763"/>
        <v>0</v>
      </c>
      <c r="EP322" s="3">
        <f t="shared" si="763"/>
        <v>0</v>
      </c>
      <c r="EQ322" s="3">
        <f t="shared" si="763"/>
        <v>1</v>
      </c>
      <c r="ER322" s="3">
        <f t="shared" si="763"/>
        <v>0</v>
      </c>
      <c r="ES322" s="3">
        <f t="shared" si="763"/>
        <v>0</v>
      </c>
      <c r="ET322" s="3">
        <f t="shared" si="695"/>
        <v>6</v>
      </c>
    </row>
    <row r="323" spans="4:150" x14ac:dyDescent="0.25">
      <c r="D323" s="3">
        <v>165</v>
      </c>
      <c r="F323" s="3" t="s">
        <v>2</v>
      </c>
      <c r="G323" s="3" t="s">
        <v>3</v>
      </c>
      <c r="H323" s="3" t="s">
        <v>4</v>
      </c>
      <c r="I323" s="3" t="s">
        <v>5</v>
      </c>
      <c r="J323" s="3" t="s">
        <v>6</v>
      </c>
      <c r="K323" s="3" t="s">
        <v>0</v>
      </c>
      <c r="L323" s="3" t="s">
        <v>7</v>
      </c>
      <c r="M323" s="3" t="s">
        <v>104</v>
      </c>
      <c r="R323" s="3" t="s">
        <v>126</v>
      </c>
      <c r="S323" s="3" t="s">
        <v>122</v>
      </c>
      <c r="T323" s="3" t="s">
        <v>127</v>
      </c>
      <c r="U323" s="3" t="s">
        <v>125</v>
      </c>
      <c r="V323" s="3" t="s">
        <v>121</v>
      </c>
      <c r="W323" s="3" t="s">
        <v>120</v>
      </c>
      <c r="X323" s="3" t="s">
        <v>117</v>
      </c>
      <c r="Y323" s="3" t="s">
        <v>119</v>
      </c>
      <c r="AA323" s="3">
        <f t="shared" ref="AA323:AL323" si="764">IF(AND(E323&lt;&gt;"",AA158=1),1,0)</f>
        <v>0</v>
      </c>
      <c r="AB323" s="3">
        <f t="shared" si="764"/>
        <v>0</v>
      </c>
      <c r="AC323" s="3">
        <f t="shared" si="764"/>
        <v>1</v>
      </c>
      <c r="AD323" s="3">
        <f t="shared" si="764"/>
        <v>1</v>
      </c>
      <c r="AE323" s="3">
        <f t="shared" si="764"/>
        <v>1</v>
      </c>
      <c r="AF323" s="3">
        <f t="shared" si="764"/>
        <v>1</v>
      </c>
      <c r="AG323" s="3">
        <f t="shared" si="764"/>
        <v>1</v>
      </c>
      <c r="AH323" s="3">
        <f t="shared" si="764"/>
        <v>0</v>
      </c>
      <c r="AI323" s="3">
        <f t="shared" si="764"/>
        <v>1</v>
      </c>
      <c r="AJ323" s="3">
        <f t="shared" si="764"/>
        <v>0</v>
      </c>
      <c r="AK323" s="3">
        <f t="shared" si="764"/>
        <v>0</v>
      </c>
      <c r="AL323" s="3">
        <f t="shared" si="764"/>
        <v>0</v>
      </c>
      <c r="AM323" s="3">
        <f t="shared" si="693"/>
        <v>6</v>
      </c>
      <c r="DK323" s="3">
        <v>165</v>
      </c>
      <c r="DM323" s="3" t="s">
        <v>2</v>
      </c>
      <c r="DN323" s="3" t="s">
        <v>3</v>
      </c>
      <c r="DO323" s="3" t="s">
        <v>4</v>
      </c>
      <c r="DP323" s="3" t="s">
        <v>5</v>
      </c>
      <c r="DQ323" s="3" t="s">
        <v>6</v>
      </c>
      <c r="DR323" s="3" t="s">
        <v>0</v>
      </c>
      <c r="DS323" s="3" t="s">
        <v>7</v>
      </c>
      <c r="DT323" s="3" t="s">
        <v>104</v>
      </c>
      <c r="DY323" s="3" t="s">
        <v>126</v>
      </c>
      <c r="DZ323" s="3" t="s">
        <v>122</v>
      </c>
      <c r="EA323" s="3" t="s">
        <v>127</v>
      </c>
      <c r="EB323" s="3" t="s">
        <v>125</v>
      </c>
      <c r="EC323" s="3" t="s">
        <v>121</v>
      </c>
      <c r="ED323" s="3" t="s">
        <v>120</v>
      </c>
      <c r="EE323" s="3" t="s">
        <v>117</v>
      </c>
      <c r="EF323" s="3" t="s">
        <v>119</v>
      </c>
      <c r="EH323" s="3">
        <f t="shared" ref="EH323:ES323" si="765">IF(AND(DL323&lt;&gt;"",EH158=1),1,0)</f>
        <v>0</v>
      </c>
      <c r="EI323" s="3">
        <f t="shared" si="765"/>
        <v>0</v>
      </c>
      <c r="EJ323" s="3">
        <f t="shared" si="765"/>
        <v>1</v>
      </c>
      <c r="EK323" s="3">
        <f t="shared" si="765"/>
        <v>1</v>
      </c>
      <c r="EL323" s="3">
        <f t="shared" si="765"/>
        <v>1</v>
      </c>
      <c r="EM323" s="3">
        <f t="shared" si="765"/>
        <v>1</v>
      </c>
      <c r="EN323" s="3">
        <f t="shared" si="765"/>
        <v>1</v>
      </c>
      <c r="EO323" s="3">
        <f t="shared" si="765"/>
        <v>0</v>
      </c>
      <c r="EP323" s="3">
        <f t="shared" si="765"/>
        <v>1</v>
      </c>
      <c r="EQ323" s="3">
        <f t="shared" si="765"/>
        <v>0</v>
      </c>
      <c r="ER323" s="3">
        <f t="shared" si="765"/>
        <v>0</v>
      </c>
      <c r="ES323" s="3">
        <f t="shared" si="765"/>
        <v>0</v>
      </c>
      <c r="ET323" s="3">
        <f t="shared" si="695"/>
        <v>6</v>
      </c>
    </row>
    <row r="324" spans="4:150" x14ac:dyDescent="0.25">
      <c r="D324" s="3">
        <v>166</v>
      </c>
      <c r="E324" s="3" t="s">
        <v>1</v>
      </c>
      <c r="J324" s="3" t="s">
        <v>6</v>
      </c>
      <c r="K324" s="3" t="s">
        <v>0</v>
      </c>
      <c r="L324" s="3" t="s">
        <v>7</v>
      </c>
      <c r="M324" s="3" t="s">
        <v>104</v>
      </c>
      <c r="N324" s="3" t="s">
        <v>105</v>
      </c>
      <c r="O324" s="5" t="s">
        <v>106</v>
      </c>
      <c r="P324" s="3" t="s">
        <v>72</v>
      </c>
      <c r="R324" s="3" t="s">
        <v>121</v>
      </c>
      <c r="S324" s="3" t="s">
        <v>118</v>
      </c>
      <c r="T324" s="3" t="s">
        <v>119</v>
      </c>
      <c r="U324" s="3" t="s">
        <v>120</v>
      </c>
      <c r="V324" s="3" t="s">
        <v>128</v>
      </c>
      <c r="W324" s="3" t="s">
        <v>122</v>
      </c>
      <c r="X324" s="3" t="s">
        <v>123</v>
      </c>
      <c r="Y324" s="3" t="s">
        <v>124</v>
      </c>
      <c r="AA324" s="3">
        <f t="shared" ref="AA324:AL324" si="766">IF(AND(E324&lt;&gt;"",AA158=1),1,0)</f>
        <v>0</v>
      </c>
      <c r="AB324" s="3">
        <f t="shared" si="766"/>
        <v>0</v>
      </c>
      <c r="AC324" s="3">
        <f t="shared" si="766"/>
        <v>0</v>
      </c>
      <c r="AD324" s="3">
        <f t="shared" si="766"/>
        <v>0</v>
      </c>
      <c r="AE324" s="3">
        <f t="shared" si="766"/>
        <v>0</v>
      </c>
      <c r="AF324" s="3">
        <f t="shared" si="766"/>
        <v>1</v>
      </c>
      <c r="AG324" s="3">
        <f t="shared" si="766"/>
        <v>1</v>
      </c>
      <c r="AH324" s="3">
        <f t="shared" si="766"/>
        <v>0</v>
      </c>
      <c r="AI324" s="3">
        <f t="shared" si="766"/>
        <v>1</v>
      </c>
      <c r="AJ324" s="3">
        <f t="shared" si="766"/>
        <v>1</v>
      </c>
      <c r="AK324" s="3">
        <f t="shared" si="766"/>
        <v>0</v>
      </c>
      <c r="AL324" s="3">
        <f t="shared" si="766"/>
        <v>1</v>
      </c>
      <c r="AM324" s="3">
        <f t="shared" si="693"/>
        <v>5</v>
      </c>
      <c r="DK324" s="3">
        <v>166</v>
      </c>
      <c r="DL324" s="3" t="s">
        <v>1</v>
      </c>
      <c r="DQ324" s="3" t="s">
        <v>6</v>
      </c>
      <c r="DR324" s="3" t="s">
        <v>0</v>
      </c>
      <c r="DS324" s="3" t="s">
        <v>7</v>
      </c>
      <c r="DT324" s="3" t="s">
        <v>104</v>
      </c>
      <c r="DU324" s="3" t="s">
        <v>105</v>
      </c>
      <c r="DV324" s="5" t="s">
        <v>106</v>
      </c>
      <c r="DW324" s="3" t="s">
        <v>72</v>
      </c>
      <c r="DY324" s="3" t="s">
        <v>121</v>
      </c>
      <c r="DZ324" s="3" t="s">
        <v>118</v>
      </c>
      <c r="EA324" s="3" t="s">
        <v>119</v>
      </c>
      <c r="EB324" s="3" t="s">
        <v>120</v>
      </c>
      <c r="EC324" s="3" t="s">
        <v>128</v>
      </c>
      <c r="ED324" s="3" t="s">
        <v>122</v>
      </c>
      <c r="EE324" s="3" t="s">
        <v>123</v>
      </c>
      <c r="EF324" s="3" t="s">
        <v>124</v>
      </c>
      <c r="EH324" s="3">
        <f t="shared" ref="EH324:ES324" si="767">IF(AND(DL324&lt;&gt;"",EH158=1),1,0)</f>
        <v>0</v>
      </c>
      <c r="EI324" s="3">
        <f t="shared" si="767"/>
        <v>0</v>
      </c>
      <c r="EJ324" s="3">
        <f t="shared" si="767"/>
        <v>0</v>
      </c>
      <c r="EK324" s="3">
        <f t="shared" si="767"/>
        <v>0</v>
      </c>
      <c r="EL324" s="3">
        <f t="shared" si="767"/>
        <v>0</v>
      </c>
      <c r="EM324" s="3">
        <f t="shared" si="767"/>
        <v>1</v>
      </c>
      <c r="EN324" s="3">
        <f t="shared" si="767"/>
        <v>1</v>
      </c>
      <c r="EO324" s="3">
        <f t="shared" si="767"/>
        <v>0</v>
      </c>
      <c r="EP324" s="3">
        <f t="shared" si="767"/>
        <v>1</v>
      </c>
      <c r="EQ324" s="3">
        <f t="shared" si="767"/>
        <v>1</v>
      </c>
      <c r="ER324" s="3">
        <f t="shared" si="767"/>
        <v>0</v>
      </c>
      <c r="ES324" s="3">
        <f t="shared" si="767"/>
        <v>1</v>
      </c>
      <c r="ET324" s="3">
        <f t="shared" si="695"/>
        <v>5</v>
      </c>
    </row>
    <row r="325" spans="4:150" x14ac:dyDescent="0.25">
      <c r="D325" s="3">
        <v>167</v>
      </c>
      <c r="E325" s="3" t="s">
        <v>1</v>
      </c>
      <c r="I325" s="3" t="s">
        <v>5</v>
      </c>
      <c r="K325" s="3" t="s">
        <v>0</v>
      </c>
      <c r="L325" s="3" t="s">
        <v>7</v>
      </c>
      <c r="M325" s="3" t="s">
        <v>104</v>
      </c>
      <c r="N325" s="3" t="s">
        <v>105</v>
      </c>
      <c r="O325" s="5" t="s">
        <v>106</v>
      </c>
      <c r="P325" s="3" t="s">
        <v>72</v>
      </c>
      <c r="R325" s="3" t="s">
        <v>117</v>
      </c>
      <c r="S325" s="3" t="s">
        <v>118</v>
      </c>
      <c r="T325" s="3" t="s">
        <v>119</v>
      </c>
      <c r="U325" s="3" t="s">
        <v>128</v>
      </c>
      <c r="V325" s="3" t="s">
        <v>121</v>
      </c>
      <c r="W325" s="3" t="s">
        <v>122</v>
      </c>
      <c r="X325" s="3" t="s">
        <v>123</v>
      </c>
      <c r="Y325" s="3" t="s">
        <v>124</v>
      </c>
      <c r="AA325" s="3">
        <f t="shared" ref="AA325:AL325" si="768">IF(AND(E325&lt;&gt;"",AA158=1),1,0)</f>
        <v>0</v>
      </c>
      <c r="AB325" s="3">
        <f t="shared" si="768"/>
        <v>0</v>
      </c>
      <c r="AC325" s="3">
        <f t="shared" si="768"/>
        <v>0</v>
      </c>
      <c r="AD325" s="3">
        <f t="shared" si="768"/>
        <v>0</v>
      </c>
      <c r="AE325" s="3">
        <f t="shared" si="768"/>
        <v>1</v>
      </c>
      <c r="AF325" s="3">
        <f t="shared" si="768"/>
        <v>0</v>
      </c>
      <c r="AG325" s="3">
        <f t="shared" si="768"/>
        <v>1</v>
      </c>
      <c r="AH325" s="3">
        <f t="shared" si="768"/>
        <v>0</v>
      </c>
      <c r="AI325" s="3">
        <f t="shared" si="768"/>
        <v>1</v>
      </c>
      <c r="AJ325" s="3">
        <f t="shared" si="768"/>
        <v>1</v>
      </c>
      <c r="AK325" s="3">
        <f t="shared" si="768"/>
        <v>0</v>
      </c>
      <c r="AL325" s="3">
        <f t="shared" si="768"/>
        <v>1</v>
      </c>
      <c r="AM325" s="3">
        <f t="shared" si="693"/>
        <v>5</v>
      </c>
      <c r="DK325" s="3">
        <v>167</v>
      </c>
      <c r="DL325" s="3" t="s">
        <v>1</v>
      </c>
      <c r="DP325" s="3" t="s">
        <v>5</v>
      </c>
      <c r="DR325" s="3" t="s">
        <v>0</v>
      </c>
      <c r="DS325" s="3" t="s">
        <v>7</v>
      </c>
      <c r="DT325" s="3" t="s">
        <v>104</v>
      </c>
      <c r="DU325" s="3" t="s">
        <v>105</v>
      </c>
      <c r="DV325" s="5" t="s">
        <v>106</v>
      </c>
      <c r="DW325" s="3" t="s">
        <v>72</v>
      </c>
      <c r="DY325" s="3" t="s">
        <v>117</v>
      </c>
      <c r="DZ325" s="3" t="s">
        <v>118</v>
      </c>
      <c r="EA325" s="3" t="s">
        <v>119</v>
      </c>
      <c r="EB325" s="3" t="s">
        <v>128</v>
      </c>
      <c r="EC325" s="3" t="s">
        <v>121</v>
      </c>
      <c r="ED325" s="3" t="s">
        <v>122</v>
      </c>
      <c r="EE325" s="3" t="s">
        <v>123</v>
      </c>
      <c r="EF325" s="3" t="s">
        <v>124</v>
      </c>
      <c r="EH325" s="3">
        <f t="shared" ref="EH325:ES325" si="769">IF(AND(DL325&lt;&gt;"",EH158=1),1,0)</f>
        <v>0</v>
      </c>
      <c r="EI325" s="3">
        <f t="shared" si="769"/>
        <v>0</v>
      </c>
      <c r="EJ325" s="3">
        <f t="shared" si="769"/>
        <v>0</v>
      </c>
      <c r="EK325" s="3">
        <f t="shared" si="769"/>
        <v>0</v>
      </c>
      <c r="EL325" s="3">
        <f t="shared" si="769"/>
        <v>1</v>
      </c>
      <c r="EM325" s="3">
        <f t="shared" si="769"/>
        <v>0</v>
      </c>
      <c r="EN325" s="3">
        <f t="shared" si="769"/>
        <v>1</v>
      </c>
      <c r="EO325" s="3">
        <f t="shared" si="769"/>
        <v>0</v>
      </c>
      <c r="EP325" s="3">
        <f t="shared" si="769"/>
        <v>1</v>
      </c>
      <c r="EQ325" s="3">
        <f t="shared" si="769"/>
        <v>1</v>
      </c>
      <c r="ER325" s="3">
        <f t="shared" si="769"/>
        <v>0</v>
      </c>
      <c r="ES325" s="3">
        <f t="shared" si="769"/>
        <v>1</v>
      </c>
      <c r="ET325" s="3">
        <f t="shared" si="695"/>
        <v>5</v>
      </c>
    </row>
    <row r="326" spans="4:150" x14ac:dyDescent="0.25">
      <c r="D326" s="3">
        <v>168</v>
      </c>
      <c r="E326" s="3" t="s">
        <v>1</v>
      </c>
      <c r="I326" s="3" t="s">
        <v>5</v>
      </c>
      <c r="J326" s="3" t="s">
        <v>6</v>
      </c>
      <c r="L326" s="3" t="s">
        <v>7</v>
      </c>
      <c r="M326" s="3" t="s">
        <v>104</v>
      </c>
      <c r="N326" s="3" t="s">
        <v>105</v>
      </c>
      <c r="O326" s="5" t="s">
        <v>106</v>
      </c>
      <c r="P326" s="3" t="s">
        <v>72</v>
      </c>
      <c r="R326" s="3" t="s">
        <v>117</v>
      </c>
      <c r="S326" s="3" t="s">
        <v>118</v>
      </c>
      <c r="T326" s="3" t="s">
        <v>119</v>
      </c>
      <c r="U326" s="3" t="s">
        <v>120</v>
      </c>
      <c r="V326" s="3" t="s">
        <v>128</v>
      </c>
      <c r="W326" s="3" t="s">
        <v>121</v>
      </c>
      <c r="X326" s="3" t="s">
        <v>123</v>
      </c>
      <c r="Y326" s="3" t="s">
        <v>124</v>
      </c>
      <c r="AA326" s="3">
        <f t="shared" ref="AA326:AL326" si="770">IF(AND(E326&lt;&gt;"",AA158=1),1,0)</f>
        <v>0</v>
      </c>
      <c r="AB326" s="3">
        <f t="shared" si="770"/>
        <v>0</v>
      </c>
      <c r="AC326" s="3">
        <f t="shared" si="770"/>
        <v>0</v>
      </c>
      <c r="AD326" s="3">
        <f t="shared" si="770"/>
        <v>0</v>
      </c>
      <c r="AE326" s="3">
        <f t="shared" si="770"/>
        <v>1</v>
      </c>
      <c r="AF326" s="3">
        <f t="shared" si="770"/>
        <v>1</v>
      </c>
      <c r="AG326" s="3">
        <f t="shared" si="770"/>
        <v>0</v>
      </c>
      <c r="AH326" s="3">
        <f t="shared" si="770"/>
        <v>0</v>
      </c>
      <c r="AI326" s="3">
        <f t="shared" si="770"/>
        <v>1</v>
      </c>
      <c r="AJ326" s="3">
        <f t="shared" si="770"/>
        <v>1</v>
      </c>
      <c r="AK326" s="3">
        <f t="shared" si="770"/>
        <v>0</v>
      </c>
      <c r="AL326" s="3">
        <f t="shared" si="770"/>
        <v>1</v>
      </c>
      <c r="AM326" s="3">
        <f t="shared" si="693"/>
        <v>5</v>
      </c>
      <c r="DK326" s="3">
        <v>168</v>
      </c>
      <c r="DL326" s="3" t="s">
        <v>1</v>
      </c>
      <c r="DP326" s="3" t="s">
        <v>5</v>
      </c>
      <c r="DQ326" s="3" t="s">
        <v>6</v>
      </c>
      <c r="DS326" s="3" t="s">
        <v>7</v>
      </c>
      <c r="DT326" s="3" t="s">
        <v>104</v>
      </c>
      <c r="DU326" s="3" t="s">
        <v>105</v>
      </c>
      <c r="DV326" s="5" t="s">
        <v>106</v>
      </c>
      <c r="DW326" s="3" t="s">
        <v>72</v>
      </c>
      <c r="DY326" s="3" t="s">
        <v>117</v>
      </c>
      <c r="DZ326" s="3" t="s">
        <v>118</v>
      </c>
      <c r="EA326" s="3" t="s">
        <v>119</v>
      </c>
      <c r="EB326" s="3" t="s">
        <v>120</v>
      </c>
      <c r="EC326" s="3" t="s">
        <v>128</v>
      </c>
      <c r="ED326" s="3" t="s">
        <v>121</v>
      </c>
      <c r="EE326" s="3" t="s">
        <v>123</v>
      </c>
      <c r="EF326" s="3" t="s">
        <v>124</v>
      </c>
      <c r="EH326" s="3">
        <f t="shared" ref="EH326:ES326" si="771">IF(AND(DL326&lt;&gt;"",EH158=1),1,0)</f>
        <v>0</v>
      </c>
      <c r="EI326" s="3">
        <f t="shared" si="771"/>
        <v>0</v>
      </c>
      <c r="EJ326" s="3">
        <f t="shared" si="771"/>
        <v>0</v>
      </c>
      <c r="EK326" s="3">
        <f t="shared" si="771"/>
        <v>0</v>
      </c>
      <c r="EL326" s="3">
        <f t="shared" si="771"/>
        <v>1</v>
      </c>
      <c r="EM326" s="3">
        <f t="shared" si="771"/>
        <v>1</v>
      </c>
      <c r="EN326" s="3">
        <f t="shared" si="771"/>
        <v>0</v>
      </c>
      <c r="EO326" s="3">
        <f t="shared" si="771"/>
        <v>0</v>
      </c>
      <c r="EP326" s="3">
        <f t="shared" si="771"/>
        <v>1</v>
      </c>
      <c r="EQ326" s="3">
        <f t="shared" si="771"/>
        <v>1</v>
      </c>
      <c r="ER326" s="3">
        <f t="shared" si="771"/>
        <v>0</v>
      </c>
      <c r="ES326" s="3">
        <f t="shared" si="771"/>
        <v>1</v>
      </c>
      <c r="ET326" s="3">
        <f t="shared" si="695"/>
        <v>5</v>
      </c>
    </row>
    <row r="327" spans="4:150" x14ac:dyDescent="0.25">
      <c r="D327" s="3">
        <v>169</v>
      </c>
      <c r="E327" s="3" t="s">
        <v>1</v>
      </c>
      <c r="I327" s="3" t="s">
        <v>5</v>
      </c>
      <c r="J327" s="3" t="s">
        <v>6</v>
      </c>
      <c r="K327" s="3" t="s">
        <v>0</v>
      </c>
      <c r="M327" s="3" t="s">
        <v>104</v>
      </c>
      <c r="N327" s="3" t="s">
        <v>105</v>
      </c>
      <c r="O327" s="5" t="s">
        <v>106</v>
      </c>
      <c r="P327" s="3" t="s">
        <v>72</v>
      </c>
      <c r="R327" s="3" t="s">
        <v>117</v>
      </c>
      <c r="S327" s="3" t="s">
        <v>118</v>
      </c>
      <c r="T327" s="3" t="s">
        <v>119</v>
      </c>
      <c r="U327" s="3" t="s">
        <v>120</v>
      </c>
      <c r="V327" s="3" t="s">
        <v>128</v>
      </c>
      <c r="W327" s="3" t="s">
        <v>122</v>
      </c>
      <c r="X327" s="3" t="s">
        <v>123</v>
      </c>
      <c r="Y327" s="3" t="s">
        <v>124</v>
      </c>
      <c r="AA327" s="3">
        <f t="shared" ref="AA327:AL327" si="772">IF(AND(E327&lt;&gt;"",AA158=1),1,0)</f>
        <v>0</v>
      </c>
      <c r="AB327" s="3">
        <f t="shared" si="772"/>
        <v>0</v>
      </c>
      <c r="AC327" s="3">
        <f t="shared" si="772"/>
        <v>0</v>
      </c>
      <c r="AD327" s="3">
        <f t="shared" si="772"/>
        <v>0</v>
      </c>
      <c r="AE327" s="3">
        <f t="shared" si="772"/>
        <v>1</v>
      </c>
      <c r="AF327" s="3">
        <f t="shared" si="772"/>
        <v>1</v>
      </c>
      <c r="AG327" s="3">
        <f t="shared" si="772"/>
        <v>1</v>
      </c>
      <c r="AH327" s="3">
        <f t="shared" si="772"/>
        <v>0</v>
      </c>
      <c r="AI327" s="3">
        <f t="shared" si="772"/>
        <v>1</v>
      </c>
      <c r="AJ327" s="3">
        <f t="shared" si="772"/>
        <v>1</v>
      </c>
      <c r="AK327" s="3">
        <f t="shared" si="772"/>
        <v>0</v>
      </c>
      <c r="AL327" s="3">
        <f t="shared" si="772"/>
        <v>1</v>
      </c>
      <c r="AM327" s="3">
        <f t="shared" si="693"/>
        <v>6</v>
      </c>
      <c r="DK327" s="3">
        <v>169</v>
      </c>
      <c r="DL327" s="3" t="s">
        <v>1</v>
      </c>
      <c r="DP327" s="3" t="s">
        <v>5</v>
      </c>
      <c r="DQ327" s="3" t="s">
        <v>6</v>
      </c>
      <c r="DR327" s="3" t="s">
        <v>0</v>
      </c>
      <c r="DT327" s="3" t="s">
        <v>104</v>
      </c>
      <c r="DU327" s="3" t="s">
        <v>105</v>
      </c>
      <c r="DV327" s="5" t="s">
        <v>106</v>
      </c>
      <c r="DW327" s="3" t="s">
        <v>72</v>
      </c>
      <c r="DY327" s="3" t="s">
        <v>117</v>
      </c>
      <c r="DZ327" s="3" t="s">
        <v>118</v>
      </c>
      <c r="EA327" s="3" t="s">
        <v>119</v>
      </c>
      <c r="EB327" s="3" t="s">
        <v>120</v>
      </c>
      <c r="EC327" s="3" t="s">
        <v>128</v>
      </c>
      <c r="ED327" s="3" t="s">
        <v>122</v>
      </c>
      <c r="EE327" s="3" t="s">
        <v>123</v>
      </c>
      <c r="EF327" s="3" t="s">
        <v>124</v>
      </c>
      <c r="EH327" s="3">
        <f t="shared" ref="EH327:ES327" si="773">IF(AND(DL327&lt;&gt;"",EH158=1),1,0)</f>
        <v>0</v>
      </c>
      <c r="EI327" s="3">
        <f t="shared" si="773"/>
        <v>0</v>
      </c>
      <c r="EJ327" s="3">
        <f t="shared" si="773"/>
        <v>0</v>
      </c>
      <c r="EK327" s="3">
        <f t="shared" si="773"/>
        <v>0</v>
      </c>
      <c r="EL327" s="3">
        <f t="shared" si="773"/>
        <v>1</v>
      </c>
      <c r="EM327" s="3">
        <f t="shared" si="773"/>
        <v>1</v>
      </c>
      <c r="EN327" s="3">
        <f t="shared" si="773"/>
        <v>1</v>
      </c>
      <c r="EO327" s="3">
        <f t="shared" si="773"/>
        <v>0</v>
      </c>
      <c r="EP327" s="3">
        <f t="shared" si="773"/>
        <v>1</v>
      </c>
      <c r="EQ327" s="3">
        <f t="shared" si="773"/>
        <v>1</v>
      </c>
      <c r="ER327" s="3">
        <f t="shared" si="773"/>
        <v>0</v>
      </c>
      <c r="ES327" s="3">
        <f t="shared" si="773"/>
        <v>1</v>
      </c>
      <c r="ET327" s="3">
        <f t="shared" si="695"/>
        <v>6</v>
      </c>
    </row>
    <row r="328" spans="4:150" x14ac:dyDescent="0.25">
      <c r="D328" s="3">
        <v>170</v>
      </c>
      <c r="E328" s="3" t="s">
        <v>1</v>
      </c>
      <c r="I328" s="3" t="s">
        <v>5</v>
      </c>
      <c r="J328" s="3" t="s">
        <v>6</v>
      </c>
      <c r="K328" s="3" t="s">
        <v>0</v>
      </c>
      <c r="L328" s="3" t="s">
        <v>7</v>
      </c>
      <c r="N328" s="3" t="s">
        <v>105</v>
      </c>
      <c r="O328" s="5" t="s">
        <v>106</v>
      </c>
      <c r="P328" s="3" t="s">
        <v>72</v>
      </c>
      <c r="R328" s="3" t="s">
        <v>117</v>
      </c>
      <c r="S328" s="3" t="s">
        <v>122</v>
      </c>
      <c r="T328" s="3" t="s">
        <v>118</v>
      </c>
      <c r="U328" s="3" t="s">
        <v>120</v>
      </c>
      <c r="V328" s="3" t="s">
        <v>128</v>
      </c>
      <c r="W328" s="3" t="s">
        <v>121</v>
      </c>
      <c r="X328" s="3" t="s">
        <v>123</v>
      </c>
      <c r="Y328" s="3" t="s">
        <v>124</v>
      </c>
      <c r="AA328" s="3">
        <f t="shared" ref="AA328:AL328" si="774">IF(AND(E328&lt;&gt;"",AA158=1),1,0)</f>
        <v>0</v>
      </c>
      <c r="AB328" s="3">
        <f t="shared" si="774"/>
        <v>0</v>
      </c>
      <c r="AC328" s="3">
        <f t="shared" si="774"/>
        <v>0</v>
      </c>
      <c r="AD328" s="3">
        <f t="shared" si="774"/>
        <v>0</v>
      </c>
      <c r="AE328" s="3">
        <f t="shared" si="774"/>
        <v>1</v>
      </c>
      <c r="AF328" s="3">
        <f t="shared" si="774"/>
        <v>1</v>
      </c>
      <c r="AG328" s="3">
        <f t="shared" si="774"/>
        <v>1</v>
      </c>
      <c r="AH328" s="3">
        <f t="shared" si="774"/>
        <v>0</v>
      </c>
      <c r="AI328" s="3">
        <f t="shared" si="774"/>
        <v>0</v>
      </c>
      <c r="AJ328" s="3">
        <f t="shared" si="774"/>
        <v>1</v>
      </c>
      <c r="AK328" s="3">
        <f t="shared" si="774"/>
        <v>0</v>
      </c>
      <c r="AL328" s="3">
        <f t="shared" si="774"/>
        <v>1</v>
      </c>
      <c r="AM328" s="3">
        <f t="shared" si="693"/>
        <v>5</v>
      </c>
      <c r="DK328" s="3">
        <v>170</v>
      </c>
      <c r="DL328" s="3" t="s">
        <v>1</v>
      </c>
      <c r="DP328" s="3" t="s">
        <v>5</v>
      </c>
      <c r="DQ328" s="3" t="s">
        <v>6</v>
      </c>
      <c r="DR328" s="3" t="s">
        <v>0</v>
      </c>
      <c r="DS328" s="3" t="s">
        <v>7</v>
      </c>
      <c r="DU328" s="3" t="s">
        <v>105</v>
      </c>
      <c r="DV328" s="5" t="s">
        <v>106</v>
      </c>
      <c r="DW328" s="3" t="s">
        <v>72</v>
      </c>
      <c r="DY328" s="3" t="s">
        <v>117</v>
      </c>
      <c r="DZ328" s="3" t="s">
        <v>122</v>
      </c>
      <c r="EA328" s="3" t="s">
        <v>118</v>
      </c>
      <c r="EB328" s="3" t="s">
        <v>120</v>
      </c>
      <c r="EC328" s="3" t="s">
        <v>128</v>
      </c>
      <c r="ED328" s="3" t="s">
        <v>121</v>
      </c>
      <c r="EE328" s="3" t="s">
        <v>123</v>
      </c>
      <c r="EF328" s="3" t="s">
        <v>124</v>
      </c>
      <c r="EH328" s="3">
        <f t="shared" ref="EH328:ES328" si="775">IF(AND(DL328&lt;&gt;"",EH158=1),1,0)</f>
        <v>0</v>
      </c>
      <c r="EI328" s="3">
        <f t="shared" si="775"/>
        <v>0</v>
      </c>
      <c r="EJ328" s="3">
        <f t="shared" si="775"/>
        <v>0</v>
      </c>
      <c r="EK328" s="3">
        <f t="shared" si="775"/>
        <v>0</v>
      </c>
      <c r="EL328" s="3">
        <f t="shared" si="775"/>
        <v>1</v>
      </c>
      <c r="EM328" s="3">
        <f t="shared" si="775"/>
        <v>1</v>
      </c>
      <c r="EN328" s="3">
        <f t="shared" si="775"/>
        <v>1</v>
      </c>
      <c r="EO328" s="3">
        <f t="shared" si="775"/>
        <v>0</v>
      </c>
      <c r="EP328" s="3">
        <f t="shared" si="775"/>
        <v>0</v>
      </c>
      <c r="EQ328" s="3">
        <f t="shared" si="775"/>
        <v>1</v>
      </c>
      <c r="ER328" s="3">
        <f t="shared" si="775"/>
        <v>0</v>
      </c>
      <c r="ES328" s="3">
        <f t="shared" si="775"/>
        <v>1</v>
      </c>
      <c r="ET328" s="3">
        <f t="shared" si="695"/>
        <v>5</v>
      </c>
    </row>
    <row r="329" spans="4:150" x14ac:dyDescent="0.25">
      <c r="D329" s="3">
        <v>171</v>
      </c>
      <c r="E329" s="3" t="s">
        <v>1</v>
      </c>
      <c r="I329" s="3" t="s">
        <v>5</v>
      </c>
      <c r="J329" s="3" t="s">
        <v>6</v>
      </c>
      <c r="K329" s="3" t="s">
        <v>0</v>
      </c>
      <c r="L329" s="3" t="s">
        <v>7</v>
      </c>
      <c r="M329" s="3" t="s">
        <v>104</v>
      </c>
      <c r="O329" s="5" t="s">
        <v>106</v>
      </c>
      <c r="P329" s="3" t="s">
        <v>72</v>
      </c>
      <c r="R329" s="3" t="s">
        <v>117</v>
      </c>
      <c r="S329" s="3" t="s">
        <v>122</v>
      </c>
      <c r="T329" s="3" t="s">
        <v>119</v>
      </c>
      <c r="U329" s="3" t="s">
        <v>120</v>
      </c>
      <c r="V329" s="3" t="s">
        <v>128</v>
      </c>
      <c r="W329" s="3" t="s">
        <v>121</v>
      </c>
      <c r="X329" s="3" t="s">
        <v>123</v>
      </c>
      <c r="Y329" s="3" t="s">
        <v>124</v>
      </c>
      <c r="AA329" s="3">
        <f t="shared" ref="AA329:AL329" si="776">IF(AND(E329&lt;&gt;"",AA158=1),1,0)</f>
        <v>0</v>
      </c>
      <c r="AB329" s="3">
        <f t="shared" si="776"/>
        <v>0</v>
      </c>
      <c r="AC329" s="3">
        <f t="shared" si="776"/>
        <v>0</v>
      </c>
      <c r="AD329" s="3">
        <f t="shared" si="776"/>
        <v>0</v>
      </c>
      <c r="AE329" s="3">
        <f t="shared" si="776"/>
        <v>1</v>
      </c>
      <c r="AF329" s="3">
        <f t="shared" si="776"/>
        <v>1</v>
      </c>
      <c r="AG329" s="3">
        <f t="shared" si="776"/>
        <v>1</v>
      </c>
      <c r="AH329" s="3">
        <f t="shared" si="776"/>
        <v>0</v>
      </c>
      <c r="AI329" s="3">
        <f t="shared" si="776"/>
        <v>1</v>
      </c>
      <c r="AJ329" s="3">
        <f t="shared" si="776"/>
        <v>0</v>
      </c>
      <c r="AK329" s="3">
        <f t="shared" si="776"/>
        <v>0</v>
      </c>
      <c r="AL329" s="3">
        <f t="shared" si="776"/>
        <v>1</v>
      </c>
      <c r="AM329" s="3">
        <f t="shared" si="693"/>
        <v>5</v>
      </c>
      <c r="DK329" s="3">
        <v>171</v>
      </c>
      <c r="DL329" s="3" t="s">
        <v>1</v>
      </c>
      <c r="DP329" s="3" t="s">
        <v>5</v>
      </c>
      <c r="DQ329" s="3" t="s">
        <v>6</v>
      </c>
      <c r="DR329" s="3" t="s">
        <v>0</v>
      </c>
      <c r="DS329" s="3" t="s">
        <v>7</v>
      </c>
      <c r="DT329" s="3" t="s">
        <v>104</v>
      </c>
      <c r="DV329" s="5" t="s">
        <v>106</v>
      </c>
      <c r="DW329" s="3" t="s">
        <v>72</v>
      </c>
      <c r="DY329" s="3" t="s">
        <v>117</v>
      </c>
      <c r="DZ329" s="3" t="s">
        <v>122</v>
      </c>
      <c r="EA329" s="3" t="s">
        <v>119</v>
      </c>
      <c r="EB329" s="3" t="s">
        <v>120</v>
      </c>
      <c r="EC329" s="3" t="s">
        <v>128</v>
      </c>
      <c r="ED329" s="3" t="s">
        <v>121</v>
      </c>
      <c r="EE329" s="3" t="s">
        <v>123</v>
      </c>
      <c r="EF329" s="3" t="s">
        <v>124</v>
      </c>
      <c r="EH329" s="3">
        <f t="shared" ref="EH329:ES329" si="777">IF(AND(DL329&lt;&gt;"",EH158=1),1,0)</f>
        <v>0</v>
      </c>
      <c r="EI329" s="3">
        <f t="shared" si="777"/>
        <v>0</v>
      </c>
      <c r="EJ329" s="3">
        <f t="shared" si="777"/>
        <v>0</v>
      </c>
      <c r="EK329" s="3">
        <f t="shared" si="777"/>
        <v>0</v>
      </c>
      <c r="EL329" s="3">
        <f t="shared" si="777"/>
        <v>1</v>
      </c>
      <c r="EM329" s="3">
        <f t="shared" si="777"/>
        <v>1</v>
      </c>
      <c r="EN329" s="3">
        <f t="shared" si="777"/>
        <v>1</v>
      </c>
      <c r="EO329" s="3">
        <f t="shared" si="777"/>
        <v>0</v>
      </c>
      <c r="EP329" s="3">
        <f t="shared" si="777"/>
        <v>1</v>
      </c>
      <c r="EQ329" s="3">
        <f t="shared" si="777"/>
        <v>0</v>
      </c>
      <c r="ER329" s="3">
        <f t="shared" si="777"/>
        <v>0</v>
      </c>
      <c r="ES329" s="3">
        <f t="shared" si="777"/>
        <v>1</v>
      </c>
      <c r="ET329" s="3">
        <f t="shared" si="695"/>
        <v>5</v>
      </c>
    </row>
    <row r="330" spans="4:150" x14ac:dyDescent="0.25">
      <c r="D330" s="3">
        <v>172</v>
      </c>
      <c r="E330" s="3" t="s">
        <v>1</v>
      </c>
      <c r="I330" s="3" t="s">
        <v>5</v>
      </c>
      <c r="J330" s="3" t="s">
        <v>6</v>
      </c>
      <c r="K330" s="3" t="s">
        <v>0</v>
      </c>
      <c r="L330" s="3" t="s">
        <v>7</v>
      </c>
      <c r="M330" s="3" t="s">
        <v>104</v>
      </c>
      <c r="N330" s="3" t="s">
        <v>105</v>
      </c>
      <c r="P330" s="3" t="s">
        <v>72</v>
      </c>
      <c r="R330" s="3" t="s">
        <v>117</v>
      </c>
      <c r="S330" s="3" t="s">
        <v>122</v>
      </c>
      <c r="T330" s="3" t="s">
        <v>118</v>
      </c>
      <c r="U330" s="3" t="s">
        <v>120</v>
      </c>
      <c r="V330" s="3" t="s">
        <v>128</v>
      </c>
      <c r="W330" s="3" t="s">
        <v>121</v>
      </c>
      <c r="X330" s="3" t="s">
        <v>123</v>
      </c>
      <c r="Y330" s="3" t="s">
        <v>119</v>
      </c>
      <c r="AA330" s="3">
        <f t="shared" ref="AA330:AL330" si="778">IF(AND(E330&lt;&gt;"",AA158=1),1,0)</f>
        <v>0</v>
      </c>
      <c r="AB330" s="3">
        <f t="shared" si="778"/>
        <v>0</v>
      </c>
      <c r="AC330" s="3">
        <f t="shared" si="778"/>
        <v>0</v>
      </c>
      <c r="AD330" s="3">
        <f t="shared" si="778"/>
        <v>0</v>
      </c>
      <c r="AE330" s="3">
        <f t="shared" si="778"/>
        <v>1</v>
      </c>
      <c r="AF330" s="3">
        <f t="shared" si="778"/>
        <v>1</v>
      </c>
      <c r="AG330" s="3">
        <f t="shared" si="778"/>
        <v>1</v>
      </c>
      <c r="AH330" s="3">
        <f t="shared" si="778"/>
        <v>0</v>
      </c>
      <c r="AI330" s="3">
        <f t="shared" si="778"/>
        <v>1</v>
      </c>
      <c r="AJ330" s="3">
        <f t="shared" si="778"/>
        <v>1</v>
      </c>
      <c r="AK330" s="3">
        <f t="shared" si="778"/>
        <v>0</v>
      </c>
      <c r="AL330" s="3">
        <f t="shared" si="778"/>
        <v>1</v>
      </c>
      <c r="AM330" s="3">
        <f t="shared" si="693"/>
        <v>6</v>
      </c>
      <c r="DK330" s="3">
        <v>172</v>
      </c>
      <c r="DL330" s="3" t="s">
        <v>1</v>
      </c>
      <c r="DP330" s="3" t="s">
        <v>5</v>
      </c>
      <c r="DQ330" s="3" t="s">
        <v>6</v>
      </c>
      <c r="DR330" s="3" t="s">
        <v>0</v>
      </c>
      <c r="DS330" s="3" t="s">
        <v>7</v>
      </c>
      <c r="DT330" s="3" t="s">
        <v>104</v>
      </c>
      <c r="DU330" s="3" t="s">
        <v>105</v>
      </c>
      <c r="DW330" s="3" t="s">
        <v>72</v>
      </c>
      <c r="DY330" s="3" t="s">
        <v>117</v>
      </c>
      <c r="DZ330" s="3" t="s">
        <v>122</v>
      </c>
      <c r="EA330" s="3" t="s">
        <v>118</v>
      </c>
      <c r="EB330" s="3" t="s">
        <v>120</v>
      </c>
      <c r="EC330" s="3" t="s">
        <v>128</v>
      </c>
      <c r="ED330" s="3" t="s">
        <v>121</v>
      </c>
      <c r="EE330" s="3" t="s">
        <v>123</v>
      </c>
      <c r="EF330" s="3" t="s">
        <v>119</v>
      </c>
      <c r="EH330" s="3">
        <f t="shared" ref="EH330:ES330" si="779">IF(AND(DL330&lt;&gt;"",EH158=1),1,0)</f>
        <v>0</v>
      </c>
      <c r="EI330" s="3">
        <f t="shared" si="779"/>
        <v>0</v>
      </c>
      <c r="EJ330" s="3">
        <f t="shared" si="779"/>
        <v>0</v>
      </c>
      <c r="EK330" s="3">
        <f t="shared" si="779"/>
        <v>0</v>
      </c>
      <c r="EL330" s="3">
        <f t="shared" si="779"/>
        <v>1</v>
      </c>
      <c r="EM330" s="3">
        <f t="shared" si="779"/>
        <v>1</v>
      </c>
      <c r="EN330" s="3">
        <f t="shared" si="779"/>
        <v>1</v>
      </c>
      <c r="EO330" s="3">
        <f t="shared" si="779"/>
        <v>0</v>
      </c>
      <c r="EP330" s="3">
        <f t="shared" si="779"/>
        <v>1</v>
      </c>
      <c r="EQ330" s="3">
        <f t="shared" si="779"/>
        <v>1</v>
      </c>
      <c r="ER330" s="3">
        <f t="shared" si="779"/>
        <v>0</v>
      </c>
      <c r="ES330" s="3">
        <f t="shared" si="779"/>
        <v>1</v>
      </c>
      <c r="ET330" s="3">
        <f t="shared" si="695"/>
        <v>6</v>
      </c>
    </row>
    <row r="331" spans="4:150" x14ac:dyDescent="0.25">
      <c r="D331" s="3">
        <v>173</v>
      </c>
      <c r="E331" s="3" t="s">
        <v>1</v>
      </c>
      <c r="I331" s="3" t="s">
        <v>5</v>
      </c>
      <c r="J331" s="3" t="s">
        <v>6</v>
      </c>
      <c r="K331" s="3" t="s">
        <v>0</v>
      </c>
      <c r="L331" s="3" t="s">
        <v>7</v>
      </c>
      <c r="M331" s="3" t="s">
        <v>104</v>
      </c>
      <c r="N331" s="3" t="s">
        <v>105</v>
      </c>
      <c r="O331" s="5" t="s">
        <v>106</v>
      </c>
      <c r="R331" s="3" t="s">
        <v>117</v>
      </c>
      <c r="S331" s="3" t="s">
        <v>122</v>
      </c>
      <c r="T331" s="3" t="s">
        <v>118</v>
      </c>
      <c r="U331" s="3" t="s">
        <v>120</v>
      </c>
      <c r="V331" s="3" t="s">
        <v>128</v>
      </c>
      <c r="W331" s="3" t="s">
        <v>121</v>
      </c>
      <c r="X331" s="3" t="s">
        <v>119</v>
      </c>
      <c r="Y331" s="3" t="s">
        <v>124</v>
      </c>
      <c r="AA331" s="3">
        <f t="shared" ref="AA331:AL331" si="780">IF(AND(E331&lt;&gt;"",AA158=1),1,0)</f>
        <v>0</v>
      </c>
      <c r="AB331" s="3">
        <f t="shared" si="780"/>
        <v>0</v>
      </c>
      <c r="AC331" s="3">
        <f t="shared" si="780"/>
        <v>0</v>
      </c>
      <c r="AD331" s="3">
        <f t="shared" si="780"/>
        <v>0</v>
      </c>
      <c r="AE331" s="3">
        <f t="shared" si="780"/>
        <v>1</v>
      </c>
      <c r="AF331" s="3">
        <f t="shared" si="780"/>
        <v>1</v>
      </c>
      <c r="AG331" s="3">
        <f t="shared" si="780"/>
        <v>1</v>
      </c>
      <c r="AH331" s="3">
        <f t="shared" si="780"/>
        <v>0</v>
      </c>
      <c r="AI331" s="3">
        <f t="shared" si="780"/>
        <v>1</v>
      </c>
      <c r="AJ331" s="3">
        <f t="shared" si="780"/>
        <v>1</v>
      </c>
      <c r="AK331" s="3">
        <f t="shared" si="780"/>
        <v>0</v>
      </c>
      <c r="AL331" s="3">
        <f t="shared" si="780"/>
        <v>0</v>
      </c>
      <c r="AM331" s="3">
        <f t="shared" si="693"/>
        <v>5</v>
      </c>
      <c r="DK331" s="3">
        <v>173</v>
      </c>
      <c r="DL331" s="3" t="s">
        <v>1</v>
      </c>
      <c r="DP331" s="3" t="s">
        <v>5</v>
      </c>
      <c r="DQ331" s="3" t="s">
        <v>6</v>
      </c>
      <c r="DR331" s="3" t="s">
        <v>0</v>
      </c>
      <c r="DS331" s="3" t="s">
        <v>7</v>
      </c>
      <c r="DT331" s="3" t="s">
        <v>104</v>
      </c>
      <c r="DU331" s="3" t="s">
        <v>105</v>
      </c>
      <c r="DV331" s="5" t="s">
        <v>106</v>
      </c>
      <c r="DY331" s="3" t="s">
        <v>117</v>
      </c>
      <c r="DZ331" s="3" t="s">
        <v>122</v>
      </c>
      <c r="EA331" s="3" t="s">
        <v>118</v>
      </c>
      <c r="EB331" s="3" t="s">
        <v>120</v>
      </c>
      <c r="EC331" s="3" t="s">
        <v>128</v>
      </c>
      <c r="ED331" s="3" t="s">
        <v>121</v>
      </c>
      <c r="EE331" s="3" t="s">
        <v>119</v>
      </c>
      <c r="EF331" s="3" t="s">
        <v>124</v>
      </c>
      <c r="EH331" s="3">
        <f t="shared" ref="EH331:ES331" si="781">IF(AND(DL331&lt;&gt;"",EH158=1),1,0)</f>
        <v>0</v>
      </c>
      <c r="EI331" s="3">
        <f t="shared" si="781"/>
        <v>0</v>
      </c>
      <c r="EJ331" s="3">
        <f t="shared" si="781"/>
        <v>0</v>
      </c>
      <c r="EK331" s="3">
        <f t="shared" si="781"/>
        <v>0</v>
      </c>
      <c r="EL331" s="3">
        <f t="shared" si="781"/>
        <v>1</v>
      </c>
      <c r="EM331" s="3">
        <f t="shared" si="781"/>
        <v>1</v>
      </c>
      <c r="EN331" s="3">
        <f t="shared" si="781"/>
        <v>1</v>
      </c>
      <c r="EO331" s="3">
        <f t="shared" si="781"/>
        <v>0</v>
      </c>
      <c r="EP331" s="3">
        <f t="shared" si="781"/>
        <v>1</v>
      </c>
      <c r="EQ331" s="3">
        <f t="shared" si="781"/>
        <v>1</v>
      </c>
      <c r="ER331" s="3">
        <f t="shared" si="781"/>
        <v>0</v>
      </c>
      <c r="ES331" s="3">
        <f t="shared" si="781"/>
        <v>0</v>
      </c>
      <c r="ET331" s="3">
        <f t="shared" si="695"/>
        <v>5</v>
      </c>
    </row>
    <row r="332" spans="4:150" x14ac:dyDescent="0.25">
      <c r="D332" s="3">
        <v>174</v>
      </c>
      <c r="E332" s="3" t="s">
        <v>1</v>
      </c>
      <c r="H332" s="3" t="s">
        <v>4</v>
      </c>
      <c r="K332" s="3" t="s">
        <v>0</v>
      </c>
      <c r="L332" s="3" t="s">
        <v>7</v>
      </c>
      <c r="M332" s="3" t="s">
        <v>104</v>
      </c>
      <c r="N332" s="3" t="s">
        <v>105</v>
      </c>
      <c r="O332" s="5" t="s">
        <v>106</v>
      </c>
      <c r="P332" s="3" t="s">
        <v>72</v>
      </c>
      <c r="R332" s="3" t="s">
        <v>121</v>
      </c>
      <c r="S332" s="3" t="s">
        <v>118</v>
      </c>
      <c r="T332" s="3" t="s">
        <v>119</v>
      </c>
      <c r="U332" s="3" t="s">
        <v>125</v>
      </c>
      <c r="V332" s="3" t="s">
        <v>128</v>
      </c>
      <c r="W332" s="3" t="s">
        <v>122</v>
      </c>
      <c r="X332" s="3" t="s">
        <v>123</v>
      </c>
      <c r="Y332" s="3" t="s">
        <v>124</v>
      </c>
      <c r="AA332" s="3">
        <f t="shared" ref="AA332:AL332" si="782">IF(AND(E332&lt;&gt;"",AA158=1),1,0)</f>
        <v>0</v>
      </c>
      <c r="AB332" s="3">
        <f t="shared" si="782"/>
        <v>0</v>
      </c>
      <c r="AC332" s="3">
        <f t="shared" si="782"/>
        <v>0</v>
      </c>
      <c r="AD332" s="3">
        <f t="shared" si="782"/>
        <v>1</v>
      </c>
      <c r="AE332" s="3">
        <f t="shared" si="782"/>
        <v>0</v>
      </c>
      <c r="AF332" s="3">
        <f t="shared" si="782"/>
        <v>0</v>
      </c>
      <c r="AG332" s="3">
        <f t="shared" si="782"/>
        <v>1</v>
      </c>
      <c r="AH332" s="3">
        <f t="shared" si="782"/>
        <v>0</v>
      </c>
      <c r="AI332" s="3">
        <f t="shared" si="782"/>
        <v>1</v>
      </c>
      <c r="AJ332" s="3">
        <f t="shared" si="782"/>
        <v>1</v>
      </c>
      <c r="AK332" s="3">
        <f t="shared" si="782"/>
        <v>0</v>
      </c>
      <c r="AL332" s="3">
        <f t="shared" si="782"/>
        <v>1</v>
      </c>
      <c r="AM332" s="3">
        <f t="shared" si="693"/>
        <v>5</v>
      </c>
      <c r="DK332" s="3">
        <v>174</v>
      </c>
      <c r="DL332" s="3" t="s">
        <v>1</v>
      </c>
      <c r="DO332" s="3" t="s">
        <v>4</v>
      </c>
      <c r="DR332" s="3" t="s">
        <v>0</v>
      </c>
      <c r="DS332" s="3" t="s">
        <v>7</v>
      </c>
      <c r="DT332" s="3" t="s">
        <v>104</v>
      </c>
      <c r="DU332" s="3" t="s">
        <v>105</v>
      </c>
      <c r="DV332" s="5" t="s">
        <v>106</v>
      </c>
      <c r="DW332" s="3" t="s">
        <v>72</v>
      </c>
      <c r="DY332" s="3" t="s">
        <v>121</v>
      </c>
      <c r="DZ332" s="3" t="s">
        <v>118</v>
      </c>
      <c r="EA332" s="3" t="s">
        <v>119</v>
      </c>
      <c r="EB332" s="3" t="s">
        <v>125</v>
      </c>
      <c r="EC332" s="3" t="s">
        <v>128</v>
      </c>
      <c r="ED332" s="3" t="s">
        <v>122</v>
      </c>
      <c r="EE332" s="3" t="s">
        <v>123</v>
      </c>
      <c r="EF332" s="3" t="s">
        <v>124</v>
      </c>
      <c r="EH332" s="3">
        <f t="shared" ref="EH332:ES332" si="783">IF(AND(DL332&lt;&gt;"",EH158=1),1,0)</f>
        <v>0</v>
      </c>
      <c r="EI332" s="3">
        <f t="shared" si="783"/>
        <v>0</v>
      </c>
      <c r="EJ332" s="3">
        <f t="shared" si="783"/>
        <v>0</v>
      </c>
      <c r="EK332" s="3">
        <f t="shared" si="783"/>
        <v>1</v>
      </c>
      <c r="EL332" s="3">
        <f t="shared" si="783"/>
        <v>0</v>
      </c>
      <c r="EM332" s="3">
        <f t="shared" si="783"/>
        <v>0</v>
      </c>
      <c r="EN332" s="3">
        <f t="shared" si="783"/>
        <v>1</v>
      </c>
      <c r="EO332" s="3">
        <f t="shared" si="783"/>
        <v>0</v>
      </c>
      <c r="EP332" s="3">
        <f t="shared" si="783"/>
        <v>1</v>
      </c>
      <c r="EQ332" s="3">
        <f t="shared" si="783"/>
        <v>1</v>
      </c>
      <c r="ER332" s="3">
        <f t="shared" si="783"/>
        <v>0</v>
      </c>
      <c r="ES332" s="3">
        <f t="shared" si="783"/>
        <v>1</v>
      </c>
      <c r="ET332" s="3">
        <f t="shared" si="695"/>
        <v>5</v>
      </c>
    </row>
    <row r="333" spans="4:150" x14ac:dyDescent="0.25">
      <c r="D333" s="3">
        <v>175</v>
      </c>
      <c r="E333" s="3" t="s">
        <v>1</v>
      </c>
      <c r="H333" s="3" t="s">
        <v>4</v>
      </c>
      <c r="J333" s="3" t="s">
        <v>6</v>
      </c>
      <c r="L333" s="3" t="s">
        <v>7</v>
      </c>
      <c r="M333" s="3" t="s">
        <v>104</v>
      </c>
      <c r="N333" s="3" t="s">
        <v>105</v>
      </c>
      <c r="O333" s="5" t="s">
        <v>106</v>
      </c>
      <c r="P333" s="3" t="s">
        <v>72</v>
      </c>
      <c r="R333" s="3" t="s">
        <v>121</v>
      </c>
      <c r="S333" s="3" t="s">
        <v>118</v>
      </c>
      <c r="T333" s="3" t="s">
        <v>119</v>
      </c>
      <c r="U333" s="3" t="s">
        <v>125</v>
      </c>
      <c r="V333" s="3" t="s">
        <v>128</v>
      </c>
      <c r="W333" s="3" t="s">
        <v>120</v>
      </c>
      <c r="X333" s="3" t="s">
        <v>123</v>
      </c>
      <c r="Y333" s="3" t="s">
        <v>124</v>
      </c>
      <c r="AA333" s="3">
        <f t="shared" ref="AA333:AL333" si="784">IF(AND(E333&lt;&gt;"",AA158=1),1,0)</f>
        <v>0</v>
      </c>
      <c r="AB333" s="3">
        <f t="shared" si="784"/>
        <v>0</v>
      </c>
      <c r="AC333" s="3">
        <f t="shared" si="784"/>
        <v>0</v>
      </c>
      <c r="AD333" s="3">
        <f t="shared" si="784"/>
        <v>1</v>
      </c>
      <c r="AE333" s="3">
        <f t="shared" si="784"/>
        <v>0</v>
      </c>
      <c r="AF333" s="3">
        <f t="shared" si="784"/>
        <v>1</v>
      </c>
      <c r="AG333" s="3">
        <f t="shared" si="784"/>
        <v>0</v>
      </c>
      <c r="AH333" s="3">
        <f t="shared" si="784"/>
        <v>0</v>
      </c>
      <c r="AI333" s="3">
        <f t="shared" si="784"/>
        <v>1</v>
      </c>
      <c r="AJ333" s="3">
        <f t="shared" si="784"/>
        <v>1</v>
      </c>
      <c r="AK333" s="3">
        <f t="shared" si="784"/>
        <v>0</v>
      </c>
      <c r="AL333" s="3">
        <f t="shared" si="784"/>
        <v>1</v>
      </c>
      <c r="AM333" s="3">
        <f t="shared" si="693"/>
        <v>5</v>
      </c>
      <c r="DK333" s="3">
        <v>175</v>
      </c>
      <c r="DL333" s="3" t="s">
        <v>1</v>
      </c>
      <c r="DO333" s="3" t="s">
        <v>4</v>
      </c>
      <c r="DQ333" s="3" t="s">
        <v>6</v>
      </c>
      <c r="DS333" s="3" t="s">
        <v>7</v>
      </c>
      <c r="DT333" s="3" t="s">
        <v>104</v>
      </c>
      <c r="DU333" s="3" t="s">
        <v>105</v>
      </c>
      <c r="DV333" s="5" t="s">
        <v>106</v>
      </c>
      <c r="DW333" s="3" t="s">
        <v>72</v>
      </c>
      <c r="DY333" s="3" t="s">
        <v>121</v>
      </c>
      <c r="DZ333" s="3" t="s">
        <v>118</v>
      </c>
      <c r="EA333" s="3" t="s">
        <v>119</v>
      </c>
      <c r="EB333" s="3" t="s">
        <v>125</v>
      </c>
      <c r="EC333" s="3" t="s">
        <v>128</v>
      </c>
      <c r="ED333" s="3" t="s">
        <v>120</v>
      </c>
      <c r="EE333" s="3" t="s">
        <v>123</v>
      </c>
      <c r="EF333" s="3" t="s">
        <v>124</v>
      </c>
      <c r="EH333" s="3">
        <f t="shared" ref="EH333:ES333" si="785">IF(AND(DL333&lt;&gt;"",EH158=1),1,0)</f>
        <v>0</v>
      </c>
      <c r="EI333" s="3">
        <f t="shared" si="785"/>
        <v>0</v>
      </c>
      <c r="EJ333" s="3">
        <f t="shared" si="785"/>
        <v>0</v>
      </c>
      <c r="EK333" s="3">
        <f t="shared" si="785"/>
        <v>1</v>
      </c>
      <c r="EL333" s="3">
        <f t="shared" si="785"/>
        <v>0</v>
      </c>
      <c r="EM333" s="3">
        <f t="shared" si="785"/>
        <v>1</v>
      </c>
      <c r="EN333" s="3">
        <f t="shared" si="785"/>
        <v>0</v>
      </c>
      <c r="EO333" s="3">
        <f t="shared" si="785"/>
        <v>0</v>
      </c>
      <c r="EP333" s="3">
        <f t="shared" si="785"/>
        <v>1</v>
      </c>
      <c r="EQ333" s="3">
        <f t="shared" si="785"/>
        <v>1</v>
      </c>
      <c r="ER333" s="3">
        <f t="shared" si="785"/>
        <v>0</v>
      </c>
      <c r="ES333" s="3">
        <f t="shared" si="785"/>
        <v>1</v>
      </c>
      <c r="ET333" s="3">
        <f t="shared" si="695"/>
        <v>5</v>
      </c>
    </row>
    <row r="334" spans="4:150" x14ac:dyDescent="0.25">
      <c r="D334" s="3">
        <v>176</v>
      </c>
      <c r="E334" s="3" t="s">
        <v>1</v>
      </c>
      <c r="H334" s="3" t="s">
        <v>4</v>
      </c>
      <c r="J334" s="3" t="s">
        <v>6</v>
      </c>
      <c r="K334" s="3" t="s">
        <v>0</v>
      </c>
      <c r="M334" s="3" t="s">
        <v>104</v>
      </c>
      <c r="N334" s="3" t="s">
        <v>105</v>
      </c>
      <c r="O334" s="5" t="s">
        <v>106</v>
      </c>
      <c r="P334" s="3" t="s">
        <v>72</v>
      </c>
      <c r="R334" s="3" t="s">
        <v>119</v>
      </c>
      <c r="S334" s="3" t="s">
        <v>122</v>
      </c>
      <c r="T334" s="3" t="s">
        <v>118</v>
      </c>
      <c r="U334" s="3" t="s">
        <v>125</v>
      </c>
      <c r="V334" s="3" t="s">
        <v>128</v>
      </c>
      <c r="W334" s="3" t="s">
        <v>120</v>
      </c>
      <c r="X334" s="3" t="s">
        <v>123</v>
      </c>
      <c r="Y334" s="3" t="s">
        <v>124</v>
      </c>
      <c r="AA334" s="3">
        <f t="shared" ref="AA334:AL334" si="786">IF(AND(E334&lt;&gt;"",AA158=1),1,0)</f>
        <v>0</v>
      </c>
      <c r="AB334" s="3">
        <f t="shared" si="786"/>
        <v>0</v>
      </c>
      <c r="AC334" s="3">
        <f t="shared" si="786"/>
        <v>0</v>
      </c>
      <c r="AD334" s="3">
        <f t="shared" si="786"/>
        <v>1</v>
      </c>
      <c r="AE334" s="3">
        <f t="shared" si="786"/>
        <v>0</v>
      </c>
      <c r="AF334" s="3">
        <f t="shared" si="786"/>
        <v>1</v>
      </c>
      <c r="AG334" s="3">
        <f t="shared" si="786"/>
        <v>1</v>
      </c>
      <c r="AH334" s="3">
        <f t="shared" si="786"/>
        <v>0</v>
      </c>
      <c r="AI334" s="3">
        <f t="shared" si="786"/>
        <v>1</v>
      </c>
      <c r="AJ334" s="3">
        <f t="shared" si="786"/>
        <v>1</v>
      </c>
      <c r="AK334" s="3">
        <f t="shared" si="786"/>
        <v>0</v>
      </c>
      <c r="AL334" s="3">
        <f t="shared" si="786"/>
        <v>1</v>
      </c>
      <c r="AM334" s="3">
        <f t="shared" si="693"/>
        <v>6</v>
      </c>
      <c r="DK334" s="3">
        <v>176</v>
      </c>
      <c r="DL334" s="3" t="s">
        <v>1</v>
      </c>
      <c r="DO334" s="3" t="s">
        <v>4</v>
      </c>
      <c r="DQ334" s="3" t="s">
        <v>6</v>
      </c>
      <c r="DR334" s="3" t="s">
        <v>0</v>
      </c>
      <c r="DT334" s="3" t="s">
        <v>104</v>
      </c>
      <c r="DU334" s="3" t="s">
        <v>105</v>
      </c>
      <c r="DV334" s="5" t="s">
        <v>106</v>
      </c>
      <c r="DW334" s="3" t="s">
        <v>72</v>
      </c>
      <c r="DY334" s="3" t="s">
        <v>119</v>
      </c>
      <c r="DZ334" s="3" t="s">
        <v>122</v>
      </c>
      <c r="EA334" s="3" t="s">
        <v>118</v>
      </c>
      <c r="EB334" s="3" t="s">
        <v>125</v>
      </c>
      <c r="EC334" s="3" t="s">
        <v>128</v>
      </c>
      <c r="ED334" s="3" t="s">
        <v>120</v>
      </c>
      <c r="EE334" s="3" t="s">
        <v>123</v>
      </c>
      <c r="EF334" s="3" t="s">
        <v>124</v>
      </c>
      <c r="EH334" s="3">
        <f t="shared" ref="EH334:ES334" si="787">IF(AND(DL334&lt;&gt;"",EH158=1),1,0)</f>
        <v>0</v>
      </c>
      <c r="EI334" s="3">
        <f t="shared" si="787"/>
        <v>0</v>
      </c>
      <c r="EJ334" s="3">
        <f t="shared" si="787"/>
        <v>0</v>
      </c>
      <c r="EK334" s="3">
        <f t="shared" si="787"/>
        <v>1</v>
      </c>
      <c r="EL334" s="3">
        <f t="shared" si="787"/>
        <v>0</v>
      </c>
      <c r="EM334" s="3">
        <f t="shared" si="787"/>
        <v>1</v>
      </c>
      <c r="EN334" s="3">
        <f t="shared" si="787"/>
        <v>1</v>
      </c>
      <c r="EO334" s="3">
        <f t="shared" si="787"/>
        <v>0</v>
      </c>
      <c r="EP334" s="3">
        <f t="shared" si="787"/>
        <v>1</v>
      </c>
      <c r="EQ334" s="3">
        <f t="shared" si="787"/>
        <v>1</v>
      </c>
      <c r="ER334" s="3">
        <f t="shared" si="787"/>
        <v>0</v>
      </c>
      <c r="ES334" s="3">
        <f t="shared" si="787"/>
        <v>1</v>
      </c>
      <c r="ET334" s="3">
        <f t="shared" si="695"/>
        <v>6</v>
      </c>
    </row>
    <row r="335" spans="4:150" x14ac:dyDescent="0.25">
      <c r="D335" s="3">
        <v>177</v>
      </c>
      <c r="E335" s="3" t="s">
        <v>1</v>
      </c>
      <c r="H335" s="3" t="s">
        <v>4</v>
      </c>
      <c r="J335" s="3" t="s">
        <v>6</v>
      </c>
      <c r="K335" s="3" t="s">
        <v>0</v>
      </c>
      <c r="L335" s="3" t="s">
        <v>7</v>
      </c>
      <c r="N335" s="3" t="s">
        <v>105</v>
      </c>
      <c r="O335" s="5" t="s">
        <v>106</v>
      </c>
      <c r="P335" s="3" t="s">
        <v>72</v>
      </c>
      <c r="R335" s="3" t="s">
        <v>121</v>
      </c>
      <c r="S335" s="3" t="s">
        <v>122</v>
      </c>
      <c r="T335" s="3" t="s">
        <v>118</v>
      </c>
      <c r="U335" s="3" t="s">
        <v>125</v>
      </c>
      <c r="V335" s="3" t="s">
        <v>128</v>
      </c>
      <c r="W335" s="3" t="s">
        <v>120</v>
      </c>
      <c r="X335" s="3" t="s">
        <v>123</v>
      </c>
      <c r="Y335" s="3" t="s">
        <v>124</v>
      </c>
      <c r="AA335" s="3">
        <f t="shared" ref="AA335:AL335" si="788">IF(AND(E335&lt;&gt;"",AA158=1),1,0)</f>
        <v>0</v>
      </c>
      <c r="AB335" s="3">
        <f t="shared" si="788"/>
        <v>0</v>
      </c>
      <c r="AC335" s="3">
        <f t="shared" si="788"/>
        <v>0</v>
      </c>
      <c r="AD335" s="3">
        <f t="shared" si="788"/>
        <v>1</v>
      </c>
      <c r="AE335" s="3">
        <f t="shared" si="788"/>
        <v>0</v>
      </c>
      <c r="AF335" s="3">
        <f t="shared" si="788"/>
        <v>1</v>
      </c>
      <c r="AG335" s="3">
        <f t="shared" si="788"/>
        <v>1</v>
      </c>
      <c r="AH335" s="3">
        <f t="shared" si="788"/>
        <v>0</v>
      </c>
      <c r="AI335" s="3">
        <f t="shared" si="788"/>
        <v>0</v>
      </c>
      <c r="AJ335" s="3">
        <f t="shared" si="788"/>
        <v>1</v>
      </c>
      <c r="AK335" s="3">
        <f t="shared" si="788"/>
        <v>0</v>
      </c>
      <c r="AL335" s="3">
        <f t="shared" si="788"/>
        <v>1</v>
      </c>
      <c r="AM335" s="3">
        <f t="shared" si="693"/>
        <v>5</v>
      </c>
      <c r="DK335" s="3">
        <v>177</v>
      </c>
      <c r="DL335" s="3" t="s">
        <v>1</v>
      </c>
      <c r="DO335" s="3" t="s">
        <v>4</v>
      </c>
      <c r="DQ335" s="3" t="s">
        <v>6</v>
      </c>
      <c r="DR335" s="3" t="s">
        <v>0</v>
      </c>
      <c r="DS335" s="3" t="s">
        <v>7</v>
      </c>
      <c r="DU335" s="3" t="s">
        <v>105</v>
      </c>
      <c r="DV335" s="5" t="s">
        <v>106</v>
      </c>
      <c r="DW335" s="3" t="s">
        <v>72</v>
      </c>
      <c r="DY335" s="3" t="s">
        <v>121</v>
      </c>
      <c r="DZ335" s="3" t="s">
        <v>122</v>
      </c>
      <c r="EA335" s="3" t="s">
        <v>118</v>
      </c>
      <c r="EB335" s="3" t="s">
        <v>125</v>
      </c>
      <c r="EC335" s="3" t="s">
        <v>128</v>
      </c>
      <c r="ED335" s="3" t="s">
        <v>120</v>
      </c>
      <c r="EE335" s="3" t="s">
        <v>123</v>
      </c>
      <c r="EF335" s="3" t="s">
        <v>124</v>
      </c>
      <c r="EH335" s="3">
        <f t="shared" ref="EH335:ES335" si="789">IF(AND(DL335&lt;&gt;"",EH158=1),1,0)</f>
        <v>0</v>
      </c>
      <c r="EI335" s="3">
        <f t="shared" si="789"/>
        <v>0</v>
      </c>
      <c r="EJ335" s="3">
        <f t="shared" si="789"/>
        <v>0</v>
      </c>
      <c r="EK335" s="3">
        <f t="shared" si="789"/>
        <v>1</v>
      </c>
      <c r="EL335" s="3">
        <f t="shared" si="789"/>
        <v>0</v>
      </c>
      <c r="EM335" s="3">
        <f t="shared" si="789"/>
        <v>1</v>
      </c>
      <c r="EN335" s="3">
        <f t="shared" si="789"/>
        <v>1</v>
      </c>
      <c r="EO335" s="3">
        <f t="shared" si="789"/>
        <v>0</v>
      </c>
      <c r="EP335" s="3">
        <f t="shared" si="789"/>
        <v>0</v>
      </c>
      <c r="EQ335" s="3">
        <f t="shared" si="789"/>
        <v>1</v>
      </c>
      <c r="ER335" s="3">
        <f t="shared" si="789"/>
        <v>0</v>
      </c>
      <c r="ES335" s="3">
        <f t="shared" si="789"/>
        <v>1</v>
      </c>
      <c r="ET335" s="3">
        <f t="shared" si="695"/>
        <v>5</v>
      </c>
    </row>
    <row r="336" spans="4:150" x14ac:dyDescent="0.25">
      <c r="D336" s="3">
        <v>178</v>
      </c>
      <c r="E336" s="3" t="s">
        <v>1</v>
      </c>
      <c r="H336" s="3" t="s">
        <v>4</v>
      </c>
      <c r="J336" s="3" t="s">
        <v>6</v>
      </c>
      <c r="K336" s="3" t="s">
        <v>0</v>
      </c>
      <c r="L336" s="3" t="s">
        <v>7</v>
      </c>
      <c r="M336" s="3" t="s">
        <v>104</v>
      </c>
      <c r="O336" s="5" t="s">
        <v>106</v>
      </c>
      <c r="P336" s="3" t="s">
        <v>72</v>
      </c>
      <c r="R336" s="3" t="s">
        <v>121</v>
      </c>
      <c r="S336" s="3" t="s">
        <v>122</v>
      </c>
      <c r="T336" s="3" t="s">
        <v>119</v>
      </c>
      <c r="U336" s="3" t="s">
        <v>125</v>
      </c>
      <c r="V336" s="3" t="s">
        <v>128</v>
      </c>
      <c r="W336" s="3" t="s">
        <v>120</v>
      </c>
      <c r="X336" s="3" t="s">
        <v>123</v>
      </c>
      <c r="Y336" s="3" t="s">
        <v>124</v>
      </c>
      <c r="AA336" s="3">
        <f t="shared" ref="AA336:AL336" si="790">IF(AND(E336&lt;&gt;"",AA158=1),1,0)</f>
        <v>0</v>
      </c>
      <c r="AB336" s="3">
        <f t="shared" si="790"/>
        <v>0</v>
      </c>
      <c r="AC336" s="3">
        <f t="shared" si="790"/>
        <v>0</v>
      </c>
      <c r="AD336" s="3">
        <f t="shared" si="790"/>
        <v>1</v>
      </c>
      <c r="AE336" s="3">
        <f t="shared" si="790"/>
        <v>0</v>
      </c>
      <c r="AF336" s="3">
        <f t="shared" si="790"/>
        <v>1</v>
      </c>
      <c r="AG336" s="3">
        <f t="shared" si="790"/>
        <v>1</v>
      </c>
      <c r="AH336" s="3">
        <f t="shared" si="790"/>
        <v>0</v>
      </c>
      <c r="AI336" s="3">
        <f t="shared" si="790"/>
        <v>1</v>
      </c>
      <c r="AJ336" s="3">
        <f t="shared" si="790"/>
        <v>0</v>
      </c>
      <c r="AK336" s="3">
        <f t="shared" si="790"/>
        <v>0</v>
      </c>
      <c r="AL336" s="3">
        <f t="shared" si="790"/>
        <v>1</v>
      </c>
      <c r="AM336" s="3">
        <f t="shared" si="693"/>
        <v>5</v>
      </c>
      <c r="DK336" s="3">
        <v>178</v>
      </c>
      <c r="DL336" s="3" t="s">
        <v>1</v>
      </c>
      <c r="DO336" s="3" t="s">
        <v>4</v>
      </c>
      <c r="DQ336" s="3" t="s">
        <v>6</v>
      </c>
      <c r="DR336" s="3" t="s">
        <v>0</v>
      </c>
      <c r="DS336" s="3" t="s">
        <v>7</v>
      </c>
      <c r="DT336" s="3" t="s">
        <v>104</v>
      </c>
      <c r="DV336" s="5" t="s">
        <v>106</v>
      </c>
      <c r="DW336" s="3" t="s">
        <v>72</v>
      </c>
      <c r="DY336" s="3" t="s">
        <v>121</v>
      </c>
      <c r="DZ336" s="3" t="s">
        <v>122</v>
      </c>
      <c r="EA336" s="3" t="s">
        <v>119</v>
      </c>
      <c r="EB336" s="3" t="s">
        <v>125</v>
      </c>
      <c r="EC336" s="3" t="s">
        <v>128</v>
      </c>
      <c r="ED336" s="3" t="s">
        <v>120</v>
      </c>
      <c r="EE336" s="3" t="s">
        <v>123</v>
      </c>
      <c r="EF336" s="3" t="s">
        <v>124</v>
      </c>
      <c r="EH336" s="3">
        <f t="shared" ref="EH336:ES336" si="791">IF(AND(DL336&lt;&gt;"",EH158=1),1,0)</f>
        <v>0</v>
      </c>
      <c r="EI336" s="3">
        <f t="shared" si="791"/>
        <v>0</v>
      </c>
      <c r="EJ336" s="3">
        <f t="shared" si="791"/>
        <v>0</v>
      </c>
      <c r="EK336" s="3">
        <f t="shared" si="791"/>
        <v>1</v>
      </c>
      <c r="EL336" s="3">
        <f t="shared" si="791"/>
        <v>0</v>
      </c>
      <c r="EM336" s="3">
        <f t="shared" si="791"/>
        <v>1</v>
      </c>
      <c r="EN336" s="3">
        <f t="shared" si="791"/>
        <v>1</v>
      </c>
      <c r="EO336" s="3">
        <f t="shared" si="791"/>
        <v>0</v>
      </c>
      <c r="EP336" s="3">
        <f t="shared" si="791"/>
        <v>1</v>
      </c>
      <c r="EQ336" s="3">
        <f t="shared" si="791"/>
        <v>0</v>
      </c>
      <c r="ER336" s="3">
        <f t="shared" si="791"/>
        <v>0</v>
      </c>
      <c r="ES336" s="3">
        <f t="shared" si="791"/>
        <v>1</v>
      </c>
      <c r="ET336" s="3">
        <f t="shared" si="695"/>
        <v>5</v>
      </c>
    </row>
    <row r="337" spans="4:150" x14ac:dyDescent="0.25">
      <c r="D337" s="3">
        <v>179</v>
      </c>
      <c r="E337" s="3" t="s">
        <v>1</v>
      </c>
      <c r="H337" s="3" t="s">
        <v>4</v>
      </c>
      <c r="J337" s="3" t="s">
        <v>6</v>
      </c>
      <c r="K337" s="3" t="s">
        <v>0</v>
      </c>
      <c r="L337" s="3" t="s">
        <v>7</v>
      </c>
      <c r="M337" s="3" t="s">
        <v>104</v>
      </c>
      <c r="N337" s="3" t="s">
        <v>105</v>
      </c>
      <c r="P337" s="3" t="s">
        <v>72</v>
      </c>
      <c r="R337" s="3" t="s">
        <v>121</v>
      </c>
      <c r="S337" s="3" t="s">
        <v>122</v>
      </c>
      <c r="T337" s="3" t="s">
        <v>118</v>
      </c>
      <c r="U337" s="3" t="s">
        <v>125</v>
      </c>
      <c r="V337" s="3" t="s">
        <v>128</v>
      </c>
      <c r="W337" s="3" t="s">
        <v>120</v>
      </c>
      <c r="X337" s="3" t="s">
        <v>123</v>
      </c>
      <c r="Y337" s="3" t="s">
        <v>119</v>
      </c>
      <c r="AA337" s="3">
        <f t="shared" ref="AA337:AL337" si="792">IF(AND(E337&lt;&gt;"",AA158=1),1,0)</f>
        <v>0</v>
      </c>
      <c r="AB337" s="3">
        <f t="shared" si="792"/>
        <v>0</v>
      </c>
      <c r="AC337" s="3">
        <f t="shared" si="792"/>
        <v>0</v>
      </c>
      <c r="AD337" s="3">
        <f t="shared" si="792"/>
        <v>1</v>
      </c>
      <c r="AE337" s="3">
        <f t="shared" si="792"/>
        <v>0</v>
      </c>
      <c r="AF337" s="3">
        <f t="shared" si="792"/>
        <v>1</v>
      </c>
      <c r="AG337" s="3">
        <f t="shared" si="792"/>
        <v>1</v>
      </c>
      <c r="AH337" s="3">
        <f t="shared" si="792"/>
        <v>0</v>
      </c>
      <c r="AI337" s="3">
        <f t="shared" si="792"/>
        <v>1</v>
      </c>
      <c r="AJ337" s="3">
        <f t="shared" si="792"/>
        <v>1</v>
      </c>
      <c r="AK337" s="3">
        <f t="shared" si="792"/>
        <v>0</v>
      </c>
      <c r="AL337" s="3">
        <f t="shared" si="792"/>
        <v>1</v>
      </c>
      <c r="AM337" s="3">
        <f t="shared" si="693"/>
        <v>6</v>
      </c>
      <c r="DK337" s="3">
        <v>179</v>
      </c>
      <c r="DL337" s="3" t="s">
        <v>1</v>
      </c>
      <c r="DO337" s="3" t="s">
        <v>4</v>
      </c>
      <c r="DQ337" s="3" t="s">
        <v>6</v>
      </c>
      <c r="DR337" s="3" t="s">
        <v>0</v>
      </c>
      <c r="DS337" s="3" t="s">
        <v>7</v>
      </c>
      <c r="DT337" s="3" t="s">
        <v>104</v>
      </c>
      <c r="DU337" s="3" t="s">
        <v>105</v>
      </c>
      <c r="DW337" s="3" t="s">
        <v>72</v>
      </c>
      <c r="DY337" s="3" t="s">
        <v>121</v>
      </c>
      <c r="DZ337" s="3" t="s">
        <v>122</v>
      </c>
      <c r="EA337" s="3" t="s">
        <v>118</v>
      </c>
      <c r="EB337" s="3" t="s">
        <v>125</v>
      </c>
      <c r="EC337" s="3" t="s">
        <v>128</v>
      </c>
      <c r="ED337" s="3" t="s">
        <v>120</v>
      </c>
      <c r="EE337" s="3" t="s">
        <v>123</v>
      </c>
      <c r="EF337" s="3" t="s">
        <v>119</v>
      </c>
      <c r="EH337" s="3">
        <f t="shared" ref="EH337:ES337" si="793">IF(AND(DL337&lt;&gt;"",EH158=1),1,0)</f>
        <v>0</v>
      </c>
      <c r="EI337" s="3">
        <f t="shared" si="793"/>
        <v>0</v>
      </c>
      <c r="EJ337" s="3">
        <f t="shared" si="793"/>
        <v>0</v>
      </c>
      <c r="EK337" s="3">
        <f t="shared" si="793"/>
        <v>1</v>
      </c>
      <c r="EL337" s="3">
        <f t="shared" si="793"/>
        <v>0</v>
      </c>
      <c r="EM337" s="3">
        <f t="shared" si="793"/>
        <v>1</v>
      </c>
      <c r="EN337" s="3">
        <f t="shared" si="793"/>
        <v>1</v>
      </c>
      <c r="EO337" s="3">
        <f t="shared" si="793"/>
        <v>0</v>
      </c>
      <c r="EP337" s="3">
        <f t="shared" si="793"/>
        <v>1</v>
      </c>
      <c r="EQ337" s="3">
        <f t="shared" si="793"/>
        <v>1</v>
      </c>
      <c r="ER337" s="3">
        <f t="shared" si="793"/>
        <v>0</v>
      </c>
      <c r="ES337" s="3">
        <f t="shared" si="793"/>
        <v>1</v>
      </c>
      <c r="ET337" s="3">
        <f t="shared" si="695"/>
        <v>6</v>
      </c>
    </row>
    <row r="338" spans="4:150" x14ac:dyDescent="0.25">
      <c r="D338" s="3">
        <v>180</v>
      </c>
      <c r="E338" s="3" t="s">
        <v>1</v>
      </c>
      <c r="H338" s="3" t="s">
        <v>4</v>
      </c>
      <c r="J338" s="3" t="s">
        <v>6</v>
      </c>
      <c r="K338" s="3" t="s">
        <v>0</v>
      </c>
      <c r="L338" s="3" t="s">
        <v>7</v>
      </c>
      <c r="M338" s="3" t="s">
        <v>104</v>
      </c>
      <c r="N338" s="3" t="s">
        <v>105</v>
      </c>
      <c r="O338" s="5" t="s">
        <v>106</v>
      </c>
      <c r="R338" s="3" t="s">
        <v>121</v>
      </c>
      <c r="S338" s="3" t="s">
        <v>122</v>
      </c>
      <c r="T338" s="3" t="s">
        <v>118</v>
      </c>
      <c r="U338" s="3" t="s">
        <v>125</v>
      </c>
      <c r="V338" s="3" t="s">
        <v>128</v>
      </c>
      <c r="W338" s="3" t="s">
        <v>120</v>
      </c>
      <c r="X338" s="3" t="s">
        <v>119</v>
      </c>
      <c r="Y338" s="3" t="s">
        <v>124</v>
      </c>
      <c r="AA338" s="3">
        <f t="shared" ref="AA338:AL338" si="794">IF(AND(E338&lt;&gt;"",AA158=1),1,0)</f>
        <v>0</v>
      </c>
      <c r="AB338" s="3">
        <f t="shared" si="794"/>
        <v>0</v>
      </c>
      <c r="AC338" s="3">
        <f t="shared" si="794"/>
        <v>0</v>
      </c>
      <c r="AD338" s="3">
        <f t="shared" si="794"/>
        <v>1</v>
      </c>
      <c r="AE338" s="3">
        <f t="shared" si="794"/>
        <v>0</v>
      </c>
      <c r="AF338" s="3">
        <f t="shared" si="794"/>
        <v>1</v>
      </c>
      <c r="AG338" s="3">
        <f t="shared" si="794"/>
        <v>1</v>
      </c>
      <c r="AH338" s="3">
        <f t="shared" si="794"/>
        <v>0</v>
      </c>
      <c r="AI338" s="3">
        <f t="shared" si="794"/>
        <v>1</v>
      </c>
      <c r="AJ338" s="3">
        <f t="shared" si="794"/>
        <v>1</v>
      </c>
      <c r="AK338" s="3">
        <f t="shared" si="794"/>
        <v>0</v>
      </c>
      <c r="AL338" s="3">
        <f t="shared" si="794"/>
        <v>0</v>
      </c>
      <c r="AM338" s="3">
        <f t="shared" si="693"/>
        <v>5</v>
      </c>
      <c r="DK338" s="3">
        <v>180</v>
      </c>
      <c r="DL338" s="3" t="s">
        <v>1</v>
      </c>
      <c r="DO338" s="3" t="s">
        <v>4</v>
      </c>
      <c r="DQ338" s="3" t="s">
        <v>6</v>
      </c>
      <c r="DR338" s="3" t="s">
        <v>0</v>
      </c>
      <c r="DS338" s="3" t="s">
        <v>7</v>
      </c>
      <c r="DT338" s="3" t="s">
        <v>104</v>
      </c>
      <c r="DU338" s="3" t="s">
        <v>105</v>
      </c>
      <c r="DV338" s="5" t="s">
        <v>106</v>
      </c>
      <c r="DY338" s="3" t="s">
        <v>121</v>
      </c>
      <c r="DZ338" s="3" t="s">
        <v>122</v>
      </c>
      <c r="EA338" s="3" t="s">
        <v>118</v>
      </c>
      <c r="EB338" s="3" t="s">
        <v>125</v>
      </c>
      <c r="EC338" s="3" t="s">
        <v>128</v>
      </c>
      <c r="ED338" s="3" t="s">
        <v>120</v>
      </c>
      <c r="EE338" s="3" t="s">
        <v>119</v>
      </c>
      <c r="EF338" s="3" t="s">
        <v>124</v>
      </c>
      <c r="EH338" s="3">
        <f t="shared" ref="EH338:ES338" si="795">IF(AND(DL338&lt;&gt;"",EH158=1),1,0)</f>
        <v>0</v>
      </c>
      <c r="EI338" s="3">
        <f t="shared" si="795"/>
        <v>0</v>
      </c>
      <c r="EJ338" s="3">
        <f t="shared" si="795"/>
        <v>0</v>
      </c>
      <c r="EK338" s="3">
        <f t="shared" si="795"/>
        <v>1</v>
      </c>
      <c r="EL338" s="3">
        <f t="shared" si="795"/>
        <v>0</v>
      </c>
      <c r="EM338" s="3">
        <f t="shared" si="795"/>
        <v>1</v>
      </c>
      <c r="EN338" s="3">
        <f t="shared" si="795"/>
        <v>1</v>
      </c>
      <c r="EO338" s="3">
        <f t="shared" si="795"/>
        <v>0</v>
      </c>
      <c r="EP338" s="3">
        <f t="shared" si="795"/>
        <v>1</v>
      </c>
      <c r="EQ338" s="3">
        <f t="shared" si="795"/>
        <v>1</v>
      </c>
      <c r="ER338" s="3">
        <f t="shared" si="795"/>
        <v>0</v>
      </c>
      <c r="ES338" s="3">
        <f t="shared" si="795"/>
        <v>0</v>
      </c>
      <c r="ET338" s="3">
        <f t="shared" si="695"/>
        <v>5</v>
      </c>
    </row>
    <row r="339" spans="4:150" x14ac:dyDescent="0.25">
      <c r="D339" s="3">
        <v>181</v>
      </c>
      <c r="E339" s="3" t="s">
        <v>1</v>
      </c>
      <c r="H339" s="3" t="s">
        <v>4</v>
      </c>
      <c r="I339" s="3" t="s">
        <v>5</v>
      </c>
      <c r="L339" s="3" t="s">
        <v>7</v>
      </c>
      <c r="M339" s="3" t="s">
        <v>104</v>
      </c>
      <c r="N339" s="3" t="s">
        <v>105</v>
      </c>
      <c r="O339" s="5" t="s">
        <v>106</v>
      </c>
      <c r="P339" s="3" t="s">
        <v>72</v>
      </c>
      <c r="R339" s="3" t="s">
        <v>117</v>
      </c>
      <c r="S339" s="3" t="s">
        <v>118</v>
      </c>
      <c r="T339" s="3" t="s">
        <v>119</v>
      </c>
      <c r="U339" s="3" t="s">
        <v>125</v>
      </c>
      <c r="V339" s="3" t="s">
        <v>128</v>
      </c>
      <c r="W339" s="3" t="s">
        <v>121</v>
      </c>
      <c r="X339" s="3" t="s">
        <v>123</v>
      </c>
      <c r="Y339" s="3" t="s">
        <v>124</v>
      </c>
      <c r="AA339" s="3">
        <f t="shared" ref="AA339:AL339" si="796">IF(AND(E339&lt;&gt;"",AA158=1),1,0)</f>
        <v>0</v>
      </c>
      <c r="AB339" s="3">
        <f t="shared" si="796"/>
        <v>0</v>
      </c>
      <c r="AC339" s="3">
        <f t="shared" si="796"/>
        <v>0</v>
      </c>
      <c r="AD339" s="3">
        <f t="shared" si="796"/>
        <v>1</v>
      </c>
      <c r="AE339" s="3">
        <f t="shared" si="796"/>
        <v>1</v>
      </c>
      <c r="AF339" s="3">
        <f t="shared" si="796"/>
        <v>0</v>
      </c>
      <c r="AG339" s="3">
        <f t="shared" si="796"/>
        <v>0</v>
      </c>
      <c r="AH339" s="3">
        <f t="shared" si="796"/>
        <v>0</v>
      </c>
      <c r="AI339" s="3">
        <f t="shared" si="796"/>
        <v>1</v>
      </c>
      <c r="AJ339" s="3">
        <f t="shared" si="796"/>
        <v>1</v>
      </c>
      <c r="AK339" s="3">
        <f t="shared" si="796"/>
        <v>0</v>
      </c>
      <c r="AL339" s="3">
        <f t="shared" si="796"/>
        <v>1</v>
      </c>
      <c r="AM339" s="3">
        <f t="shared" si="693"/>
        <v>5</v>
      </c>
      <c r="DK339" s="3">
        <v>181</v>
      </c>
      <c r="DL339" s="3" t="s">
        <v>1</v>
      </c>
      <c r="DO339" s="3" t="s">
        <v>4</v>
      </c>
      <c r="DP339" s="3" t="s">
        <v>5</v>
      </c>
      <c r="DS339" s="3" t="s">
        <v>7</v>
      </c>
      <c r="DT339" s="3" t="s">
        <v>104</v>
      </c>
      <c r="DU339" s="3" t="s">
        <v>105</v>
      </c>
      <c r="DV339" s="5" t="s">
        <v>106</v>
      </c>
      <c r="DW339" s="3" t="s">
        <v>72</v>
      </c>
      <c r="DY339" s="3" t="s">
        <v>117</v>
      </c>
      <c r="DZ339" s="3" t="s">
        <v>118</v>
      </c>
      <c r="EA339" s="3" t="s">
        <v>119</v>
      </c>
      <c r="EB339" s="3" t="s">
        <v>125</v>
      </c>
      <c r="EC339" s="3" t="s">
        <v>128</v>
      </c>
      <c r="ED339" s="3" t="s">
        <v>121</v>
      </c>
      <c r="EE339" s="3" t="s">
        <v>123</v>
      </c>
      <c r="EF339" s="3" t="s">
        <v>124</v>
      </c>
      <c r="EH339" s="3">
        <f t="shared" ref="EH339:ES339" si="797">IF(AND(DL339&lt;&gt;"",EH158=1),1,0)</f>
        <v>0</v>
      </c>
      <c r="EI339" s="3">
        <f t="shared" si="797"/>
        <v>0</v>
      </c>
      <c r="EJ339" s="3">
        <f t="shared" si="797"/>
        <v>0</v>
      </c>
      <c r="EK339" s="3">
        <f t="shared" si="797"/>
        <v>1</v>
      </c>
      <c r="EL339" s="3">
        <f t="shared" si="797"/>
        <v>1</v>
      </c>
      <c r="EM339" s="3">
        <f t="shared" si="797"/>
        <v>0</v>
      </c>
      <c r="EN339" s="3">
        <f t="shared" si="797"/>
        <v>0</v>
      </c>
      <c r="EO339" s="3">
        <f t="shared" si="797"/>
        <v>0</v>
      </c>
      <c r="EP339" s="3">
        <f t="shared" si="797"/>
        <v>1</v>
      </c>
      <c r="EQ339" s="3">
        <f t="shared" si="797"/>
        <v>1</v>
      </c>
      <c r="ER339" s="3">
        <f t="shared" si="797"/>
        <v>0</v>
      </c>
      <c r="ES339" s="3">
        <f t="shared" si="797"/>
        <v>1</v>
      </c>
      <c r="ET339" s="3">
        <f t="shared" si="695"/>
        <v>5</v>
      </c>
    </row>
    <row r="340" spans="4:150" x14ac:dyDescent="0.25">
      <c r="D340" s="3">
        <v>182</v>
      </c>
      <c r="E340" s="3" t="s">
        <v>1</v>
      </c>
      <c r="H340" s="3" t="s">
        <v>4</v>
      </c>
      <c r="I340" s="3" t="s">
        <v>5</v>
      </c>
      <c r="K340" s="3" t="s">
        <v>0</v>
      </c>
      <c r="M340" s="3" t="s">
        <v>104</v>
      </c>
      <c r="N340" s="3" t="s">
        <v>105</v>
      </c>
      <c r="O340" s="5" t="s">
        <v>106</v>
      </c>
      <c r="P340" s="3" t="s">
        <v>72</v>
      </c>
      <c r="R340" s="3" t="s">
        <v>117</v>
      </c>
      <c r="S340" s="3" t="s">
        <v>118</v>
      </c>
      <c r="T340" s="3" t="s">
        <v>119</v>
      </c>
      <c r="U340" s="3" t="s">
        <v>125</v>
      </c>
      <c r="V340" s="3" t="s">
        <v>128</v>
      </c>
      <c r="W340" s="3" t="s">
        <v>122</v>
      </c>
      <c r="X340" s="3" t="s">
        <v>123</v>
      </c>
      <c r="Y340" s="3" t="s">
        <v>124</v>
      </c>
      <c r="AA340" s="3">
        <f t="shared" ref="AA340:AL340" si="798">IF(AND(E340&lt;&gt;"",AA158=1),1,0)</f>
        <v>0</v>
      </c>
      <c r="AB340" s="3">
        <f t="shared" si="798"/>
        <v>0</v>
      </c>
      <c r="AC340" s="3">
        <f t="shared" si="798"/>
        <v>0</v>
      </c>
      <c r="AD340" s="3">
        <f t="shared" si="798"/>
        <v>1</v>
      </c>
      <c r="AE340" s="3">
        <f t="shared" si="798"/>
        <v>1</v>
      </c>
      <c r="AF340" s="3">
        <f t="shared" si="798"/>
        <v>0</v>
      </c>
      <c r="AG340" s="3">
        <f t="shared" si="798"/>
        <v>1</v>
      </c>
      <c r="AH340" s="3">
        <f t="shared" si="798"/>
        <v>0</v>
      </c>
      <c r="AI340" s="3">
        <f t="shared" si="798"/>
        <v>1</v>
      </c>
      <c r="AJ340" s="3">
        <f t="shared" si="798"/>
        <v>1</v>
      </c>
      <c r="AK340" s="3">
        <f t="shared" si="798"/>
        <v>0</v>
      </c>
      <c r="AL340" s="3">
        <f t="shared" si="798"/>
        <v>1</v>
      </c>
      <c r="AM340" s="3">
        <f t="shared" si="693"/>
        <v>6</v>
      </c>
      <c r="DK340" s="3">
        <v>182</v>
      </c>
      <c r="DL340" s="3" t="s">
        <v>1</v>
      </c>
      <c r="DO340" s="3" t="s">
        <v>4</v>
      </c>
      <c r="DP340" s="3" t="s">
        <v>5</v>
      </c>
      <c r="DR340" s="3" t="s">
        <v>0</v>
      </c>
      <c r="DT340" s="3" t="s">
        <v>104</v>
      </c>
      <c r="DU340" s="3" t="s">
        <v>105</v>
      </c>
      <c r="DV340" s="5" t="s">
        <v>106</v>
      </c>
      <c r="DW340" s="3" t="s">
        <v>72</v>
      </c>
      <c r="DY340" s="3" t="s">
        <v>117</v>
      </c>
      <c r="DZ340" s="3" t="s">
        <v>118</v>
      </c>
      <c r="EA340" s="3" t="s">
        <v>119</v>
      </c>
      <c r="EB340" s="3" t="s">
        <v>125</v>
      </c>
      <c r="EC340" s="3" t="s">
        <v>128</v>
      </c>
      <c r="ED340" s="3" t="s">
        <v>122</v>
      </c>
      <c r="EE340" s="3" t="s">
        <v>123</v>
      </c>
      <c r="EF340" s="3" t="s">
        <v>124</v>
      </c>
      <c r="EH340" s="3">
        <f t="shared" ref="EH340:ES340" si="799">IF(AND(DL340&lt;&gt;"",EH158=1),1,0)</f>
        <v>0</v>
      </c>
      <c r="EI340" s="3">
        <f t="shared" si="799"/>
        <v>0</v>
      </c>
      <c r="EJ340" s="3">
        <f t="shared" si="799"/>
        <v>0</v>
      </c>
      <c r="EK340" s="3">
        <f t="shared" si="799"/>
        <v>1</v>
      </c>
      <c r="EL340" s="3">
        <f t="shared" si="799"/>
        <v>1</v>
      </c>
      <c r="EM340" s="3">
        <f t="shared" si="799"/>
        <v>0</v>
      </c>
      <c r="EN340" s="3">
        <f t="shared" si="799"/>
        <v>1</v>
      </c>
      <c r="EO340" s="3">
        <f t="shared" si="799"/>
        <v>0</v>
      </c>
      <c r="EP340" s="3">
        <f t="shared" si="799"/>
        <v>1</v>
      </c>
      <c r="EQ340" s="3">
        <f t="shared" si="799"/>
        <v>1</v>
      </c>
      <c r="ER340" s="3">
        <f t="shared" si="799"/>
        <v>0</v>
      </c>
      <c r="ES340" s="3">
        <f t="shared" si="799"/>
        <v>1</v>
      </c>
      <c r="ET340" s="3">
        <f t="shared" si="695"/>
        <v>6</v>
      </c>
    </row>
    <row r="341" spans="4:150" x14ac:dyDescent="0.25">
      <c r="D341" s="3">
        <v>183</v>
      </c>
      <c r="E341" s="3" t="s">
        <v>1</v>
      </c>
      <c r="H341" s="3" t="s">
        <v>4</v>
      </c>
      <c r="I341" s="3" t="s">
        <v>5</v>
      </c>
      <c r="K341" s="3" t="s">
        <v>0</v>
      </c>
      <c r="L341" s="3" t="s">
        <v>7</v>
      </c>
      <c r="N341" s="3" t="s">
        <v>105</v>
      </c>
      <c r="O341" s="5" t="s">
        <v>106</v>
      </c>
      <c r="P341" s="3" t="s">
        <v>72</v>
      </c>
      <c r="R341" s="3" t="s">
        <v>117</v>
      </c>
      <c r="S341" s="3" t="s">
        <v>122</v>
      </c>
      <c r="T341" s="3" t="s">
        <v>118</v>
      </c>
      <c r="U341" s="3" t="s">
        <v>125</v>
      </c>
      <c r="V341" s="3" t="s">
        <v>128</v>
      </c>
      <c r="W341" s="3" t="s">
        <v>121</v>
      </c>
      <c r="X341" s="3" t="s">
        <v>123</v>
      </c>
      <c r="Y341" s="3" t="s">
        <v>124</v>
      </c>
      <c r="AA341" s="3">
        <f t="shared" ref="AA341:AL341" si="800">IF(AND(E341&lt;&gt;"",AA158=1),1,0)</f>
        <v>0</v>
      </c>
      <c r="AB341" s="3">
        <f t="shared" si="800"/>
        <v>0</v>
      </c>
      <c r="AC341" s="3">
        <f t="shared" si="800"/>
        <v>0</v>
      </c>
      <c r="AD341" s="3">
        <f t="shared" si="800"/>
        <v>1</v>
      </c>
      <c r="AE341" s="3">
        <f t="shared" si="800"/>
        <v>1</v>
      </c>
      <c r="AF341" s="3">
        <f t="shared" si="800"/>
        <v>0</v>
      </c>
      <c r="AG341" s="3">
        <f t="shared" si="800"/>
        <v>1</v>
      </c>
      <c r="AH341" s="3">
        <f t="shared" si="800"/>
        <v>0</v>
      </c>
      <c r="AI341" s="3">
        <f t="shared" si="800"/>
        <v>0</v>
      </c>
      <c r="AJ341" s="3">
        <f t="shared" si="800"/>
        <v>1</v>
      </c>
      <c r="AK341" s="3">
        <f t="shared" si="800"/>
        <v>0</v>
      </c>
      <c r="AL341" s="3">
        <f t="shared" si="800"/>
        <v>1</v>
      </c>
      <c r="AM341" s="3">
        <f t="shared" si="693"/>
        <v>5</v>
      </c>
      <c r="DK341" s="3">
        <v>183</v>
      </c>
      <c r="DL341" s="3" t="s">
        <v>1</v>
      </c>
      <c r="DO341" s="3" t="s">
        <v>4</v>
      </c>
      <c r="DP341" s="3" t="s">
        <v>5</v>
      </c>
      <c r="DR341" s="3" t="s">
        <v>0</v>
      </c>
      <c r="DS341" s="3" t="s">
        <v>7</v>
      </c>
      <c r="DU341" s="3" t="s">
        <v>105</v>
      </c>
      <c r="DV341" s="5" t="s">
        <v>106</v>
      </c>
      <c r="DW341" s="3" t="s">
        <v>72</v>
      </c>
      <c r="DY341" s="3" t="s">
        <v>117</v>
      </c>
      <c r="DZ341" s="3" t="s">
        <v>122</v>
      </c>
      <c r="EA341" s="3" t="s">
        <v>118</v>
      </c>
      <c r="EB341" s="3" t="s">
        <v>125</v>
      </c>
      <c r="EC341" s="3" t="s">
        <v>128</v>
      </c>
      <c r="ED341" s="3" t="s">
        <v>121</v>
      </c>
      <c r="EE341" s="3" t="s">
        <v>123</v>
      </c>
      <c r="EF341" s="3" t="s">
        <v>124</v>
      </c>
      <c r="EH341" s="3">
        <f t="shared" ref="EH341:ES341" si="801">IF(AND(DL341&lt;&gt;"",EH158=1),1,0)</f>
        <v>0</v>
      </c>
      <c r="EI341" s="3">
        <f t="shared" si="801"/>
        <v>0</v>
      </c>
      <c r="EJ341" s="3">
        <f t="shared" si="801"/>
        <v>0</v>
      </c>
      <c r="EK341" s="3">
        <f t="shared" si="801"/>
        <v>1</v>
      </c>
      <c r="EL341" s="3">
        <f t="shared" si="801"/>
        <v>1</v>
      </c>
      <c r="EM341" s="3">
        <f t="shared" si="801"/>
        <v>0</v>
      </c>
      <c r="EN341" s="3">
        <f t="shared" si="801"/>
        <v>1</v>
      </c>
      <c r="EO341" s="3">
        <f t="shared" si="801"/>
        <v>0</v>
      </c>
      <c r="EP341" s="3">
        <f t="shared" si="801"/>
        <v>0</v>
      </c>
      <c r="EQ341" s="3">
        <f t="shared" si="801"/>
        <v>1</v>
      </c>
      <c r="ER341" s="3">
        <f t="shared" si="801"/>
        <v>0</v>
      </c>
      <c r="ES341" s="3">
        <f t="shared" si="801"/>
        <v>1</v>
      </c>
      <c r="ET341" s="3">
        <f t="shared" si="695"/>
        <v>5</v>
      </c>
    </row>
    <row r="342" spans="4:150" x14ac:dyDescent="0.25">
      <c r="D342" s="3">
        <v>184</v>
      </c>
      <c r="E342" s="3" t="s">
        <v>1</v>
      </c>
      <c r="H342" s="3" t="s">
        <v>4</v>
      </c>
      <c r="I342" s="3" t="s">
        <v>5</v>
      </c>
      <c r="K342" s="3" t="s">
        <v>0</v>
      </c>
      <c r="L342" s="3" t="s">
        <v>7</v>
      </c>
      <c r="M342" s="3" t="s">
        <v>104</v>
      </c>
      <c r="O342" s="5" t="s">
        <v>106</v>
      </c>
      <c r="P342" s="3" t="s">
        <v>72</v>
      </c>
      <c r="R342" s="3" t="s">
        <v>117</v>
      </c>
      <c r="S342" s="3" t="s">
        <v>122</v>
      </c>
      <c r="T342" s="3" t="s">
        <v>119</v>
      </c>
      <c r="U342" s="3" t="s">
        <v>125</v>
      </c>
      <c r="V342" s="3" t="s">
        <v>128</v>
      </c>
      <c r="W342" s="3" t="s">
        <v>121</v>
      </c>
      <c r="X342" s="3" t="s">
        <v>123</v>
      </c>
      <c r="Y342" s="3" t="s">
        <v>124</v>
      </c>
      <c r="AA342" s="3">
        <f t="shared" ref="AA342:AL342" si="802">IF(AND(E342&lt;&gt;"",AA158=1),1,0)</f>
        <v>0</v>
      </c>
      <c r="AB342" s="3">
        <f t="shared" si="802"/>
        <v>0</v>
      </c>
      <c r="AC342" s="3">
        <f t="shared" si="802"/>
        <v>0</v>
      </c>
      <c r="AD342" s="3">
        <f t="shared" si="802"/>
        <v>1</v>
      </c>
      <c r="AE342" s="3">
        <f t="shared" si="802"/>
        <v>1</v>
      </c>
      <c r="AF342" s="3">
        <f t="shared" si="802"/>
        <v>0</v>
      </c>
      <c r="AG342" s="3">
        <f t="shared" si="802"/>
        <v>1</v>
      </c>
      <c r="AH342" s="3">
        <f t="shared" si="802"/>
        <v>0</v>
      </c>
      <c r="AI342" s="3">
        <f t="shared" si="802"/>
        <v>1</v>
      </c>
      <c r="AJ342" s="3">
        <f t="shared" si="802"/>
        <v>0</v>
      </c>
      <c r="AK342" s="3">
        <f t="shared" si="802"/>
        <v>0</v>
      </c>
      <c r="AL342" s="3">
        <f t="shared" si="802"/>
        <v>1</v>
      </c>
      <c r="AM342" s="3">
        <f t="shared" si="693"/>
        <v>5</v>
      </c>
      <c r="DK342" s="3">
        <v>184</v>
      </c>
      <c r="DL342" s="3" t="s">
        <v>1</v>
      </c>
      <c r="DO342" s="3" t="s">
        <v>4</v>
      </c>
      <c r="DP342" s="3" t="s">
        <v>5</v>
      </c>
      <c r="DR342" s="3" t="s">
        <v>0</v>
      </c>
      <c r="DS342" s="3" t="s">
        <v>7</v>
      </c>
      <c r="DT342" s="3" t="s">
        <v>104</v>
      </c>
      <c r="DV342" s="5" t="s">
        <v>106</v>
      </c>
      <c r="DW342" s="3" t="s">
        <v>72</v>
      </c>
      <c r="DY342" s="3" t="s">
        <v>117</v>
      </c>
      <c r="DZ342" s="3" t="s">
        <v>122</v>
      </c>
      <c r="EA342" s="3" t="s">
        <v>119</v>
      </c>
      <c r="EB342" s="3" t="s">
        <v>125</v>
      </c>
      <c r="EC342" s="3" t="s">
        <v>128</v>
      </c>
      <c r="ED342" s="3" t="s">
        <v>121</v>
      </c>
      <c r="EE342" s="3" t="s">
        <v>123</v>
      </c>
      <c r="EF342" s="3" t="s">
        <v>124</v>
      </c>
      <c r="EH342" s="3">
        <f t="shared" ref="EH342:ES342" si="803">IF(AND(DL342&lt;&gt;"",EH158=1),1,0)</f>
        <v>0</v>
      </c>
      <c r="EI342" s="3">
        <f t="shared" si="803"/>
        <v>0</v>
      </c>
      <c r="EJ342" s="3">
        <f t="shared" si="803"/>
        <v>0</v>
      </c>
      <c r="EK342" s="3">
        <f t="shared" si="803"/>
        <v>1</v>
      </c>
      <c r="EL342" s="3">
        <f t="shared" si="803"/>
        <v>1</v>
      </c>
      <c r="EM342" s="3">
        <f t="shared" si="803"/>
        <v>0</v>
      </c>
      <c r="EN342" s="3">
        <f t="shared" si="803"/>
        <v>1</v>
      </c>
      <c r="EO342" s="3">
        <f t="shared" si="803"/>
        <v>0</v>
      </c>
      <c r="EP342" s="3">
        <f t="shared" si="803"/>
        <v>1</v>
      </c>
      <c r="EQ342" s="3">
        <f t="shared" si="803"/>
        <v>0</v>
      </c>
      <c r="ER342" s="3">
        <f t="shared" si="803"/>
        <v>0</v>
      </c>
      <c r="ES342" s="3">
        <f t="shared" si="803"/>
        <v>1</v>
      </c>
      <c r="ET342" s="3">
        <f t="shared" si="695"/>
        <v>5</v>
      </c>
    </row>
    <row r="343" spans="4:150" x14ac:dyDescent="0.25">
      <c r="D343" s="3">
        <v>185</v>
      </c>
      <c r="E343" s="3" t="s">
        <v>1</v>
      </c>
      <c r="H343" s="3" t="s">
        <v>4</v>
      </c>
      <c r="I343" s="3" t="s">
        <v>5</v>
      </c>
      <c r="K343" s="3" t="s">
        <v>0</v>
      </c>
      <c r="L343" s="3" t="s">
        <v>7</v>
      </c>
      <c r="M343" s="3" t="s">
        <v>104</v>
      </c>
      <c r="N343" s="3" t="s">
        <v>105</v>
      </c>
      <c r="P343" s="3" t="s">
        <v>72</v>
      </c>
      <c r="R343" s="3" t="s">
        <v>117</v>
      </c>
      <c r="S343" s="3" t="s">
        <v>122</v>
      </c>
      <c r="T343" s="3" t="s">
        <v>118</v>
      </c>
      <c r="U343" s="3" t="s">
        <v>125</v>
      </c>
      <c r="V343" s="3" t="s">
        <v>128</v>
      </c>
      <c r="W343" s="3" t="s">
        <v>121</v>
      </c>
      <c r="X343" s="3" t="s">
        <v>123</v>
      </c>
      <c r="Y343" s="3" t="s">
        <v>119</v>
      </c>
      <c r="AA343" s="3">
        <f t="shared" ref="AA343:AL343" si="804">IF(AND(E343&lt;&gt;"",AA158=1),1,0)</f>
        <v>0</v>
      </c>
      <c r="AB343" s="3">
        <f t="shared" si="804"/>
        <v>0</v>
      </c>
      <c r="AC343" s="3">
        <f t="shared" si="804"/>
        <v>0</v>
      </c>
      <c r="AD343" s="3">
        <f t="shared" si="804"/>
        <v>1</v>
      </c>
      <c r="AE343" s="3">
        <f t="shared" si="804"/>
        <v>1</v>
      </c>
      <c r="AF343" s="3">
        <f t="shared" si="804"/>
        <v>0</v>
      </c>
      <c r="AG343" s="3">
        <f t="shared" si="804"/>
        <v>1</v>
      </c>
      <c r="AH343" s="3">
        <f t="shared" si="804"/>
        <v>0</v>
      </c>
      <c r="AI343" s="3">
        <f t="shared" si="804"/>
        <v>1</v>
      </c>
      <c r="AJ343" s="3">
        <f t="shared" si="804"/>
        <v>1</v>
      </c>
      <c r="AK343" s="3">
        <f t="shared" si="804"/>
        <v>0</v>
      </c>
      <c r="AL343" s="3">
        <f t="shared" si="804"/>
        <v>1</v>
      </c>
      <c r="AM343" s="3">
        <f t="shared" si="693"/>
        <v>6</v>
      </c>
      <c r="DK343" s="3">
        <v>185</v>
      </c>
      <c r="DL343" s="3" t="s">
        <v>1</v>
      </c>
      <c r="DO343" s="3" t="s">
        <v>4</v>
      </c>
      <c r="DP343" s="3" t="s">
        <v>5</v>
      </c>
      <c r="DR343" s="3" t="s">
        <v>0</v>
      </c>
      <c r="DS343" s="3" t="s">
        <v>7</v>
      </c>
      <c r="DT343" s="3" t="s">
        <v>104</v>
      </c>
      <c r="DU343" s="3" t="s">
        <v>105</v>
      </c>
      <c r="DW343" s="3" t="s">
        <v>72</v>
      </c>
      <c r="DY343" s="3" t="s">
        <v>117</v>
      </c>
      <c r="DZ343" s="3" t="s">
        <v>122</v>
      </c>
      <c r="EA343" s="3" t="s">
        <v>118</v>
      </c>
      <c r="EB343" s="3" t="s">
        <v>125</v>
      </c>
      <c r="EC343" s="3" t="s">
        <v>128</v>
      </c>
      <c r="ED343" s="3" t="s">
        <v>121</v>
      </c>
      <c r="EE343" s="3" t="s">
        <v>123</v>
      </c>
      <c r="EF343" s="3" t="s">
        <v>119</v>
      </c>
      <c r="EH343" s="3">
        <f t="shared" ref="EH343:ES343" si="805">IF(AND(DL343&lt;&gt;"",EH158=1),1,0)</f>
        <v>0</v>
      </c>
      <c r="EI343" s="3">
        <f t="shared" si="805"/>
        <v>0</v>
      </c>
      <c r="EJ343" s="3">
        <f t="shared" si="805"/>
        <v>0</v>
      </c>
      <c r="EK343" s="3">
        <f t="shared" si="805"/>
        <v>1</v>
      </c>
      <c r="EL343" s="3">
        <f t="shared" si="805"/>
        <v>1</v>
      </c>
      <c r="EM343" s="3">
        <f t="shared" si="805"/>
        <v>0</v>
      </c>
      <c r="EN343" s="3">
        <f t="shared" si="805"/>
        <v>1</v>
      </c>
      <c r="EO343" s="3">
        <f t="shared" si="805"/>
        <v>0</v>
      </c>
      <c r="EP343" s="3">
        <f t="shared" si="805"/>
        <v>1</v>
      </c>
      <c r="EQ343" s="3">
        <f t="shared" si="805"/>
        <v>1</v>
      </c>
      <c r="ER343" s="3">
        <f t="shared" si="805"/>
        <v>0</v>
      </c>
      <c r="ES343" s="3">
        <f t="shared" si="805"/>
        <v>1</v>
      </c>
      <c r="ET343" s="3">
        <f t="shared" si="695"/>
        <v>6</v>
      </c>
    </row>
    <row r="344" spans="4:150" x14ac:dyDescent="0.25">
      <c r="D344" s="3">
        <v>186</v>
      </c>
      <c r="E344" s="3" t="s">
        <v>1</v>
      </c>
      <c r="H344" s="3" t="s">
        <v>4</v>
      </c>
      <c r="I344" s="3" t="s">
        <v>5</v>
      </c>
      <c r="K344" s="3" t="s">
        <v>0</v>
      </c>
      <c r="L344" s="3" t="s">
        <v>7</v>
      </c>
      <c r="M344" s="3" t="s">
        <v>104</v>
      </c>
      <c r="N344" s="3" t="s">
        <v>105</v>
      </c>
      <c r="O344" s="5" t="s">
        <v>106</v>
      </c>
      <c r="R344" s="3" t="s">
        <v>117</v>
      </c>
      <c r="S344" s="3" t="s">
        <v>122</v>
      </c>
      <c r="T344" s="3" t="s">
        <v>118</v>
      </c>
      <c r="U344" s="3" t="s">
        <v>125</v>
      </c>
      <c r="V344" s="3" t="s">
        <v>128</v>
      </c>
      <c r="W344" s="3" t="s">
        <v>121</v>
      </c>
      <c r="X344" s="3" t="s">
        <v>119</v>
      </c>
      <c r="Y344" s="3" t="s">
        <v>124</v>
      </c>
      <c r="AA344" s="3">
        <f t="shared" ref="AA344:AL344" si="806">IF(AND(E344&lt;&gt;"",AA158=1),1,0)</f>
        <v>0</v>
      </c>
      <c r="AB344" s="3">
        <f t="shared" si="806"/>
        <v>0</v>
      </c>
      <c r="AC344" s="3">
        <f t="shared" si="806"/>
        <v>0</v>
      </c>
      <c r="AD344" s="3">
        <f t="shared" si="806"/>
        <v>1</v>
      </c>
      <c r="AE344" s="3">
        <f t="shared" si="806"/>
        <v>1</v>
      </c>
      <c r="AF344" s="3">
        <f t="shared" si="806"/>
        <v>0</v>
      </c>
      <c r="AG344" s="3">
        <f t="shared" si="806"/>
        <v>1</v>
      </c>
      <c r="AH344" s="3">
        <f t="shared" si="806"/>
        <v>0</v>
      </c>
      <c r="AI344" s="3">
        <f t="shared" si="806"/>
        <v>1</v>
      </c>
      <c r="AJ344" s="3">
        <f t="shared" si="806"/>
        <v>1</v>
      </c>
      <c r="AK344" s="3">
        <f t="shared" si="806"/>
        <v>0</v>
      </c>
      <c r="AL344" s="3">
        <f t="shared" si="806"/>
        <v>0</v>
      </c>
      <c r="AM344" s="3">
        <f t="shared" si="693"/>
        <v>5</v>
      </c>
      <c r="DK344" s="3">
        <v>186</v>
      </c>
      <c r="DL344" s="3" t="s">
        <v>1</v>
      </c>
      <c r="DO344" s="3" t="s">
        <v>4</v>
      </c>
      <c r="DP344" s="3" t="s">
        <v>5</v>
      </c>
      <c r="DR344" s="3" t="s">
        <v>0</v>
      </c>
      <c r="DS344" s="3" t="s">
        <v>7</v>
      </c>
      <c r="DT344" s="3" t="s">
        <v>104</v>
      </c>
      <c r="DU344" s="3" t="s">
        <v>105</v>
      </c>
      <c r="DV344" s="5" t="s">
        <v>106</v>
      </c>
      <c r="DY344" s="3" t="s">
        <v>117</v>
      </c>
      <c r="DZ344" s="3" t="s">
        <v>122</v>
      </c>
      <c r="EA344" s="3" t="s">
        <v>118</v>
      </c>
      <c r="EB344" s="3" t="s">
        <v>125</v>
      </c>
      <c r="EC344" s="3" t="s">
        <v>128</v>
      </c>
      <c r="ED344" s="3" t="s">
        <v>121</v>
      </c>
      <c r="EE344" s="3" t="s">
        <v>119</v>
      </c>
      <c r="EF344" s="3" t="s">
        <v>124</v>
      </c>
      <c r="EH344" s="3">
        <f t="shared" ref="EH344:ES344" si="807">IF(AND(DL344&lt;&gt;"",EH158=1),1,0)</f>
        <v>0</v>
      </c>
      <c r="EI344" s="3">
        <f t="shared" si="807"/>
        <v>0</v>
      </c>
      <c r="EJ344" s="3">
        <f t="shared" si="807"/>
        <v>0</v>
      </c>
      <c r="EK344" s="3">
        <f t="shared" si="807"/>
        <v>1</v>
      </c>
      <c r="EL344" s="3">
        <f t="shared" si="807"/>
        <v>1</v>
      </c>
      <c r="EM344" s="3">
        <f t="shared" si="807"/>
        <v>0</v>
      </c>
      <c r="EN344" s="3">
        <f t="shared" si="807"/>
        <v>1</v>
      </c>
      <c r="EO344" s="3">
        <f t="shared" si="807"/>
        <v>0</v>
      </c>
      <c r="EP344" s="3">
        <f t="shared" si="807"/>
        <v>1</v>
      </c>
      <c r="EQ344" s="3">
        <f t="shared" si="807"/>
        <v>1</v>
      </c>
      <c r="ER344" s="3">
        <f t="shared" si="807"/>
        <v>0</v>
      </c>
      <c r="ES344" s="3">
        <f t="shared" si="807"/>
        <v>0</v>
      </c>
      <c r="ET344" s="3">
        <f t="shared" si="695"/>
        <v>5</v>
      </c>
    </row>
    <row r="345" spans="4:150" x14ac:dyDescent="0.25">
      <c r="D345" s="3">
        <v>187</v>
      </c>
      <c r="E345" s="3" t="s">
        <v>1</v>
      </c>
      <c r="H345" s="3" t="s">
        <v>4</v>
      </c>
      <c r="I345" s="3" t="s">
        <v>5</v>
      </c>
      <c r="J345" s="3" t="s">
        <v>6</v>
      </c>
      <c r="M345" s="3" t="s">
        <v>104</v>
      </c>
      <c r="N345" s="3" t="s">
        <v>105</v>
      </c>
      <c r="O345" s="5" t="s">
        <v>106</v>
      </c>
      <c r="P345" s="3" t="s">
        <v>72</v>
      </c>
      <c r="R345" s="3" t="s">
        <v>117</v>
      </c>
      <c r="S345" s="3" t="s">
        <v>118</v>
      </c>
      <c r="T345" s="3" t="s">
        <v>119</v>
      </c>
      <c r="U345" s="3" t="s">
        <v>125</v>
      </c>
      <c r="V345" s="3" t="s">
        <v>128</v>
      </c>
      <c r="W345" s="3" t="s">
        <v>120</v>
      </c>
      <c r="X345" s="3" t="s">
        <v>123</v>
      </c>
      <c r="Y345" s="3" t="s">
        <v>124</v>
      </c>
      <c r="AA345" s="3">
        <f t="shared" ref="AA345:AL345" si="808">IF(AND(E345&lt;&gt;"",AA158=1),1,0)</f>
        <v>0</v>
      </c>
      <c r="AB345" s="3">
        <f t="shared" si="808"/>
        <v>0</v>
      </c>
      <c r="AC345" s="3">
        <f t="shared" si="808"/>
        <v>0</v>
      </c>
      <c r="AD345" s="3">
        <f t="shared" si="808"/>
        <v>1</v>
      </c>
      <c r="AE345" s="3">
        <f t="shared" si="808"/>
        <v>1</v>
      </c>
      <c r="AF345" s="3">
        <f t="shared" si="808"/>
        <v>1</v>
      </c>
      <c r="AG345" s="3">
        <f t="shared" si="808"/>
        <v>0</v>
      </c>
      <c r="AH345" s="3">
        <f t="shared" si="808"/>
        <v>0</v>
      </c>
      <c r="AI345" s="3">
        <f t="shared" si="808"/>
        <v>1</v>
      </c>
      <c r="AJ345" s="3">
        <f t="shared" si="808"/>
        <v>1</v>
      </c>
      <c r="AK345" s="3">
        <f t="shared" si="808"/>
        <v>0</v>
      </c>
      <c r="AL345" s="3">
        <f t="shared" si="808"/>
        <v>1</v>
      </c>
      <c r="AM345" s="3">
        <f t="shared" si="693"/>
        <v>6</v>
      </c>
      <c r="DK345" s="3">
        <v>187</v>
      </c>
      <c r="DL345" s="3" t="s">
        <v>1</v>
      </c>
      <c r="DO345" s="3" t="s">
        <v>4</v>
      </c>
      <c r="DP345" s="3" t="s">
        <v>5</v>
      </c>
      <c r="DQ345" s="3" t="s">
        <v>6</v>
      </c>
      <c r="DT345" s="3" t="s">
        <v>104</v>
      </c>
      <c r="DU345" s="3" t="s">
        <v>105</v>
      </c>
      <c r="DV345" s="5" t="s">
        <v>106</v>
      </c>
      <c r="DW345" s="3" t="s">
        <v>72</v>
      </c>
      <c r="DY345" s="3" t="s">
        <v>117</v>
      </c>
      <c r="DZ345" s="3" t="s">
        <v>118</v>
      </c>
      <c r="EA345" s="3" t="s">
        <v>119</v>
      </c>
      <c r="EB345" s="3" t="s">
        <v>125</v>
      </c>
      <c r="EC345" s="3" t="s">
        <v>128</v>
      </c>
      <c r="ED345" s="3" t="s">
        <v>120</v>
      </c>
      <c r="EE345" s="3" t="s">
        <v>123</v>
      </c>
      <c r="EF345" s="3" t="s">
        <v>124</v>
      </c>
      <c r="EH345" s="3">
        <f t="shared" ref="EH345:ES345" si="809">IF(AND(DL345&lt;&gt;"",EH158=1),1,0)</f>
        <v>0</v>
      </c>
      <c r="EI345" s="3">
        <f t="shared" si="809"/>
        <v>0</v>
      </c>
      <c r="EJ345" s="3">
        <f t="shared" si="809"/>
        <v>0</v>
      </c>
      <c r="EK345" s="3">
        <f t="shared" si="809"/>
        <v>1</v>
      </c>
      <c r="EL345" s="3">
        <f t="shared" si="809"/>
        <v>1</v>
      </c>
      <c r="EM345" s="3">
        <f t="shared" si="809"/>
        <v>1</v>
      </c>
      <c r="EN345" s="3">
        <f t="shared" si="809"/>
        <v>0</v>
      </c>
      <c r="EO345" s="3">
        <f t="shared" si="809"/>
        <v>0</v>
      </c>
      <c r="EP345" s="3">
        <f t="shared" si="809"/>
        <v>1</v>
      </c>
      <c r="EQ345" s="3">
        <f t="shared" si="809"/>
        <v>1</v>
      </c>
      <c r="ER345" s="3">
        <f t="shared" si="809"/>
        <v>0</v>
      </c>
      <c r="ES345" s="3">
        <f t="shared" si="809"/>
        <v>1</v>
      </c>
      <c r="ET345" s="3">
        <f t="shared" si="695"/>
        <v>6</v>
      </c>
    </row>
    <row r="346" spans="4:150" x14ac:dyDescent="0.25">
      <c r="D346" s="3">
        <v>188</v>
      </c>
      <c r="E346" s="3" t="s">
        <v>1</v>
      </c>
      <c r="H346" s="3" t="s">
        <v>4</v>
      </c>
      <c r="I346" s="3" t="s">
        <v>5</v>
      </c>
      <c r="J346" s="3" t="s">
        <v>6</v>
      </c>
      <c r="L346" s="3" t="s">
        <v>7</v>
      </c>
      <c r="N346" s="3" t="s">
        <v>105</v>
      </c>
      <c r="O346" s="5" t="s">
        <v>106</v>
      </c>
      <c r="P346" s="3" t="s">
        <v>72</v>
      </c>
      <c r="R346" s="3" t="s">
        <v>121</v>
      </c>
      <c r="S346" s="3" t="s">
        <v>118</v>
      </c>
      <c r="T346" s="3" t="s">
        <v>117</v>
      </c>
      <c r="U346" s="3" t="s">
        <v>125</v>
      </c>
      <c r="V346" s="3" t="s">
        <v>128</v>
      </c>
      <c r="W346" s="3" t="s">
        <v>120</v>
      </c>
      <c r="X346" s="3" t="s">
        <v>123</v>
      </c>
      <c r="Y346" s="3" t="s">
        <v>124</v>
      </c>
      <c r="AA346" s="3">
        <f t="shared" ref="AA346:AL346" si="810">IF(AND(E346&lt;&gt;"",AA158=1),1,0)</f>
        <v>0</v>
      </c>
      <c r="AB346" s="3">
        <f t="shared" si="810"/>
        <v>0</v>
      </c>
      <c r="AC346" s="3">
        <f t="shared" si="810"/>
        <v>0</v>
      </c>
      <c r="AD346" s="3">
        <f t="shared" si="810"/>
        <v>1</v>
      </c>
      <c r="AE346" s="3">
        <f t="shared" si="810"/>
        <v>1</v>
      </c>
      <c r="AF346" s="3">
        <f t="shared" si="810"/>
        <v>1</v>
      </c>
      <c r="AG346" s="3">
        <f t="shared" si="810"/>
        <v>0</v>
      </c>
      <c r="AH346" s="3">
        <f t="shared" si="810"/>
        <v>0</v>
      </c>
      <c r="AI346" s="3">
        <f t="shared" si="810"/>
        <v>0</v>
      </c>
      <c r="AJ346" s="3">
        <f t="shared" si="810"/>
        <v>1</v>
      </c>
      <c r="AK346" s="3">
        <f t="shared" si="810"/>
        <v>0</v>
      </c>
      <c r="AL346" s="3">
        <f t="shared" si="810"/>
        <v>1</v>
      </c>
      <c r="AM346" s="3">
        <f t="shared" si="693"/>
        <v>5</v>
      </c>
      <c r="DK346" s="3">
        <v>188</v>
      </c>
      <c r="DL346" s="3" t="s">
        <v>1</v>
      </c>
      <c r="DO346" s="3" t="s">
        <v>4</v>
      </c>
      <c r="DP346" s="3" t="s">
        <v>5</v>
      </c>
      <c r="DQ346" s="3" t="s">
        <v>6</v>
      </c>
      <c r="DS346" s="3" t="s">
        <v>7</v>
      </c>
      <c r="DU346" s="3" t="s">
        <v>105</v>
      </c>
      <c r="DV346" s="5" t="s">
        <v>106</v>
      </c>
      <c r="DW346" s="3" t="s">
        <v>72</v>
      </c>
      <c r="DY346" s="3" t="s">
        <v>121</v>
      </c>
      <c r="DZ346" s="3" t="s">
        <v>118</v>
      </c>
      <c r="EA346" s="3" t="s">
        <v>117</v>
      </c>
      <c r="EB346" s="3" t="s">
        <v>125</v>
      </c>
      <c r="EC346" s="3" t="s">
        <v>128</v>
      </c>
      <c r="ED346" s="3" t="s">
        <v>120</v>
      </c>
      <c r="EE346" s="3" t="s">
        <v>123</v>
      </c>
      <c r="EF346" s="3" t="s">
        <v>124</v>
      </c>
      <c r="EH346" s="3">
        <f t="shared" ref="EH346:ES346" si="811">IF(AND(DL346&lt;&gt;"",EH158=1),1,0)</f>
        <v>0</v>
      </c>
      <c r="EI346" s="3">
        <f t="shared" si="811"/>
        <v>0</v>
      </c>
      <c r="EJ346" s="3">
        <f t="shared" si="811"/>
        <v>0</v>
      </c>
      <c r="EK346" s="3">
        <f t="shared" si="811"/>
        <v>1</v>
      </c>
      <c r="EL346" s="3">
        <f t="shared" si="811"/>
        <v>1</v>
      </c>
      <c r="EM346" s="3">
        <f t="shared" si="811"/>
        <v>1</v>
      </c>
      <c r="EN346" s="3">
        <f t="shared" si="811"/>
        <v>0</v>
      </c>
      <c r="EO346" s="3">
        <f t="shared" si="811"/>
        <v>0</v>
      </c>
      <c r="EP346" s="3">
        <f t="shared" si="811"/>
        <v>0</v>
      </c>
      <c r="EQ346" s="3">
        <f t="shared" si="811"/>
        <v>1</v>
      </c>
      <c r="ER346" s="3">
        <f t="shared" si="811"/>
        <v>0</v>
      </c>
      <c r="ES346" s="3">
        <f t="shared" si="811"/>
        <v>1</v>
      </c>
      <c r="ET346" s="3">
        <f t="shared" si="695"/>
        <v>5</v>
      </c>
    </row>
    <row r="347" spans="4:150" x14ac:dyDescent="0.25">
      <c r="D347" s="3">
        <v>189</v>
      </c>
      <c r="E347" s="3" t="s">
        <v>1</v>
      </c>
      <c r="H347" s="3" t="s">
        <v>4</v>
      </c>
      <c r="I347" s="3" t="s">
        <v>5</v>
      </c>
      <c r="J347" s="3" t="s">
        <v>6</v>
      </c>
      <c r="L347" s="3" t="s">
        <v>7</v>
      </c>
      <c r="M347" s="3" t="s">
        <v>104</v>
      </c>
      <c r="O347" s="5" t="s">
        <v>106</v>
      </c>
      <c r="P347" s="3" t="s">
        <v>72</v>
      </c>
      <c r="R347" s="3" t="s">
        <v>121</v>
      </c>
      <c r="S347" s="3" t="s">
        <v>117</v>
      </c>
      <c r="T347" s="3" t="s">
        <v>119</v>
      </c>
      <c r="U347" s="3" t="s">
        <v>125</v>
      </c>
      <c r="V347" s="3" t="s">
        <v>128</v>
      </c>
      <c r="W347" s="3" t="s">
        <v>120</v>
      </c>
      <c r="X347" s="3" t="s">
        <v>123</v>
      </c>
      <c r="Y347" s="3" t="s">
        <v>124</v>
      </c>
      <c r="AA347" s="3">
        <f t="shared" ref="AA347:AL347" si="812">IF(AND(E347&lt;&gt;"",AA158=1),1,0)</f>
        <v>0</v>
      </c>
      <c r="AB347" s="3">
        <f t="shared" si="812"/>
        <v>0</v>
      </c>
      <c r="AC347" s="3">
        <f t="shared" si="812"/>
        <v>0</v>
      </c>
      <c r="AD347" s="3">
        <f t="shared" si="812"/>
        <v>1</v>
      </c>
      <c r="AE347" s="3">
        <f t="shared" si="812"/>
        <v>1</v>
      </c>
      <c r="AF347" s="3">
        <f t="shared" si="812"/>
        <v>1</v>
      </c>
      <c r="AG347" s="3">
        <f t="shared" si="812"/>
        <v>0</v>
      </c>
      <c r="AH347" s="3">
        <f t="shared" si="812"/>
        <v>0</v>
      </c>
      <c r="AI347" s="3">
        <f t="shared" si="812"/>
        <v>1</v>
      </c>
      <c r="AJ347" s="3">
        <f t="shared" si="812"/>
        <v>0</v>
      </c>
      <c r="AK347" s="3">
        <f t="shared" si="812"/>
        <v>0</v>
      </c>
      <c r="AL347" s="3">
        <f t="shared" si="812"/>
        <v>1</v>
      </c>
      <c r="AM347" s="3">
        <f t="shared" si="693"/>
        <v>5</v>
      </c>
      <c r="DK347" s="3">
        <v>189</v>
      </c>
      <c r="DL347" s="3" t="s">
        <v>1</v>
      </c>
      <c r="DO347" s="3" t="s">
        <v>4</v>
      </c>
      <c r="DP347" s="3" t="s">
        <v>5</v>
      </c>
      <c r="DQ347" s="3" t="s">
        <v>6</v>
      </c>
      <c r="DS347" s="3" t="s">
        <v>7</v>
      </c>
      <c r="DT347" s="3" t="s">
        <v>104</v>
      </c>
      <c r="DV347" s="5" t="s">
        <v>106</v>
      </c>
      <c r="DW347" s="3" t="s">
        <v>72</v>
      </c>
      <c r="DY347" s="3" t="s">
        <v>121</v>
      </c>
      <c r="DZ347" s="3" t="s">
        <v>117</v>
      </c>
      <c r="EA347" s="3" t="s">
        <v>119</v>
      </c>
      <c r="EB347" s="3" t="s">
        <v>125</v>
      </c>
      <c r="EC347" s="3" t="s">
        <v>128</v>
      </c>
      <c r="ED347" s="3" t="s">
        <v>120</v>
      </c>
      <c r="EE347" s="3" t="s">
        <v>123</v>
      </c>
      <c r="EF347" s="3" t="s">
        <v>124</v>
      </c>
      <c r="EH347" s="3">
        <f t="shared" ref="EH347:ES347" si="813">IF(AND(DL347&lt;&gt;"",EH158=1),1,0)</f>
        <v>0</v>
      </c>
      <c r="EI347" s="3">
        <f t="shared" si="813"/>
        <v>0</v>
      </c>
      <c r="EJ347" s="3">
        <f t="shared" si="813"/>
        <v>0</v>
      </c>
      <c r="EK347" s="3">
        <f t="shared" si="813"/>
        <v>1</v>
      </c>
      <c r="EL347" s="3">
        <f t="shared" si="813"/>
        <v>1</v>
      </c>
      <c r="EM347" s="3">
        <f t="shared" si="813"/>
        <v>1</v>
      </c>
      <c r="EN347" s="3">
        <f t="shared" si="813"/>
        <v>0</v>
      </c>
      <c r="EO347" s="3">
        <f t="shared" si="813"/>
        <v>0</v>
      </c>
      <c r="EP347" s="3">
        <f t="shared" si="813"/>
        <v>1</v>
      </c>
      <c r="EQ347" s="3">
        <f t="shared" si="813"/>
        <v>0</v>
      </c>
      <c r="ER347" s="3">
        <f t="shared" si="813"/>
        <v>0</v>
      </c>
      <c r="ES347" s="3">
        <f t="shared" si="813"/>
        <v>1</v>
      </c>
      <c r="ET347" s="3">
        <f t="shared" si="695"/>
        <v>5</v>
      </c>
    </row>
    <row r="348" spans="4:150" x14ac:dyDescent="0.25">
      <c r="D348" s="3">
        <v>190</v>
      </c>
      <c r="E348" s="3" t="s">
        <v>1</v>
      </c>
      <c r="H348" s="3" t="s">
        <v>4</v>
      </c>
      <c r="I348" s="3" t="s">
        <v>5</v>
      </c>
      <c r="J348" s="3" t="s">
        <v>6</v>
      </c>
      <c r="L348" s="3" t="s">
        <v>7</v>
      </c>
      <c r="M348" s="3" t="s">
        <v>104</v>
      </c>
      <c r="N348" s="3" t="s">
        <v>105</v>
      </c>
      <c r="P348" s="3" t="s">
        <v>72</v>
      </c>
      <c r="R348" s="3" t="s">
        <v>121</v>
      </c>
      <c r="S348" s="3" t="s">
        <v>118</v>
      </c>
      <c r="T348" s="3" t="s">
        <v>117</v>
      </c>
      <c r="U348" s="3" t="s">
        <v>125</v>
      </c>
      <c r="V348" s="3" t="s">
        <v>128</v>
      </c>
      <c r="W348" s="3" t="s">
        <v>120</v>
      </c>
      <c r="X348" s="3" t="s">
        <v>123</v>
      </c>
      <c r="Y348" s="3" t="s">
        <v>119</v>
      </c>
      <c r="AA348" s="3">
        <f t="shared" ref="AA348:AL348" si="814">IF(AND(E348&lt;&gt;"",AA158=1),1,0)</f>
        <v>0</v>
      </c>
      <c r="AB348" s="3">
        <f t="shared" si="814"/>
        <v>0</v>
      </c>
      <c r="AC348" s="3">
        <f t="shared" si="814"/>
        <v>0</v>
      </c>
      <c r="AD348" s="3">
        <f t="shared" si="814"/>
        <v>1</v>
      </c>
      <c r="AE348" s="3">
        <f t="shared" si="814"/>
        <v>1</v>
      </c>
      <c r="AF348" s="3">
        <f t="shared" si="814"/>
        <v>1</v>
      </c>
      <c r="AG348" s="3">
        <f t="shared" si="814"/>
        <v>0</v>
      </c>
      <c r="AH348" s="3">
        <f t="shared" si="814"/>
        <v>0</v>
      </c>
      <c r="AI348" s="3">
        <f t="shared" si="814"/>
        <v>1</v>
      </c>
      <c r="AJ348" s="3">
        <f t="shared" si="814"/>
        <v>1</v>
      </c>
      <c r="AK348" s="3">
        <f t="shared" si="814"/>
        <v>0</v>
      </c>
      <c r="AL348" s="3">
        <f t="shared" si="814"/>
        <v>1</v>
      </c>
      <c r="AM348" s="3">
        <f t="shared" si="693"/>
        <v>6</v>
      </c>
      <c r="DK348" s="3">
        <v>190</v>
      </c>
      <c r="DL348" s="3" t="s">
        <v>1</v>
      </c>
      <c r="DO348" s="3" t="s">
        <v>4</v>
      </c>
      <c r="DP348" s="3" t="s">
        <v>5</v>
      </c>
      <c r="DQ348" s="3" t="s">
        <v>6</v>
      </c>
      <c r="DS348" s="3" t="s">
        <v>7</v>
      </c>
      <c r="DT348" s="3" t="s">
        <v>104</v>
      </c>
      <c r="DU348" s="3" t="s">
        <v>105</v>
      </c>
      <c r="DW348" s="3" t="s">
        <v>72</v>
      </c>
      <c r="DY348" s="3" t="s">
        <v>121</v>
      </c>
      <c r="DZ348" s="3" t="s">
        <v>118</v>
      </c>
      <c r="EA348" s="3" t="s">
        <v>117</v>
      </c>
      <c r="EB348" s="3" t="s">
        <v>125</v>
      </c>
      <c r="EC348" s="3" t="s">
        <v>128</v>
      </c>
      <c r="ED348" s="3" t="s">
        <v>120</v>
      </c>
      <c r="EE348" s="3" t="s">
        <v>123</v>
      </c>
      <c r="EF348" s="3" t="s">
        <v>119</v>
      </c>
      <c r="EH348" s="3">
        <f t="shared" ref="EH348:ES348" si="815">IF(AND(DL348&lt;&gt;"",EH158=1),1,0)</f>
        <v>0</v>
      </c>
      <c r="EI348" s="3">
        <f t="shared" si="815"/>
        <v>0</v>
      </c>
      <c r="EJ348" s="3">
        <f t="shared" si="815"/>
        <v>0</v>
      </c>
      <c r="EK348" s="3">
        <f t="shared" si="815"/>
        <v>1</v>
      </c>
      <c r="EL348" s="3">
        <f t="shared" si="815"/>
        <v>1</v>
      </c>
      <c r="EM348" s="3">
        <f t="shared" si="815"/>
        <v>1</v>
      </c>
      <c r="EN348" s="3">
        <f t="shared" si="815"/>
        <v>0</v>
      </c>
      <c r="EO348" s="3">
        <f t="shared" si="815"/>
        <v>0</v>
      </c>
      <c r="EP348" s="3">
        <f t="shared" si="815"/>
        <v>1</v>
      </c>
      <c r="EQ348" s="3">
        <f t="shared" si="815"/>
        <v>1</v>
      </c>
      <c r="ER348" s="3">
        <f t="shared" si="815"/>
        <v>0</v>
      </c>
      <c r="ES348" s="3">
        <f t="shared" si="815"/>
        <v>1</v>
      </c>
      <c r="ET348" s="3">
        <f t="shared" si="695"/>
        <v>6</v>
      </c>
    </row>
    <row r="349" spans="4:150" x14ac:dyDescent="0.25">
      <c r="D349" s="3">
        <v>191</v>
      </c>
      <c r="E349" s="3" t="s">
        <v>1</v>
      </c>
      <c r="H349" s="3" t="s">
        <v>4</v>
      </c>
      <c r="I349" s="3" t="s">
        <v>5</v>
      </c>
      <c r="J349" s="3" t="s">
        <v>6</v>
      </c>
      <c r="L349" s="3" t="s">
        <v>7</v>
      </c>
      <c r="M349" s="3" t="s">
        <v>104</v>
      </c>
      <c r="N349" s="3" t="s">
        <v>105</v>
      </c>
      <c r="O349" s="5" t="s">
        <v>106</v>
      </c>
      <c r="R349" s="3" t="s">
        <v>121</v>
      </c>
      <c r="S349" s="3" t="s">
        <v>118</v>
      </c>
      <c r="T349" s="3" t="s">
        <v>117</v>
      </c>
      <c r="U349" s="3" t="s">
        <v>125</v>
      </c>
      <c r="V349" s="3" t="s">
        <v>128</v>
      </c>
      <c r="W349" s="3" t="s">
        <v>120</v>
      </c>
      <c r="X349" s="3" t="s">
        <v>119</v>
      </c>
      <c r="Y349" s="3" t="s">
        <v>124</v>
      </c>
      <c r="AA349" s="3">
        <f t="shared" ref="AA349:AL349" si="816">IF(AND(E349&lt;&gt;"",AA158=1),1,0)</f>
        <v>0</v>
      </c>
      <c r="AB349" s="3">
        <f t="shared" si="816"/>
        <v>0</v>
      </c>
      <c r="AC349" s="3">
        <f t="shared" si="816"/>
        <v>0</v>
      </c>
      <c r="AD349" s="3">
        <f t="shared" si="816"/>
        <v>1</v>
      </c>
      <c r="AE349" s="3">
        <f t="shared" si="816"/>
        <v>1</v>
      </c>
      <c r="AF349" s="3">
        <f t="shared" si="816"/>
        <v>1</v>
      </c>
      <c r="AG349" s="3">
        <f t="shared" si="816"/>
        <v>0</v>
      </c>
      <c r="AH349" s="3">
        <f t="shared" si="816"/>
        <v>0</v>
      </c>
      <c r="AI349" s="3">
        <f t="shared" si="816"/>
        <v>1</v>
      </c>
      <c r="AJ349" s="3">
        <f t="shared" si="816"/>
        <v>1</v>
      </c>
      <c r="AK349" s="3">
        <f t="shared" si="816"/>
        <v>0</v>
      </c>
      <c r="AL349" s="3">
        <f t="shared" si="816"/>
        <v>0</v>
      </c>
      <c r="AM349" s="3">
        <f t="shared" si="693"/>
        <v>5</v>
      </c>
      <c r="DK349" s="3">
        <v>191</v>
      </c>
      <c r="DL349" s="3" t="s">
        <v>1</v>
      </c>
      <c r="DO349" s="3" t="s">
        <v>4</v>
      </c>
      <c r="DP349" s="3" t="s">
        <v>5</v>
      </c>
      <c r="DQ349" s="3" t="s">
        <v>6</v>
      </c>
      <c r="DS349" s="3" t="s">
        <v>7</v>
      </c>
      <c r="DT349" s="3" t="s">
        <v>104</v>
      </c>
      <c r="DU349" s="3" t="s">
        <v>105</v>
      </c>
      <c r="DV349" s="5" t="s">
        <v>106</v>
      </c>
      <c r="DY349" s="3" t="s">
        <v>121</v>
      </c>
      <c r="DZ349" s="3" t="s">
        <v>118</v>
      </c>
      <c r="EA349" s="3" t="s">
        <v>117</v>
      </c>
      <c r="EB349" s="3" t="s">
        <v>125</v>
      </c>
      <c r="EC349" s="3" t="s">
        <v>128</v>
      </c>
      <c r="ED349" s="3" t="s">
        <v>120</v>
      </c>
      <c r="EE349" s="3" t="s">
        <v>119</v>
      </c>
      <c r="EF349" s="3" t="s">
        <v>124</v>
      </c>
      <c r="EH349" s="3">
        <f t="shared" ref="EH349:ES349" si="817">IF(AND(DL349&lt;&gt;"",EH158=1),1,0)</f>
        <v>0</v>
      </c>
      <c r="EI349" s="3">
        <f t="shared" si="817"/>
        <v>0</v>
      </c>
      <c r="EJ349" s="3">
        <f t="shared" si="817"/>
        <v>0</v>
      </c>
      <c r="EK349" s="3">
        <f t="shared" si="817"/>
        <v>1</v>
      </c>
      <c r="EL349" s="3">
        <f t="shared" si="817"/>
        <v>1</v>
      </c>
      <c r="EM349" s="3">
        <f t="shared" si="817"/>
        <v>1</v>
      </c>
      <c r="EN349" s="3">
        <f t="shared" si="817"/>
        <v>0</v>
      </c>
      <c r="EO349" s="3">
        <f t="shared" si="817"/>
        <v>0</v>
      </c>
      <c r="EP349" s="3">
        <f t="shared" si="817"/>
        <v>1</v>
      </c>
      <c r="EQ349" s="3">
        <f t="shared" si="817"/>
        <v>1</v>
      </c>
      <c r="ER349" s="3">
        <f t="shared" si="817"/>
        <v>0</v>
      </c>
      <c r="ES349" s="3">
        <f t="shared" si="817"/>
        <v>0</v>
      </c>
      <c r="ET349" s="3">
        <f t="shared" si="695"/>
        <v>5</v>
      </c>
    </row>
    <row r="350" spans="4:150" x14ac:dyDescent="0.25">
      <c r="D350" s="3">
        <v>192</v>
      </c>
      <c r="E350" s="3" t="s">
        <v>1</v>
      </c>
      <c r="H350" s="3" t="s">
        <v>4</v>
      </c>
      <c r="I350" s="3" t="s">
        <v>5</v>
      </c>
      <c r="J350" s="3" t="s">
        <v>6</v>
      </c>
      <c r="K350" s="3" t="s">
        <v>0</v>
      </c>
      <c r="N350" s="3" t="s">
        <v>105</v>
      </c>
      <c r="O350" s="5" t="s">
        <v>106</v>
      </c>
      <c r="P350" s="3" t="s">
        <v>72</v>
      </c>
      <c r="R350" s="3" t="s">
        <v>117</v>
      </c>
      <c r="S350" s="3" t="s">
        <v>122</v>
      </c>
      <c r="T350" s="3" t="s">
        <v>118</v>
      </c>
      <c r="U350" s="3" t="s">
        <v>125</v>
      </c>
      <c r="V350" s="3" t="s">
        <v>128</v>
      </c>
      <c r="W350" s="3" t="s">
        <v>120</v>
      </c>
      <c r="X350" s="3" t="s">
        <v>123</v>
      </c>
      <c r="Y350" s="3" t="s">
        <v>124</v>
      </c>
      <c r="AA350" s="3">
        <f t="shared" ref="AA350:AL350" si="818">IF(AND(E350&lt;&gt;"",AA158=1),1,0)</f>
        <v>0</v>
      </c>
      <c r="AB350" s="3">
        <f t="shared" si="818"/>
        <v>0</v>
      </c>
      <c r="AC350" s="3">
        <f t="shared" si="818"/>
        <v>0</v>
      </c>
      <c r="AD350" s="3">
        <f t="shared" si="818"/>
        <v>1</v>
      </c>
      <c r="AE350" s="3">
        <f t="shared" si="818"/>
        <v>1</v>
      </c>
      <c r="AF350" s="3">
        <f t="shared" si="818"/>
        <v>1</v>
      </c>
      <c r="AG350" s="3">
        <f t="shared" si="818"/>
        <v>1</v>
      </c>
      <c r="AH350" s="3">
        <f t="shared" si="818"/>
        <v>0</v>
      </c>
      <c r="AI350" s="3">
        <f t="shared" si="818"/>
        <v>0</v>
      </c>
      <c r="AJ350" s="3">
        <f t="shared" si="818"/>
        <v>1</v>
      </c>
      <c r="AK350" s="3">
        <f t="shared" si="818"/>
        <v>0</v>
      </c>
      <c r="AL350" s="3">
        <f t="shared" si="818"/>
        <v>1</v>
      </c>
      <c r="AM350" s="3">
        <f t="shared" si="693"/>
        <v>6</v>
      </c>
      <c r="DK350" s="3">
        <v>192</v>
      </c>
      <c r="DL350" s="3" t="s">
        <v>1</v>
      </c>
      <c r="DO350" s="3" t="s">
        <v>4</v>
      </c>
      <c r="DP350" s="3" t="s">
        <v>5</v>
      </c>
      <c r="DQ350" s="3" t="s">
        <v>6</v>
      </c>
      <c r="DR350" s="3" t="s">
        <v>0</v>
      </c>
      <c r="DU350" s="3" t="s">
        <v>105</v>
      </c>
      <c r="DV350" s="5" t="s">
        <v>106</v>
      </c>
      <c r="DW350" s="3" t="s">
        <v>72</v>
      </c>
      <c r="DY350" s="3" t="s">
        <v>117</v>
      </c>
      <c r="DZ350" s="3" t="s">
        <v>122</v>
      </c>
      <c r="EA350" s="3" t="s">
        <v>118</v>
      </c>
      <c r="EB350" s="3" t="s">
        <v>125</v>
      </c>
      <c r="EC350" s="3" t="s">
        <v>128</v>
      </c>
      <c r="ED350" s="3" t="s">
        <v>120</v>
      </c>
      <c r="EE350" s="3" t="s">
        <v>123</v>
      </c>
      <c r="EF350" s="3" t="s">
        <v>124</v>
      </c>
      <c r="EH350" s="3">
        <f t="shared" ref="EH350:ES350" si="819">IF(AND(DL350&lt;&gt;"",EH158=1),1,0)</f>
        <v>0</v>
      </c>
      <c r="EI350" s="3">
        <f t="shared" si="819"/>
        <v>0</v>
      </c>
      <c r="EJ350" s="3">
        <f t="shared" si="819"/>
        <v>0</v>
      </c>
      <c r="EK350" s="3">
        <f t="shared" si="819"/>
        <v>1</v>
      </c>
      <c r="EL350" s="3">
        <f t="shared" si="819"/>
        <v>1</v>
      </c>
      <c r="EM350" s="3">
        <f t="shared" si="819"/>
        <v>1</v>
      </c>
      <c r="EN350" s="3">
        <f t="shared" si="819"/>
        <v>1</v>
      </c>
      <c r="EO350" s="3">
        <f t="shared" si="819"/>
        <v>0</v>
      </c>
      <c r="EP350" s="3">
        <f t="shared" si="819"/>
        <v>0</v>
      </c>
      <c r="EQ350" s="3">
        <f t="shared" si="819"/>
        <v>1</v>
      </c>
      <c r="ER350" s="3">
        <f t="shared" si="819"/>
        <v>0</v>
      </c>
      <c r="ES350" s="3">
        <f t="shared" si="819"/>
        <v>1</v>
      </c>
      <c r="ET350" s="3">
        <f t="shared" si="695"/>
        <v>6</v>
      </c>
    </row>
    <row r="351" spans="4:150" x14ac:dyDescent="0.25">
      <c r="D351" s="3">
        <v>193</v>
      </c>
      <c r="E351" s="3" t="s">
        <v>1</v>
      </c>
      <c r="H351" s="3" t="s">
        <v>4</v>
      </c>
      <c r="I351" s="3" t="s">
        <v>5</v>
      </c>
      <c r="J351" s="3" t="s">
        <v>6</v>
      </c>
      <c r="K351" s="3" t="s">
        <v>0</v>
      </c>
      <c r="M351" s="3" t="s">
        <v>104</v>
      </c>
      <c r="O351" s="5" t="s">
        <v>106</v>
      </c>
      <c r="P351" s="3" t="s">
        <v>72</v>
      </c>
      <c r="R351" s="3" t="s">
        <v>117</v>
      </c>
      <c r="S351" s="3" t="s">
        <v>122</v>
      </c>
      <c r="T351" s="3" t="s">
        <v>119</v>
      </c>
      <c r="U351" s="3" t="s">
        <v>125</v>
      </c>
      <c r="V351" s="3" t="s">
        <v>128</v>
      </c>
      <c r="W351" s="3" t="s">
        <v>120</v>
      </c>
      <c r="X351" s="3" t="s">
        <v>123</v>
      </c>
      <c r="Y351" s="3" t="s">
        <v>124</v>
      </c>
      <c r="AA351" s="3">
        <f t="shared" ref="AA351:AL351" si="820">IF(AND(E351&lt;&gt;"",AA158=1),1,0)</f>
        <v>0</v>
      </c>
      <c r="AB351" s="3">
        <f t="shared" si="820"/>
        <v>0</v>
      </c>
      <c r="AC351" s="3">
        <f t="shared" si="820"/>
        <v>0</v>
      </c>
      <c r="AD351" s="3">
        <f t="shared" si="820"/>
        <v>1</v>
      </c>
      <c r="AE351" s="3">
        <f t="shared" si="820"/>
        <v>1</v>
      </c>
      <c r="AF351" s="3">
        <f t="shared" si="820"/>
        <v>1</v>
      </c>
      <c r="AG351" s="3">
        <f t="shared" si="820"/>
        <v>1</v>
      </c>
      <c r="AH351" s="3">
        <f t="shared" si="820"/>
        <v>0</v>
      </c>
      <c r="AI351" s="3">
        <f t="shared" si="820"/>
        <v>1</v>
      </c>
      <c r="AJ351" s="3">
        <f t="shared" si="820"/>
        <v>0</v>
      </c>
      <c r="AK351" s="3">
        <f t="shared" si="820"/>
        <v>0</v>
      </c>
      <c r="AL351" s="3">
        <f t="shared" si="820"/>
        <v>1</v>
      </c>
      <c r="AM351" s="3">
        <f t="shared" si="693"/>
        <v>6</v>
      </c>
      <c r="DK351" s="3">
        <v>193</v>
      </c>
      <c r="DL351" s="3" t="s">
        <v>1</v>
      </c>
      <c r="DO351" s="3" t="s">
        <v>4</v>
      </c>
      <c r="DP351" s="3" t="s">
        <v>5</v>
      </c>
      <c r="DQ351" s="3" t="s">
        <v>6</v>
      </c>
      <c r="DR351" s="3" t="s">
        <v>0</v>
      </c>
      <c r="DT351" s="3" t="s">
        <v>104</v>
      </c>
      <c r="DV351" s="5" t="s">
        <v>106</v>
      </c>
      <c r="DW351" s="3" t="s">
        <v>72</v>
      </c>
      <c r="DY351" s="3" t="s">
        <v>117</v>
      </c>
      <c r="DZ351" s="3" t="s">
        <v>122</v>
      </c>
      <c r="EA351" s="3" t="s">
        <v>119</v>
      </c>
      <c r="EB351" s="3" t="s">
        <v>125</v>
      </c>
      <c r="EC351" s="3" t="s">
        <v>128</v>
      </c>
      <c r="ED351" s="3" t="s">
        <v>120</v>
      </c>
      <c r="EE351" s="3" t="s">
        <v>123</v>
      </c>
      <c r="EF351" s="3" t="s">
        <v>124</v>
      </c>
      <c r="EH351" s="3">
        <f t="shared" ref="EH351:ES351" si="821">IF(AND(DL351&lt;&gt;"",EH158=1),1,0)</f>
        <v>0</v>
      </c>
      <c r="EI351" s="3">
        <f t="shared" si="821"/>
        <v>0</v>
      </c>
      <c r="EJ351" s="3">
        <f t="shared" si="821"/>
        <v>0</v>
      </c>
      <c r="EK351" s="3">
        <f t="shared" si="821"/>
        <v>1</v>
      </c>
      <c r="EL351" s="3">
        <f t="shared" si="821"/>
        <v>1</v>
      </c>
      <c r="EM351" s="3">
        <f t="shared" si="821"/>
        <v>1</v>
      </c>
      <c r="EN351" s="3">
        <f t="shared" si="821"/>
        <v>1</v>
      </c>
      <c r="EO351" s="3">
        <f t="shared" si="821"/>
        <v>0</v>
      </c>
      <c r="EP351" s="3">
        <f t="shared" si="821"/>
        <v>1</v>
      </c>
      <c r="EQ351" s="3">
        <f t="shared" si="821"/>
        <v>0</v>
      </c>
      <c r="ER351" s="3">
        <f t="shared" si="821"/>
        <v>0</v>
      </c>
      <c r="ES351" s="3">
        <f t="shared" si="821"/>
        <v>1</v>
      </c>
      <c r="ET351" s="3">
        <f t="shared" si="695"/>
        <v>6</v>
      </c>
    </row>
    <row r="352" spans="4:150" x14ac:dyDescent="0.25">
      <c r="D352" s="3">
        <v>194</v>
      </c>
      <c r="E352" s="3" t="s">
        <v>1</v>
      </c>
      <c r="H352" s="3" t="s">
        <v>4</v>
      </c>
      <c r="I352" s="3" t="s">
        <v>5</v>
      </c>
      <c r="J352" s="3" t="s">
        <v>6</v>
      </c>
      <c r="K352" s="3" t="s">
        <v>0</v>
      </c>
      <c r="M352" s="3" t="s">
        <v>104</v>
      </c>
      <c r="N352" s="3" t="s">
        <v>105</v>
      </c>
      <c r="P352" s="3" t="s">
        <v>72</v>
      </c>
      <c r="R352" s="3" t="s">
        <v>117</v>
      </c>
      <c r="S352" s="3" t="s">
        <v>122</v>
      </c>
      <c r="T352" s="3" t="s">
        <v>118</v>
      </c>
      <c r="U352" s="3" t="s">
        <v>125</v>
      </c>
      <c r="V352" s="3" t="s">
        <v>128</v>
      </c>
      <c r="W352" s="3" t="s">
        <v>120</v>
      </c>
      <c r="X352" s="3" t="s">
        <v>123</v>
      </c>
      <c r="Y352" s="3" t="s">
        <v>119</v>
      </c>
      <c r="AA352" s="3">
        <f t="shared" ref="AA352:AL352" si="822">IF(AND(E352&lt;&gt;"",AA158=1),1,0)</f>
        <v>0</v>
      </c>
      <c r="AB352" s="3">
        <f t="shared" si="822"/>
        <v>0</v>
      </c>
      <c r="AC352" s="3">
        <f t="shared" si="822"/>
        <v>0</v>
      </c>
      <c r="AD352" s="3">
        <f t="shared" si="822"/>
        <v>1</v>
      </c>
      <c r="AE352" s="3">
        <f t="shared" si="822"/>
        <v>1</v>
      </c>
      <c r="AF352" s="3">
        <f t="shared" si="822"/>
        <v>1</v>
      </c>
      <c r="AG352" s="3">
        <f t="shared" si="822"/>
        <v>1</v>
      </c>
      <c r="AH352" s="3">
        <f t="shared" si="822"/>
        <v>0</v>
      </c>
      <c r="AI352" s="3">
        <f t="shared" si="822"/>
        <v>1</v>
      </c>
      <c r="AJ352" s="3">
        <f t="shared" si="822"/>
        <v>1</v>
      </c>
      <c r="AK352" s="3">
        <f t="shared" si="822"/>
        <v>0</v>
      </c>
      <c r="AL352" s="3">
        <f t="shared" si="822"/>
        <v>1</v>
      </c>
      <c r="AM352" s="3">
        <f t="shared" ref="AM352:AM415" si="823">SUM(AA352:AL352)</f>
        <v>7</v>
      </c>
      <c r="DK352" s="3">
        <v>194</v>
      </c>
      <c r="DL352" s="3" t="s">
        <v>1</v>
      </c>
      <c r="DO352" s="3" t="s">
        <v>4</v>
      </c>
      <c r="DP352" s="3" t="s">
        <v>5</v>
      </c>
      <c r="DQ352" s="3" t="s">
        <v>6</v>
      </c>
      <c r="DR352" s="3" t="s">
        <v>0</v>
      </c>
      <c r="DT352" s="3" t="s">
        <v>104</v>
      </c>
      <c r="DU352" s="3" t="s">
        <v>105</v>
      </c>
      <c r="DW352" s="3" t="s">
        <v>72</v>
      </c>
      <c r="DY352" s="3" t="s">
        <v>117</v>
      </c>
      <c r="DZ352" s="3" t="s">
        <v>122</v>
      </c>
      <c r="EA352" s="3" t="s">
        <v>118</v>
      </c>
      <c r="EB352" s="3" t="s">
        <v>125</v>
      </c>
      <c r="EC352" s="3" t="s">
        <v>128</v>
      </c>
      <c r="ED352" s="3" t="s">
        <v>120</v>
      </c>
      <c r="EE352" s="3" t="s">
        <v>123</v>
      </c>
      <c r="EF352" s="3" t="s">
        <v>119</v>
      </c>
      <c r="EH352" s="3">
        <f t="shared" ref="EH352:ES352" si="824">IF(AND(DL352&lt;&gt;"",EH158=1),1,0)</f>
        <v>0</v>
      </c>
      <c r="EI352" s="3">
        <f t="shared" si="824"/>
        <v>0</v>
      </c>
      <c r="EJ352" s="3">
        <f t="shared" si="824"/>
        <v>0</v>
      </c>
      <c r="EK352" s="3">
        <f t="shared" si="824"/>
        <v>1</v>
      </c>
      <c r="EL352" s="3">
        <f t="shared" si="824"/>
        <v>1</v>
      </c>
      <c r="EM352" s="3">
        <f t="shared" si="824"/>
        <v>1</v>
      </c>
      <c r="EN352" s="3">
        <f t="shared" si="824"/>
        <v>1</v>
      </c>
      <c r="EO352" s="3">
        <f t="shared" si="824"/>
        <v>0</v>
      </c>
      <c r="EP352" s="3">
        <f t="shared" si="824"/>
        <v>1</v>
      </c>
      <c r="EQ352" s="3">
        <f t="shared" si="824"/>
        <v>1</v>
      </c>
      <c r="ER352" s="3">
        <f t="shared" si="824"/>
        <v>0</v>
      </c>
      <c r="ES352" s="3">
        <f t="shared" si="824"/>
        <v>1</v>
      </c>
      <c r="ET352" s="3">
        <f t="shared" ref="ET352:ET415" si="825">SUM(EH352:ES352)</f>
        <v>7</v>
      </c>
    </row>
    <row r="353" spans="4:150" x14ac:dyDescent="0.25">
      <c r="D353" s="3">
        <v>195</v>
      </c>
      <c r="E353" s="3" t="s">
        <v>1</v>
      </c>
      <c r="H353" s="3" t="s">
        <v>4</v>
      </c>
      <c r="I353" s="3" t="s">
        <v>5</v>
      </c>
      <c r="J353" s="3" t="s">
        <v>6</v>
      </c>
      <c r="K353" s="3" t="s">
        <v>0</v>
      </c>
      <c r="M353" s="3" t="s">
        <v>104</v>
      </c>
      <c r="N353" s="3" t="s">
        <v>105</v>
      </c>
      <c r="O353" s="5" t="s">
        <v>106</v>
      </c>
      <c r="R353" s="3" t="s">
        <v>117</v>
      </c>
      <c r="S353" s="3" t="s">
        <v>122</v>
      </c>
      <c r="T353" s="3" t="s">
        <v>118</v>
      </c>
      <c r="U353" s="3" t="s">
        <v>125</v>
      </c>
      <c r="V353" s="3" t="s">
        <v>128</v>
      </c>
      <c r="W353" s="3" t="s">
        <v>120</v>
      </c>
      <c r="X353" s="3" t="s">
        <v>119</v>
      </c>
      <c r="Y353" s="3" t="s">
        <v>124</v>
      </c>
      <c r="AA353" s="3">
        <f t="shared" ref="AA353:AL353" si="826">IF(AND(E353&lt;&gt;"",AA158=1),1,0)</f>
        <v>0</v>
      </c>
      <c r="AB353" s="3">
        <f t="shared" si="826"/>
        <v>0</v>
      </c>
      <c r="AC353" s="3">
        <f t="shared" si="826"/>
        <v>0</v>
      </c>
      <c r="AD353" s="3">
        <f t="shared" si="826"/>
        <v>1</v>
      </c>
      <c r="AE353" s="3">
        <f t="shared" si="826"/>
        <v>1</v>
      </c>
      <c r="AF353" s="3">
        <f t="shared" si="826"/>
        <v>1</v>
      </c>
      <c r="AG353" s="3">
        <f t="shared" si="826"/>
        <v>1</v>
      </c>
      <c r="AH353" s="3">
        <f t="shared" si="826"/>
        <v>0</v>
      </c>
      <c r="AI353" s="3">
        <f t="shared" si="826"/>
        <v>1</v>
      </c>
      <c r="AJ353" s="3">
        <f t="shared" si="826"/>
        <v>1</v>
      </c>
      <c r="AK353" s="3">
        <f t="shared" si="826"/>
        <v>0</v>
      </c>
      <c r="AL353" s="3">
        <f t="shared" si="826"/>
        <v>0</v>
      </c>
      <c r="AM353" s="3">
        <f t="shared" si="823"/>
        <v>6</v>
      </c>
      <c r="DK353" s="3">
        <v>195</v>
      </c>
      <c r="DL353" s="3" t="s">
        <v>1</v>
      </c>
      <c r="DO353" s="3" t="s">
        <v>4</v>
      </c>
      <c r="DP353" s="3" t="s">
        <v>5</v>
      </c>
      <c r="DQ353" s="3" t="s">
        <v>6</v>
      </c>
      <c r="DR353" s="3" t="s">
        <v>0</v>
      </c>
      <c r="DT353" s="3" t="s">
        <v>104</v>
      </c>
      <c r="DU353" s="3" t="s">
        <v>105</v>
      </c>
      <c r="DV353" s="5" t="s">
        <v>106</v>
      </c>
      <c r="DY353" s="3" t="s">
        <v>117</v>
      </c>
      <c r="DZ353" s="3" t="s">
        <v>122</v>
      </c>
      <c r="EA353" s="3" t="s">
        <v>118</v>
      </c>
      <c r="EB353" s="3" t="s">
        <v>125</v>
      </c>
      <c r="EC353" s="3" t="s">
        <v>128</v>
      </c>
      <c r="ED353" s="3" t="s">
        <v>120</v>
      </c>
      <c r="EE353" s="3" t="s">
        <v>119</v>
      </c>
      <c r="EF353" s="3" t="s">
        <v>124</v>
      </c>
      <c r="EH353" s="3">
        <f t="shared" ref="EH353:ES353" si="827">IF(AND(DL353&lt;&gt;"",EH158=1),1,0)</f>
        <v>0</v>
      </c>
      <c r="EI353" s="3">
        <f t="shared" si="827"/>
        <v>0</v>
      </c>
      <c r="EJ353" s="3">
        <f t="shared" si="827"/>
        <v>0</v>
      </c>
      <c r="EK353" s="3">
        <f t="shared" si="827"/>
        <v>1</v>
      </c>
      <c r="EL353" s="3">
        <f t="shared" si="827"/>
        <v>1</v>
      </c>
      <c r="EM353" s="3">
        <f t="shared" si="827"/>
        <v>1</v>
      </c>
      <c r="EN353" s="3">
        <f t="shared" si="827"/>
        <v>1</v>
      </c>
      <c r="EO353" s="3">
        <f t="shared" si="827"/>
        <v>0</v>
      </c>
      <c r="EP353" s="3">
        <f t="shared" si="827"/>
        <v>1</v>
      </c>
      <c r="EQ353" s="3">
        <f t="shared" si="827"/>
        <v>1</v>
      </c>
      <c r="ER353" s="3">
        <f t="shared" si="827"/>
        <v>0</v>
      </c>
      <c r="ES353" s="3">
        <f t="shared" si="827"/>
        <v>0</v>
      </c>
      <c r="ET353" s="3">
        <f t="shared" si="825"/>
        <v>6</v>
      </c>
    </row>
    <row r="354" spans="4:150" x14ac:dyDescent="0.25">
      <c r="D354" s="3">
        <v>196</v>
      </c>
      <c r="E354" s="3" t="s">
        <v>1</v>
      </c>
      <c r="H354" s="3" t="s">
        <v>4</v>
      </c>
      <c r="I354" s="3" t="s">
        <v>5</v>
      </c>
      <c r="J354" s="3" t="s">
        <v>6</v>
      </c>
      <c r="K354" s="3" t="s">
        <v>0</v>
      </c>
      <c r="L354" s="3" t="s">
        <v>7</v>
      </c>
      <c r="O354" s="5" t="s">
        <v>106</v>
      </c>
      <c r="P354" s="3" t="s">
        <v>72</v>
      </c>
      <c r="R354" s="3" t="s">
        <v>121</v>
      </c>
      <c r="S354" s="3" t="s">
        <v>122</v>
      </c>
      <c r="T354" s="3" t="s">
        <v>117</v>
      </c>
      <c r="U354" s="3" t="s">
        <v>125</v>
      </c>
      <c r="V354" s="3" t="s">
        <v>128</v>
      </c>
      <c r="W354" s="3" t="s">
        <v>120</v>
      </c>
      <c r="X354" s="3" t="s">
        <v>123</v>
      </c>
      <c r="Y354" s="3" t="s">
        <v>124</v>
      </c>
      <c r="AA354" s="3">
        <f t="shared" ref="AA354:AL354" si="828">IF(AND(E354&lt;&gt;"",AA158=1),1,0)</f>
        <v>0</v>
      </c>
      <c r="AB354" s="3">
        <f t="shared" si="828"/>
        <v>0</v>
      </c>
      <c r="AC354" s="3">
        <f t="shared" si="828"/>
        <v>0</v>
      </c>
      <c r="AD354" s="3">
        <f t="shared" si="828"/>
        <v>1</v>
      </c>
      <c r="AE354" s="3">
        <f t="shared" si="828"/>
        <v>1</v>
      </c>
      <c r="AF354" s="3">
        <f t="shared" si="828"/>
        <v>1</v>
      </c>
      <c r="AG354" s="3">
        <f t="shared" si="828"/>
        <v>1</v>
      </c>
      <c r="AH354" s="3">
        <f t="shared" si="828"/>
        <v>0</v>
      </c>
      <c r="AI354" s="3">
        <f t="shared" si="828"/>
        <v>0</v>
      </c>
      <c r="AJ354" s="3">
        <f t="shared" si="828"/>
        <v>0</v>
      </c>
      <c r="AK354" s="3">
        <f t="shared" si="828"/>
        <v>0</v>
      </c>
      <c r="AL354" s="3">
        <f t="shared" si="828"/>
        <v>1</v>
      </c>
      <c r="AM354" s="3">
        <f t="shared" si="823"/>
        <v>5</v>
      </c>
      <c r="DK354" s="3">
        <v>196</v>
      </c>
      <c r="DL354" s="3" t="s">
        <v>1</v>
      </c>
      <c r="DO354" s="3" t="s">
        <v>4</v>
      </c>
      <c r="DP354" s="3" t="s">
        <v>5</v>
      </c>
      <c r="DQ354" s="3" t="s">
        <v>6</v>
      </c>
      <c r="DR354" s="3" t="s">
        <v>0</v>
      </c>
      <c r="DS354" s="3" t="s">
        <v>7</v>
      </c>
      <c r="DV354" s="5" t="s">
        <v>106</v>
      </c>
      <c r="DW354" s="3" t="s">
        <v>72</v>
      </c>
      <c r="DY354" s="3" t="s">
        <v>121</v>
      </c>
      <c r="DZ354" s="3" t="s">
        <v>122</v>
      </c>
      <c r="EA354" s="3" t="s">
        <v>117</v>
      </c>
      <c r="EB354" s="3" t="s">
        <v>125</v>
      </c>
      <c r="EC354" s="3" t="s">
        <v>128</v>
      </c>
      <c r="ED354" s="3" t="s">
        <v>120</v>
      </c>
      <c r="EE354" s="3" t="s">
        <v>123</v>
      </c>
      <c r="EF354" s="3" t="s">
        <v>124</v>
      </c>
      <c r="EH354" s="3">
        <f t="shared" ref="EH354:ES354" si="829">IF(AND(DL354&lt;&gt;"",EH158=1),1,0)</f>
        <v>0</v>
      </c>
      <c r="EI354" s="3">
        <f t="shared" si="829"/>
        <v>0</v>
      </c>
      <c r="EJ354" s="3">
        <f t="shared" si="829"/>
        <v>0</v>
      </c>
      <c r="EK354" s="3">
        <f t="shared" si="829"/>
        <v>1</v>
      </c>
      <c r="EL354" s="3">
        <f t="shared" si="829"/>
        <v>1</v>
      </c>
      <c r="EM354" s="3">
        <f t="shared" si="829"/>
        <v>1</v>
      </c>
      <c r="EN354" s="3">
        <f t="shared" si="829"/>
        <v>1</v>
      </c>
      <c r="EO354" s="3">
        <f t="shared" si="829"/>
        <v>0</v>
      </c>
      <c r="EP354" s="3">
        <f t="shared" si="829"/>
        <v>0</v>
      </c>
      <c r="EQ354" s="3">
        <f t="shared" si="829"/>
        <v>0</v>
      </c>
      <c r="ER354" s="3">
        <f t="shared" si="829"/>
        <v>0</v>
      </c>
      <c r="ES354" s="3">
        <f t="shared" si="829"/>
        <v>1</v>
      </c>
      <c r="ET354" s="3">
        <f t="shared" si="825"/>
        <v>5</v>
      </c>
    </row>
    <row r="355" spans="4:150" x14ac:dyDescent="0.25">
      <c r="D355" s="3">
        <v>197</v>
      </c>
      <c r="E355" s="3" t="s">
        <v>1</v>
      </c>
      <c r="H355" s="3" t="s">
        <v>4</v>
      </c>
      <c r="I355" s="3" t="s">
        <v>5</v>
      </c>
      <c r="J355" s="3" t="s">
        <v>6</v>
      </c>
      <c r="K355" s="3" t="s">
        <v>0</v>
      </c>
      <c r="L355" s="3" t="s">
        <v>7</v>
      </c>
      <c r="N355" s="3" t="s">
        <v>105</v>
      </c>
      <c r="P355" s="3" t="s">
        <v>72</v>
      </c>
      <c r="R355" s="3" t="s">
        <v>121</v>
      </c>
      <c r="S355" s="3" t="s">
        <v>122</v>
      </c>
      <c r="T355" s="3" t="s">
        <v>118</v>
      </c>
      <c r="U355" s="3" t="s">
        <v>125</v>
      </c>
      <c r="V355" s="3" t="s">
        <v>128</v>
      </c>
      <c r="W355" s="3" t="s">
        <v>120</v>
      </c>
      <c r="X355" s="3" t="s">
        <v>123</v>
      </c>
      <c r="Y355" s="3" t="s">
        <v>117</v>
      </c>
      <c r="AA355" s="3">
        <f t="shared" ref="AA355:AL355" si="830">IF(AND(E355&lt;&gt;"",AA158=1),1,0)</f>
        <v>0</v>
      </c>
      <c r="AB355" s="3">
        <f t="shared" si="830"/>
        <v>0</v>
      </c>
      <c r="AC355" s="3">
        <f t="shared" si="830"/>
        <v>0</v>
      </c>
      <c r="AD355" s="3">
        <f t="shared" si="830"/>
        <v>1</v>
      </c>
      <c r="AE355" s="3">
        <f t="shared" si="830"/>
        <v>1</v>
      </c>
      <c r="AF355" s="3">
        <f t="shared" si="830"/>
        <v>1</v>
      </c>
      <c r="AG355" s="3">
        <f t="shared" si="830"/>
        <v>1</v>
      </c>
      <c r="AH355" s="3">
        <f t="shared" si="830"/>
        <v>0</v>
      </c>
      <c r="AI355" s="3">
        <f t="shared" si="830"/>
        <v>0</v>
      </c>
      <c r="AJ355" s="3">
        <f t="shared" si="830"/>
        <v>1</v>
      </c>
      <c r="AK355" s="3">
        <f t="shared" si="830"/>
        <v>0</v>
      </c>
      <c r="AL355" s="3">
        <f t="shared" si="830"/>
        <v>1</v>
      </c>
      <c r="AM355" s="3">
        <f t="shared" si="823"/>
        <v>6</v>
      </c>
      <c r="DK355" s="3">
        <v>197</v>
      </c>
      <c r="DL355" s="3" t="s">
        <v>1</v>
      </c>
      <c r="DO355" s="3" t="s">
        <v>4</v>
      </c>
      <c r="DP355" s="3" t="s">
        <v>5</v>
      </c>
      <c r="DQ355" s="3" t="s">
        <v>6</v>
      </c>
      <c r="DR355" s="3" t="s">
        <v>0</v>
      </c>
      <c r="DS355" s="3" t="s">
        <v>7</v>
      </c>
      <c r="DU355" s="3" t="s">
        <v>105</v>
      </c>
      <c r="DW355" s="3" t="s">
        <v>72</v>
      </c>
      <c r="DY355" s="3" t="s">
        <v>121</v>
      </c>
      <c r="DZ355" s="3" t="s">
        <v>122</v>
      </c>
      <c r="EA355" s="3" t="s">
        <v>118</v>
      </c>
      <c r="EB355" s="3" t="s">
        <v>125</v>
      </c>
      <c r="EC355" s="3" t="s">
        <v>128</v>
      </c>
      <c r="ED355" s="3" t="s">
        <v>120</v>
      </c>
      <c r="EE355" s="3" t="s">
        <v>123</v>
      </c>
      <c r="EF355" s="3" t="s">
        <v>117</v>
      </c>
      <c r="EH355" s="3">
        <f t="shared" ref="EH355:ES355" si="831">IF(AND(DL355&lt;&gt;"",EH158=1),1,0)</f>
        <v>0</v>
      </c>
      <c r="EI355" s="3">
        <f t="shared" si="831"/>
        <v>0</v>
      </c>
      <c r="EJ355" s="3">
        <f t="shared" si="831"/>
        <v>0</v>
      </c>
      <c r="EK355" s="3">
        <f t="shared" si="831"/>
        <v>1</v>
      </c>
      <c r="EL355" s="3">
        <f t="shared" si="831"/>
        <v>1</v>
      </c>
      <c r="EM355" s="3">
        <f t="shared" si="831"/>
        <v>1</v>
      </c>
      <c r="EN355" s="3">
        <f t="shared" si="831"/>
        <v>1</v>
      </c>
      <c r="EO355" s="3">
        <f t="shared" si="831"/>
        <v>0</v>
      </c>
      <c r="EP355" s="3">
        <f t="shared" si="831"/>
        <v>0</v>
      </c>
      <c r="EQ355" s="3">
        <f t="shared" si="831"/>
        <v>1</v>
      </c>
      <c r="ER355" s="3">
        <f t="shared" si="831"/>
        <v>0</v>
      </c>
      <c r="ES355" s="3">
        <f t="shared" si="831"/>
        <v>1</v>
      </c>
      <c r="ET355" s="3">
        <f t="shared" si="825"/>
        <v>6</v>
      </c>
    </row>
    <row r="356" spans="4:150" x14ac:dyDescent="0.25">
      <c r="D356" s="3">
        <v>198</v>
      </c>
      <c r="E356" s="3" t="s">
        <v>1</v>
      </c>
      <c r="H356" s="3" t="s">
        <v>4</v>
      </c>
      <c r="I356" s="3" t="s">
        <v>5</v>
      </c>
      <c r="J356" s="3" t="s">
        <v>6</v>
      </c>
      <c r="K356" s="3" t="s">
        <v>0</v>
      </c>
      <c r="L356" s="3" t="s">
        <v>7</v>
      </c>
      <c r="N356" s="3" t="s">
        <v>105</v>
      </c>
      <c r="O356" s="5" t="s">
        <v>106</v>
      </c>
      <c r="R356" s="3" t="s">
        <v>121</v>
      </c>
      <c r="S356" s="3" t="s">
        <v>122</v>
      </c>
      <c r="T356" s="3" t="s">
        <v>118</v>
      </c>
      <c r="U356" s="3" t="s">
        <v>125</v>
      </c>
      <c r="V356" s="3" t="s">
        <v>128</v>
      </c>
      <c r="W356" s="3" t="s">
        <v>120</v>
      </c>
      <c r="X356" s="3" t="s">
        <v>117</v>
      </c>
      <c r="Y356" s="3" t="s">
        <v>124</v>
      </c>
      <c r="AA356" s="3">
        <f t="shared" ref="AA356:AL356" si="832">IF(AND(E356&lt;&gt;"",AA158=1),1,0)</f>
        <v>0</v>
      </c>
      <c r="AB356" s="3">
        <f t="shared" si="832"/>
        <v>0</v>
      </c>
      <c r="AC356" s="3">
        <f t="shared" si="832"/>
        <v>0</v>
      </c>
      <c r="AD356" s="3">
        <f t="shared" si="832"/>
        <v>1</v>
      </c>
      <c r="AE356" s="3">
        <f t="shared" si="832"/>
        <v>1</v>
      </c>
      <c r="AF356" s="3">
        <f t="shared" si="832"/>
        <v>1</v>
      </c>
      <c r="AG356" s="3">
        <f t="shared" si="832"/>
        <v>1</v>
      </c>
      <c r="AH356" s="3">
        <f t="shared" si="832"/>
        <v>0</v>
      </c>
      <c r="AI356" s="3">
        <f t="shared" si="832"/>
        <v>0</v>
      </c>
      <c r="AJ356" s="3">
        <f t="shared" si="832"/>
        <v>1</v>
      </c>
      <c r="AK356" s="3">
        <f t="shared" si="832"/>
        <v>0</v>
      </c>
      <c r="AL356" s="3">
        <f t="shared" si="832"/>
        <v>0</v>
      </c>
      <c r="AM356" s="3">
        <f t="shared" si="823"/>
        <v>5</v>
      </c>
      <c r="DK356" s="3">
        <v>198</v>
      </c>
      <c r="DL356" s="3" t="s">
        <v>1</v>
      </c>
      <c r="DO356" s="3" t="s">
        <v>4</v>
      </c>
      <c r="DP356" s="3" t="s">
        <v>5</v>
      </c>
      <c r="DQ356" s="3" t="s">
        <v>6</v>
      </c>
      <c r="DR356" s="3" t="s">
        <v>0</v>
      </c>
      <c r="DS356" s="3" t="s">
        <v>7</v>
      </c>
      <c r="DU356" s="3" t="s">
        <v>105</v>
      </c>
      <c r="DV356" s="5" t="s">
        <v>106</v>
      </c>
      <c r="DY356" s="3" t="s">
        <v>121</v>
      </c>
      <c r="DZ356" s="3" t="s">
        <v>122</v>
      </c>
      <c r="EA356" s="3" t="s">
        <v>118</v>
      </c>
      <c r="EB356" s="3" t="s">
        <v>125</v>
      </c>
      <c r="EC356" s="3" t="s">
        <v>128</v>
      </c>
      <c r="ED356" s="3" t="s">
        <v>120</v>
      </c>
      <c r="EE356" s="3" t="s">
        <v>117</v>
      </c>
      <c r="EF356" s="3" t="s">
        <v>124</v>
      </c>
      <c r="EH356" s="3">
        <f t="shared" ref="EH356:ES356" si="833">IF(AND(DL356&lt;&gt;"",EH158=1),1,0)</f>
        <v>0</v>
      </c>
      <c r="EI356" s="3">
        <f t="shared" si="833"/>
        <v>0</v>
      </c>
      <c r="EJ356" s="3">
        <f t="shared" si="833"/>
        <v>0</v>
      </c>
      <c r="EK356" s="3">
        <f t="shared" si="833"/>
        <v>1</v>
      </c>
      <c r="EL356" s="3">
        <f t="shared" si="833"/>
        <v>1</v>
      </c>
      <c r="EM356" s="3">
        <f t="shared" si="833"/>
        <v>1</v>
      </c>
      <c r="EN356" s="3">
        <f t="shared" si="833"/>
        <v>1</v>
      </c>
      <c r="EO356" s="3">
        <f t="shared" si="833"/>
        <v>0</v>
      </c>
      <c r="EP356" s="3">
        <f t="shared" si="833"/>
        <v>0</v>
      </c>
      <c r="EQ356" s="3">
        <f t="shared" si="833"/>
        <v>1</v>
      </c>
      <c r="ER356" s="3">
        <f t="shared" si="833"/>
        <v>0</v>
      </c>
      <c r="ES356" s="3">
        <f t="shared" si="833"/>
        <v>0</v>
      </c>
      <c r="ET356" s="3">
        <f t="shared" si="825"/>
        <v>5</v>
      </c>
    </row>
    <row r="357" spans="4:150" x14ac:dyDescent="0.25">
      <c r="D357" s="3">
        <v>199</v>
      </c>
      <c r="E357" s="3" t="s">
        <v>1</v>
      </c>
      <c r="H357" s="3" t="s">
        <v>4</v>
      </c>
      <c r="I357" s="3" t="s">
        <v>5</v>
      </c>
      <c r="J357" s="3" t="s">
        <v>6</v>
      </c>
      <c r="K357" s="3" t="s">
        <v>0</v>
      </c>
      <c r="L357" s="3" t="s">
        <v>7</v>
      </c>
      <c r="M357" s="3" t="s">
        <v>104</v>
      </c>
      <c r="P357" s="3" t="s">
        <v>72</v>
      </c>
      <c r="R357" s="3" t="s">
        <v>121</v>
      </c>
      <c r="S357" s="3" t="s">
        <v>122</v>
      </c>
      <c r="T357" s="3" t="s">
        <v>117</v>
      </c>
      <c r="U357" s="3" t="s">
        <v>125</v>
      </c>
      <c r="V357" s="3" t="s">
        <v>128</v>
      </c>
      <c r="W357" s="3" t="s">
        <v>120</v>
      </c>
      <c r="X357" s="3" t="s">
        <v>123</v>
      </c>
      <c r="Y357" s="3" t="s">
        <v>119</v>
      </c>
      <c r="AA357" s="3">
        <f t="shared" ref="AA357:AL357" si="834">IF(AND(E357&lt;&gt;"",AA158=1),1,0)</f>
        <v>0</v>
      </c>
      <c r="AB357" s="3">
        <f t="shared" si="834"/>
        <v>0</v>
      </c>
      <c r="AC357" s="3">
        <f t="shared" si="834"/>
        <v>0</v>
      </c>
      <c r="AD357" s="3">
        <f t="shared" si="834"/>
        <v>1</v>
      </c>
      <c r="AE357" s="3">
        <f t="shared" si="834"/>
        <v>1</v>
      </c>
      <c r="AF357" s="3">
        <f t="shared" si="834"/>
        <v>1</v>
      </c>
      <c r="AG357" s="3">
        <f t="shared" si="834"/>
        <v>1</v>
      </c>
      <c r="AH357" s="3">
        <f t="shared" si="834"/>
        <v>0</v>
      </c>
      <c r="AI357" s="3">
        <f t="shared" si="834"/>
        <v>1</v>
      </c>
      <c r="AJ357" s="3">
        <f t="shared" si="834"/>
        <v>0</v>
      </c>
      <c r="AK357" s="3">
        <f t="shared" si="834"/>
        <v>0</v>
      </c>
      <c r="AL357" s="3">
        <f t="shared" si="834"/>
        <v>1</v>
      </c>
      <c r="AM357" s="3">
        <f t="shared" si="823"/>
        <v>6</v>
      </c>
      <c r="DK357" s="3">
        <v>199</v>
      </c>
      <c r="DL357" s="3" t="s">
        <v>1</v>
      </c>
      <c r="DO357" s="3" t="s">
        <v>4</v>
      </c>
      <c r="DP357" s="3" t="s">
        <v>5</v>
      </c>
      <c r="DQ357" s="3" t="s">
        <v>6</v>
      </c>
      <c r="DR357" s="3" t="s">
        <v>0</v>
      </c>
      <c r="DS357" s="3" t="s">
        <v>7</v>
      </c>
      <c r="DT357" s="3" t="s">
        <v>104</v>
      </c>
      <c r="DW357" s="3" t="s">
        <v>72</v>
      </c>
      <c r="DY357" s="3" t="s">
        <v>121</v>
      </c>
      <c r="DZ357" s="3" t="s">
        <v>122</v>
      </c>
      <c r="EA357" s="3" t="s">
        <v>117</v>
      </c>
      <c r="EB357" s="3" t="s">
        <v>125</v>
      </c>
      <c r="EC357" s="3" t="s">
        <v>128</v>
      </c>
      <c r="ED357" s="3" t="s">
        <v>120</v>
      </c>
      <c r="EE357" s="3" t="s">
        <v>123</v>
      </c>
      <c r="EF357" s="3" t="s">
        <v>119</v>
      </c>
      <c r="EH357" s="3">
        <f t="shared" ref="EH357:ES357" si="835">IF(AND(DL357&lt;&gt;"",EH158=1),1,0)</f>
        <v>0</v>
      </c>
      <c r="EI357" s="3">
        <f t="shared" si="835"/>
        <v>0</v>
      </c>
      <c r="EJ357" s="3">
        <f t="shared" si="835"/>
        <v>0</v>
      </c>
      <c r="EK357" s="3">
        <f t="shared" si="835"/>
        <v>1</v>
      </c>
      <c r="EL357" s="3">
        <f t="shared" si="835"/>
        <v>1</v>
      </c>
      <c r="EM357" s="3">
        <f t="shared" si="835"/>
        <v>1</v>
      </c>
      <c r="EN357" s="3">
        <f t="shared" si="835"/>
        <v>1</v>
      </c>
      <c r="EO357" s="3">
        <f t="shared" si="835"/>
        <v>0</v>
      </c>
      <c r="EP357" s="3">
        <f t="shared" si="835"/>
        <v>1</v>
      </c>
      <c r="EQ357" s="3">
        <f t="shared" si="835"/>
        <v>0</v>
      </c>
      <c r="ER357" s="3">
        <f t="shared" si="835"/>
        <v>0</v>
      </c>
      <c r="ES357" s="3">
        <f t="shared" si="835"/>
        <v>1</v>
      </c>
      <c r="ET357" s="3">
        <f t="shared" si="825"/>
        <v>6</v>
      </c>
    </row>
    <row r="358" spans="4:150" x14ac:dyDescent="0.25">
      <c r="D358" s="3">
        <v>200</v>
      </c>
      <c r="E358" s="3" t="s">
        <v>1</v>
      </c>
      <c r="H358" s="3" t="s">
        <v>4</v>
      </c>
      <c r="I358" s="3" t="s">
        <v>5</v>
      </c>
      <c r="J358" s="3" t="s">
        <v>6</v>
      </c>
      <c r="K358" s="3" t="s">
        <v>0</v>
      </c>
      <c r="L358" s="3" t="s">
        <v>7</v>
      </c>
      <c r="M358" s="3" t="s">
        <v>104</v>
      </c>
      <c r="O358" s="5" t="s">
        <v>106</v>
      </c>
      <c r="R358" s="3" t="s">
        <v>121</v>
      </c>
      <c r="S358" s="3" t="s">
        <v>122</v>
      </c>
      <c r="T358" s="3" t="s">
        <v>117</v>
      </c>
      <c r="U358" s="3" t="s">
        <v>125</v>
      </c>
      <c r="V358" s="3" t="s">
        <v>128</v>
      </c>
      <c r="W358" s="3" t="s">
        <v>120</v>
      </c>
      <c r="X358" s="3" t="s">
        <v>119</v>
      </c>
      <c r="Y358" s="3" t="s">
        <v>124</v>
      </c>
      <c r="AA358" s="3">
        <f t="shared" ref="AA358:AL358" si="836">IF(AND(E358&lt;&gt;"",AA158=1),1,0)</f>
        <v>0</v>
      </c>
      <c r="AB358" s="3">
        <f t="shared" si="836"/>
        <v>0</v>
      </c>
      <c r="AC358" s="3">
        <f t="shared" si="836"/>
        <v>0</v>
      </c>
      <c r="AD358" s="3">
        <f t="shared" si="836"/>
        <v>1</v>
      </c>
      <c r="AE358" s="3">
        <f t="shared" si="836"/>
        <v>1</v>
      </c>
      <c r="AF358" s="3">
        <f t="shared" si="836"/>
        <v>1</v>
      </c>
      <c r="AG358" s="3">
        <f t="shared" si="836"/>
        <v>1</v>
      </c>
      <c r="AH358" s="3">
        <f t="shared" si="836"/>
        <v>0</v>
      </c>
      <c r="AI358" s="3">
        <f t="shared" si="836"/>
        <v>1</v>
      </c>
      <c r="AJ358" s="3">
        <f t="shared" si="836"/>
        <v>0</v>
      </c>
      <c r="AK358" s="3">
        <f t="shared" si="836"/>
        <v>0</v>
      </c>
      <c r="AL358" s="3">
        <f t="shared" si="836"/>
        <v>0</v>
      </c>
      <c r="AM358" s="3">
        <f t="shared" si="823"/>
        <v>5</v>
      </c>
      <c r="DK358" s="3">
        <v>200</v>
      </c>
      <c r="DL358" s="3" t="s">
        <v>1</v>
      </c>
      <c r="DO358" s="3" t="s">
        <v>4</v>
      </c>
      <c r="DP358" s="3" t="s">
        <v>5</v>
      </c>
      <c r="DQ358" s="3" t="s">
        <v>6</v>
      </c>
      <c r="DR358" s="3" t="s">
        <v>0</v>
      </c>
      <c r="DS358" s="3" t="s">
        <v>7</v>
      </c>
      <c r="DT358" s="3" t="s">
        <v>104</v>
      </c>
      <c r="DV358" s="5" t="s">
        <v>106</v>
      </c>
      <c r="DY358" s="3" t="s">
        <v>121</v>
      </c>
      <c r="DZ358" s="3" t="s">
        <v>122</v>
      </c>
      <c r="EA358" s="3" t="s">
        <v>117</v>
      </c>
      <c r="EB358" s="3" t="s">
        <v>125</v>
      </c>
      <c r="EC358" s="3" t="s">
        <v>128</v>
      </c>
      <c r="ED358" s="3" t="s">
        <v>120</v>
      </c>
      <c r="EE358" s="3" t="s">
        <v>119</v>
      </c>
      <c r="EF358" s="3" t="s">
        <v>124</v>
      </c>
      <c r="EH358" s="3">
        <f t="shared" ref="EH358:ES358" si="837">IF(AND(DL358&lt;&gt;"",EH158=1),1,0)</f>
        <v>0</v>
      </c>
      <c r="EI358" s="3">
        <f t="shared" si="837"/>
        <v>0</v>
      </c>
      <c r="EJ358" s="3">
        <f t="shared" si="837"/>
        <v>0</v>
      </c>
      <c r="EK358" s="3">
        <f t="shared" si="837"/>
        <v>1</v>
      </c>
      <c r="EL358" s="3">
        <f t="shared" si="837"/>
        <v>1</v>
      </c>
      <c r="EM358" s="3">
        <f t="shared" si="837"/>
        <v>1</v>
      </c>
      <c r="EN358" s="3">
        <f t="shared" si="837"/>
        <v>1</v>
      </c>
      <c r="EO358" s="3">
        <f t="shared" si="837"/>
        <v>0</v>
      </c>
      <c r="EP358" s="3">
        <f t="shared" si="837"/>
        <v>1</v>
      </c>
      <c r="EQ358" s="3">
        <f t="shared" si="837"/>
        <v>0</v>
      </c>
      <c r="ER358" s="3">
        <f t="shared" si="837"/>
        <v>0</v>
      </c>
      <c r="ES358" s="3">
        <f t="shared" si="837"/>
        <v>0</v>
      </c>
      <c r="ET358" s="3">
        <f t="shared" si="825"/>
        <v>5</v>
      </c>
    </row>
    <row r="359" spans="4:150" x14ac:dyDescent="0.25">
      <c r="D359" s="3">
        <v>201</v>
      </c>
      <c r="E359" s="3" t="s">
        <v>1</v>
      </c>
      <c r="H359" s="3" t="s">
        <v>4</v>
      </c>
      <c r="I359" s="3" t="s">
        <v>5</v>
      </c>
      <c r="J359" s="3" t="s">
        <v>6</v>
      </c>
      <c r="K359" s="3" t="s">
        <v>0</v>
      </c>
      <c r="L359" s="3" t="s">
        <v>7</v>
      </c>
      <c r="M359" s="3" t="s">
        <v>104</v>
      </c>
      <c r="N359" s="3" t="s">
        <v>105</v>
      </c>
      <c r="R359" s="3" t="s">
        <v>121</v>
      </c>
      <c r="S359" s="3" t="s">
        <v>122</v>
      </c>
      <c r="T359" s="3" t="s">
        <v>118</v>
      </c>
      <c r="U359" s="3" t="s">
        <v>125</v>
      </c>
      <c r="V359" s="3" t="s">
        <v>128</v>
      </c>
      <c r="W359" s="3" t="s">
        <v>120</v>
      </c>
      <c r="X359" s="3" t="s">
        <v>117</v>
      </c>
      <c r="Y359" s="3" t="s">
        <v>119</v>
      </c>
      <c r="AA359" s="3">
        <f t="shared" ref="AA359:AL359" si="838">IF(AND(E359&lt;&gt;"",AA158=1),1,0)</f>
        <v>0</v>
      </c>
      <c r="AB359" s="3">
        <f t="shared" si="838"/>
        <v>0</v>
      </c>
      <c r="AC359" s="3">
        <f t="shared" si="838"/>
        <v>0</v>
      </c>
      <c r="AD359" s="3">
        <f t="shared" si="838"/>
        <v>1</v>
      </c>
      <c r="AE359" s="3">
        <f t="shared" si="838"/>
        <v>1</v>
      </c>
      <c r="AF359" s="3">
        <f t="shared" si="838"/>
        <v>1</v>
      </c>
      <c r="AG359" s="3">
        <f t="shared" si="838"/>
        <v>1</v>
      </c>
      <c r="AH359" s="3">
        <f t="shared" si="838"/>
        <v>0</v>
      </c>
      <c r="AI359" s="3">
        <f t="shared" si="838"/>
        <v>1</v>
      </c>
      <c r="AJ359" s="3">
        <f t="shared" si="838"/>
        <v>1</v>
      </c>
      <c r="AK359" s="3">
        <f t="shared" si="838"/>
        <v>0</v>
      </c>
      <c r="AL359" s="3">
        <f t="shared" si="838"/>
        <v>0</v>
      </c>
      <c r="AM359" s="3">
        <f t="shared" si="823"/>
        <v>6</v>
      </c>
      <c r="DK359" s="3">
        <v>201</v>
      </c>
      <c r="DL359" s="3" t="s">
        <v>1</v>
      </c>
      <c r="DO359" s="3" t="s">
        <v>4</v>
      </c>
      <c r="DP359" s="3" t="s">
        <v>5</v>
      </c>
      <c r="DQ359" s="3" t="s">
        <v>6</v>
      </c>
      <c r="DR359" s="3" t="s">
        <v>0</v>
      </c>
      <c r="DS359" s="3" t="s">
        <v>7</v>
      </c>
      <c r="DT359" s="3" t="s">
        <v>104</v>
      </c>
      <c r="DU359" s="3" t="s">
        <v>105</v>
      </c>
      <c r="DY359" s="3" t="s">
        <v>121</v>
      </c>
      <c r="DZ359" s="3" t="s">
        <v>122</v>
      </c>
      <c r="EA359" s="3" t="s">
        <v>118</v>
      </c>
      <c r="EB359" s="3" t="s">
        <v>125</v>
      </c>
      <c r="EC359" s="3" t="s">
        <v>128</v>
      </c>
      <c r="ED359" s="3" t="s">
        <v>120</v>
      </c>
      <c r="EE359" s="3" t="s">
        <v>117</v>
      </c>
      <c r="EF359" s="3" t="s">
        <v>119</v>
      </c>
      <c r="EH359" s="3">
        <f t="shared" ref="EH359:ES359" si="839">IF(AND(DL359&lt;&gt;"",EH158=1),1,0)</f>
        <v>0</v>
      </c>
      <c r="EI359" s="3">
        <f t="shared" si="839"/>
        <v>0</v>
      </c>
      <c r="EJ359" s="3">
        <f t="shared" si="839"/>
        <v>0</v>
      </c>
      <c r="EK359" s="3">
        <f t="shared" si="839"/>
        <v>1</v>
      </c>
      <c r="EL359" s="3">
        <f t="shared" si="839"/>
        <v>1</v>
      </c>
      <c r="EM359" s="3">
        <f t="shared" si="839"/>
        <v>1</v>
      </c>
      <c r="EN359" s="3">
        <f t="shared" si="839"/>
        <v>1</v>
      </c>
      <c r="EO359" s="3">
        <f t="shared" si="839"/>
        <v>0</v>
      </c>
      <c r="EP359" s="3">
        <f t="shared" si="839"/>
        <v>1</v>
      </c>
      <c r="EQ359" s="3">
        <f t="shared" si="839"/>
        <v>1</v>
      </c>
      <c r="ER359" s="3">
        <f t="shared" si="839"/>
        <v>0</v>
      </c>
      <c r="ES359" s="3">
        <f t="shared" si="839"/>
        <v>0</v>
      </c>
      <c r="ET359" s="3">
        <f t="shared" si="825"/>
        <v>6</v>
      </c>
    </row>
    <row r="360" spans="4:150" x14ac:dyDescent="0.25">
      <c r="D360" s="3">
        <v>202</v>
      </c>
      <c r="E360" s="3" t="s">
        <v>1</v>
      </c>
      <c r="G360" s="3" t="s">
        <v>3</v>
      </c>
      <c r="K360" s="3" t="s">
        <v>0</v>
      </c>
      <c r="L360" s="3" t="s">
        <v>7</v>
      </c>
      <c r="M360" s="3" t="s">
        <v>104</v>
      </c>
      <c r="N360" s="3" t="s">
        <v>105</v>
      </c>
      <c r="O360" s="5" t="s">
        <v>106</v>
      </c>
      <c r="P360" s="3" t="s">
        <v>72</v>
      </c>
      <c r="R360" s="3" t="s">
        <v>121</v>
      </c>
      <c r="S360" s="3" t="s">
        <v>118</v>
      </c>
      <c r="T360" s="3" t="s">
        <v>119</v>
      </c>
      <c r="U360" s="3" t="s">
        <v>126</v>
      </c>
      <c r="V360" s="3" t="s">
        <v>128</v>
      </c>
      <c r="W360" s="3" t="s">
        <v>122</v>
      </c>
      <c r="X360" s="3" t="s">
        <v>123</v>
      </c>
      <c r="Y360" s="3" t="s">
        <v>124</v>
      </c>
      <c r="AA360" s="3">
        <f t="shared" ref="AA360:AL360" si="840">IF(AND(E360&lt;&gt;"",AA158=1),1,0)</f>
        <v>0</v>
      </c>
      <c r="AB360" s="3">
        <f t="shared" si="840"/>
        <v>0</v>
      </c>
      <c r="AC360" s="3">
        <f t="shared" si="840"/>
        <v>1</v>
      </c>
      <c r="AD360" s="3">
        <f t="shared" si="840"/>
        <v>0</v>
      </c>
      <c r="AE360" s="3">
        <f t="shared" si="840"/>
        <v>0</v>
      </c>
      <c r="AF360" s="3">
        <f t="shared" si="840"/>
        <v>0</v>
      </c>
      <c r="AG360" s="3">
        <f t="shared" si="840"/>
        <v>1</v>
      </c>
      <c r="AH360" s="3">
        <f t="shared" si="840"/>
        <v>0</v>
      </c>
      <c r="AI360" s="3">
        <f t="shared" si="840"/>
        <v>1</v>
      </c>
      <c r="AJ360" s="3">
        <f t="shared" si="840"/>
        <v>1</v>
      </c>
      <c r="AK360" s="3">
        <f t="shared" si="840"/>
        <v>0</v>
      </c>
      <c r="AL360" s="3">
        <f t="shared" si="840"/>
        <v>1</v>
      </c>
      <c r="AM360" s="3">
        <f t="shared" si="823"/>
        <v>5</v>
      </c>
      <c r="DK360" s="3">
        <v>202</v>
      </c>
      <c r="DL360" s="3" t="s">
        <v>1</v>
      </c>
      <c r="DN360" s="3" t="s">
        <v>3</v>
      </c>
      <c r="DR360" s="3" t="s">
        <v>0</v>
      </c>
      <c r="DS360" s="3" t="s">
        <v>7</v>
      </c>
      <c r="DT360" s="3" t="s">
        <v>104</v>
      </c>
      <c r="DU360" s="3" t="s">
        <v>105</v>
      </c>
      <c r="DV360" s="5" t="s">
        <v>106</v>
      </c>
      <c r="DW360" s="3" t="s">
        <v>72</v>
      </c>
      <c r="DY360" s="3" t="s">
        <v>121</v>
      </c>
      <c r="DZ360" s="3" t="s">
        <v>118</v>
      </c>
      <c r="EA360" s="3" t="s">
        <v>119</v>
      </c>
      <c r="EB360" s="3" t="s">
        <v>126</v>
      </c>
      <c r="EC360" s="3" t="s">
        <v>128</v>
      </c>
      <c r="ED360" s="3" t="s">
        <v>122</v>
      </c>
      <c r="EE360" s="3" t="s">
        <v>123</v>
      </c>
      <c r="EF360" s="3" t="s">
        <v>124</v>
      </c>
      <c r="EH360" s="3">
        <f t="shared" ref="EH360:ES360" si="841">IF(AND(DL360&lt;&gt;"",EH158=1),1,0)</f>
        <v>0</v>
      </c>
      <c r="EI360" s="3">
        <f t="shared" si="841"/>
        <v>0</v>
      </c>
      <c r="EJ360" s="3">
        <f t="shared" si="841"/>
        <v>1</v>
      </c>
      <c r="EK360" s="3">
        <f t="shared" si="841"/>
        <v>0</v>
      </c>
      <c r="EL360" s="3">
        <f t="shared" si="841"/>
        <v>0</v>
      </c>
      <c r="EM360" s="3">
        <f t="shared" si="841"/>
        <v>0</v>
      </c>
      <c r="EN360" s="3">
        <f t="shared" si="841"/>
        <v>1</v>
      </c>
      <c r="EO360" s="3">
        <f t="shared" si="841"/>
        <v>0</v>
      </c>
      <c r="EP360" s="3">
        <f t="shared" si="841"/>
        <v>1</v>
      </c>
      <c r="EQ360" s="3">
        <f t="shared" si="841"/>
        <v>1</v>
      </c>
      <c r="ER360" s="3">
        <f t="shared" si="841"/>
        <v>0</v>
      </c>
      <c r="ES360" s="3">
        <f t="shared" si="841"/>
        <v>1</v>
      </c>
      <c r="ET360" s="3">
        <f t="shared" si="825"/>
        <v>5</v>
      </c>
    </row>
    <row r="361" spans="4:150" x14ac:dyDescent="0.25">
      <c r="D361" s="3">
        <v>203</v>
      </c>
      <c r="E361" s="3" t="s">
        <v>1</v>
      </c>
      <c r="G361" s="3" t="s">
        <v>3</v>
      </c>
      <c r="J361" s="3" t="s">
        <v>6</v>
      </c>
      <c r="L361" s="3" t="s">
        <v>7</v>
      </c>
      <c r="M361" s="3" t="s">
        <v>104</v>
      </c>
      <c r="N361" s="3" t="s">
        <v>105</v>
      </c>
      <c r="O361" s="5" t="s">
        <v>106</v>
      </c>
      <c r="P361" s="3" t="s">
        <v>72</v>
      </c>
      <c r="R361" s="3" t="s">
        <v>121</v>
      </c>
      <c r="S361" s="3" t="s">
        <v>118</v>
      </c>
      <c r="T361" s="3" t="s">
        <v>119</v>
      </c>
      <c r="U361" s="3" t="s">
        <v>126</v>
      </c>
      <c r="V361" s="3" t="s">
        <v>128</v>
      </c>
      <c r="W361" s="3" t="s">
        <v>120</v>
      </c>
      <c r="X361" s="3" t="s">
        <v>123</v>
      </c>
      <c r="Y361" s="3" t="s">
        <v>124</v>
      </c>
      <c r="AA361" s="3">
        <f t="shared" ref="AA361:AL361" si="842">IF(AND(E361&lt;&gt;"",AA158=1),1,0)</f>
        <v>0</v>
      </c>
      <c r="AB361" s="3">
        <f t="shared" si="842"/>
        <v>0</v>
      </c>
      <c r="AC361" s="3">
        <f t="shared" si="842"/>
        <v>1</v>
      </c>
      <c r="AD361" s="3">
        <f t="shared" si="842"/>
        <v>0</v>
      </c>
      <c r="AE361" s="3">
        <f t="shared" si="842"/>
        <v>0</v>
      </c>
      <c r="AF361" s="3">
        <f t="shared" si="842"/>
        <v>1</v>
      </c>
      <c r="AG361" s="3">
        <f t="shared" si="842"/>
        <v>0</v>
      </c>
      <c r="AH361" s="3">
        <f t="shared" si="842"/>
        <v>0</v>
      </c>
      <c r="AI361" s="3">
        <f t="shared" si="842"/>
        <v>1</v>
      </c>
      <c r="AJ361" s="3">
        <f t="shared" si="842"/>
        <v>1</v>
      </c>
      <c r="AK361" s="3">
        <f t="shared" si="842"/>
        <v>0</v>
      </c>
      <c r="AL361" s="3">
        <f t="shared" si="842"/>
        <v>1</v>
      </c>
      <c r="AM361" s="3">
        <f t="shared" si="823"/>
        <v>5</v>
      </c>
      <c r="DK361" s="3">
        <v>203</v>
      </c>
      <c r="DL361" s="3" t="s">
        <v>1</v>
      </c>
      <c r="DN361" s="3" t="s">
        <v>3</v>
      </c>
      <c r="DQ361" s="3" t="s">
        <v>6</v>
      </c>
      <c r="DS361" s="3" t="s">
        <v>7</v>
      </c>
      <c r="DT361" s="3" t="s">
        <v>104</v>
      </c>
      <c r="DU361" s="3" t="s">
        <v>105</v>
      </c>
      <c r="DV361" s="5" t="s">
        <v>106</v>
      </c>
      <c r="DW361" s="3" t="s">
        <v>72</v>
      </c>
      <c r="DY361" s="3" t="s">
        <v>121</v>
      </c>
      <c r="DZ361" s="3" t="s">
        <v>118</v>
      </c>
      <c r="EA361" s="3" t="s">
        <v>119</v>
      </c>
      <c r="EB361" s="3" t="s">
        <v>126</v>
      </c>
      <c r="EC361" s="3" t="s">
        <v>128</v>
      </c>
      <c r="ED361" s="3" t="s">
        <v>120</v>
      </c>
      <c r="EE361" s="3" t="s">
        <v>123</v>
      </c>
      <c r="EF361" s="3" t="s">
        <v>124</v>
      </c>
      <c r="EH361" s="3">
        <f t="shared" ref="EH361:ES361" si="843">IF(AND(DL361&lt;&gt;"",EH158=1),1,0)</f>
        <v>0</v>
      </c>
      <c r="EI361" s="3">
        <f t="shared" si="843"/>
        <v>0</v>
      </c>
      <c r="EJ361" s="3">
        <f t="shared" si="843"/>
        <v>1</v>
      </c>
      <c r="EK361" s="3">
        <f t="shared" si="843"/>
        <v>0</v>
      </c>
      <c r="EL361" s="3">
        <f t="shared" si="843"/>
        <v>0</v>
      </c>
      <c r="EM361" s="3">
        <f t="shared" si="843"/>
        <v>1</v>
      </c>
      <c r="EN361" s="3">
        <f t="shared" si="843"/>
        <v>0</v>
      </c>
      <c r="EO361" s="3">
        <f t="shared" si="843"/>
        <v>0</v>
      </c>
      <c r="EP361" s="3">
        <f t="shared" si="843"/>
        <v>1</v>
      </c>
      <c r="EQ361" s="3">
        <f t="shared" si="843"/>
        <v>1</v>
      </c>
      <c r="ER361" s="3">
        <f t="shared" si="843"/>
        <v>0</v>
      </c>
      <c r="ES361" s="3">
        <f t="shared" si="843"/>
        <v>1</v>
      </c>
      <c r="ET361" s="3">
        <f t="shared" si="825"/>
        <v>5</v>
      </c>
    </row>
    <row r="362" spans="4:150" x14ac:dyDescent="0.25">
      <c r="D362" s="3">
        <v>204</v>
      </c>
      <c r="E362" s="3" t="s">
        <v>1</v>
      </c>
      <c r="G362" s="3" t="s">
        <v>3</v>
      </c>
      <c r="J362" s="3" t="s">
        <v>6</v>
      </c>
      <c r="K362" s="3" t="s">
        <v>0</v>
      </c>
      <c r="M362" s="3" t="s">
        <v>104</v>
      </c>
      <c r="N362" s="3" t="s">
        <v>105</v>
      </c>
      <c r="O362" s="5" t="s">
        <v>106</v>
      </c>
      <c r="P362" s="3" t="s">
        <v>72</v>
      </c>
      <c r="R362" s="3" t="s">
        <v>119</v>
      </c>
      <c r="S362" s="3" t="s">
        <v>122</v>
      </c>
      <c r="T362" s="3" t="s">
        <v>118</v>
      </c>
      <c r="U362" s="3" t="s">
        <v>126</v>
      </c>
      <c r="V362" s="3" t="s">
        <v>128</v>
      </c>
      <c r="W362" s="3" t="s">
        <v>120</v>
      </c>
      <c r="X362" s="3" t="s">
        <v>123</v>
      </c>
      <c r="Y362" s="3" t="s">
        <v>124</v>
      </c>
      <c r="AA362" s="3">
        <f t="shared" ref="AA362:AL362" si="844">IF(AND(E362&lt;&gt;"",AA158=1),1,0)</f>
        <v>0</v>
      </c>
      <c r="AB362" s="3">
        <f t="shared" si="844"/>
        <v>0</v>
      </c>
      <c r="AC362" s="3">
        <f t="shared" si="844"/>
        <v>1</v>
      </c>
      <c r="AD362" s="3">
        <f t="shared" si="844"/>
        <v>0</v>
      </c>
      <c r="AE362" s="3">
        <f t="shared" si="844"/>
        <v>0</v>
      </c>
      <c r="AF362" s="3">
        <f t="shared" si="844"/>
        <v>1</v>
      </c>
      <c r="AG362" s="3">
        <f t="shared" si="844"/>
        <v>1</v>
      </c>
      <c r="AH362" s="3">
        <f t="shared" si="844"/>
        <v>0</v>
      </c>
      <c r="AI362" s="3">
        <f t="shared" si="844"/>
        <v>1</v>
      </c>
      <c r="AJ362" s="3">
        <f t="shared" si="844"/>
        <v>1</v>
      </c>
      <c r="AK362" s="3">
        <f t="shared" si="844"/>
        <v>0</v>
      </c>
      <c r="AL362" s="3">
        <f t="shared" si="844"/>
        <v>1</v>
      </c>
      <c r="AM362" s="3">
        <f t="shared" si="823"/>
        <v>6</v>
      </c>
      <c r="DK362" s="3">
        <v>204</v>
      </c>
      <c r="DL362" s="3" t="s">
        <v>1</v>
      </c>
      <c r="DN362" s="3" t="s">
        <v>3</v>
      </c>
      <c r="DQ362" s="3" t="s">
        <v>6</v>
      </c>
      <c r="DR362" s="3" t="s">
        <v>0</v>
      </c>
      <c r="DT362" s="3" t="s">
        <v>104</v>
      </c>
      <c r="DU362" s="3" t="s">
        <v>105</v>
      </c>
      <c r="DV362" s="5" t="s">
        <v>106</v>
      </c>
      <c r="DW362" s="3" t="s">
        <v>72</v>
      </c>
      <c r="DY362" s="3" t="s">
        <v>119</v>
      </c>
      <c r="DZ362" s="3" t="s">
        <v>122</v>
      </c>
      <c r="EA362" s="3" t="s">
        <v>118</v>
      </c>
      <c r="EB362" s="3" t="s">
        <v>126</v>
      </c>
      <c r="EC362" s="3" t="s">
        <v>128</v>
      </c>
      <c r="ED362" s="3" t="s">
        <v>120</v>
      </c>
      <c r="EE362" s="3" t="s">
        <v>123</v>
      </c>
      <c r="EF362" s="3" t="s">
        <v>124</v>
      </c>
      <c r="EH362" s="3">
        <f t="shared" ref="EH362:ES362" si="845">IF(AND(DL362&lt;&gt;"",EH158=1),1,0)</f>
        <v>0</v>
      </c>
      <c r="EI362" s="3">
        <f t="shared" si="845"/>
        <v>0</v>
      </c>
      <c r="EJ362" s="3">
        <f t="shared" si="845"/>
        <v>1</v>
      </c>
      <c r="EK362" s="3">
        <f t="shared" si="845"/>
        <v>0</v>
      </c>
      <c r="EL362" s="3">
        <f t="shared" si="845"/>
        <v>0</v>
      </c>
      <c r="EM362" s="3">
        <f t="shared" si="845"/>
        <v>1</v>
      </c>
      <c r="EN362" s="3">
        <f t="shared" si="845"/>
        <v>1</v>
      </c>
      <c r="EO362" s="3">
        <f t="shared" si="845"/>
        <v>0</v>
      </c>
      <c r="EP362" s="3">
        <f t="shared" si="845"/>
        <v>1</v>
      </c>
      <c r="EQ362" s="3">
        <f t="shared" si="845"/>
        <v>1</v>
      </c>
      <c r="ER362" s="3">
        <f t="shared" si="845"/>
        <v>0</v>
      </c>
      <c r="ES362" s="3">
        <f t="shared" si="845"/>
        <v>1</v>
      </c>
      <c r="ET362" s="3">
        <f t="shared" si="825"/>
        <v>6</v>
      </c>
    </row>
    <row r="363" spans="4:150" x14ac:dyDescent="0.25">
      <c r="D363" s="3">
        <v>205</v>
      </c>
      <c r="E363" s="3" t="s">
        <v>1</v>
      </c>
      <c r="G363" s="3" t="s">
        <v>3</v>
      </c>
      <c r="J363" s="3" t="s">
        <v>6</v>
      </c>
      <c r="K363" s="3" t="s">
        <v>0</v>
      </c>
      <c r="L363" s="3" t="s">
        <v>7</v>
      </c>
      <c r="N363" s="3" t="s">
        <v>105</v>
      </c>
      <c r="O363" s="5" t="s">
        <v>106</v>
      </c>
      <c r="P363" s="3" t="s">
        <v>72</v>
      </c>
      <c r="R363" s="3" t="s">
        <v>121</v>
      </c>
      <c r="S363" s="3" t="s">
        <v>122</v>
      </c>
      <c r="T363" s="3" t="s">
        <v>118</v>
      </c>
      <c r="U363" s="3" t="s">
        <v>126</v>
      </c>
      <c r="V363" s="3" t="s">
        <v>128</v>
      </c>
      <c r="W363" s="3" t="s">
        <v>120</v>
      </c>
      <c r="X363" s="3" t="s">
        <v>123</v>
      </c>
      <c r="Y363" s="3" t="s">
        <v>124</v>
      </c>
      <c r="AA363" s="3">
        <f t="shared" ref="AA363:AL363" si="846">IF(AND(E363&lt;&gt;"",AA158=1),1,0)</f>
        <v>0</v>
      </c>
      <c r="AB363" s="3">
        <f t="shared" si="846"/>
        <v>0</v>
      </c>
      <c r="AC363" s="3">
        <f t="shared" si="846"/>
        <v>1</v>
      </c>
      <c r="AD363" s="3">
        <f t="shared" si="846"/>
        <v>0</v>
      </c>
      <c r="AE363" s="3">
        <f t="shared" si="846"/>
        <v>0</v>
      </c>
      <c r="AF363" s="3">
        <f t="shared" si="846"/>
        <v>1</v>
      </c>
      <c r="AG363" s="3">
        <f t="shared" si="846"/>
        <v>1</v>
      </c>
      <c r="AH363" s="3">
        <f t="shared" si="846"/>
        <v>0</v>
      </c>
      <c r="AI363" s="3">
        <f t="shared" si="846"/>
        <v>0</v>
      </c>
      <c r="AJ363" s="3">
        <f t="shared" si="846"/>
        <v>1</v>
      </c>
      <c r="AK363" s="3">
        <f t="shared" si="846"/>
        <v>0</v>
      </c>
      <c r="AL363" s="3">
        <f t="shared" si="846"/>
        <v>1</v>
      </c>
      <c r="AM363" s="3">
        <f t="shared" si="823"/>
        <v>5</v>
      </c>
      <c r="DK363" s="3">
        <v>205</v>
      </c>
      <c r="DL363" s="3" t="s">
        <v>1</v>
      </c>
      <c r="DN363" s="3" t="s">
        <v>3</v>
      </c>
      <c r="DQ363" s="3" t="s">
        <v>6</v>
      </c>
      <c r="DR363" s="3" t="s">
        <v>0</v>
      </c>
      <c r="DS363" s="3" t="s">
        <v>7</v>
      </c>
      <c r="DU363" s="3" t="s">
        <v>105</v>
      </c>
      <c r="DV363" s="5" t="s">
        <v>106</v>
      </c>
      <c r="DW363" s="3" t="s">
        <v>72</v>
      </c>
      <c r="DY363" s="3" t="s">
        <v>121</v>
      </c>
      <c r="DZ363" s="3" t="s">
        <v>122</v>
      </c>
      <c r="EA363" s="3" t="s">
        <v>118</v>
      </c>
      <c r="EB363" s="3" t="s">
        <v>126</v>
      </c>
      <c r="EC363" s="3" t="s">
        <v>128</v>
      </c>
      <c r="ED363" s="3" t="s">
        <v>120</v>
      </c>
      <c r="EE363" s="3" t="s">
        <v>123</v>
      </c>
      <c r="EF363" s="3" t="s">
        <v>124</v>
      </c>
      <c r="EH363" s="3">
        <f t="shared" ref="EH363:ES363" si="847">IF(AND(DL363&lt;&gt;"",EH158=1),1,0)</f>
        <v>0</v>
      </c>
      <c r="EI363" s="3">
        <f t="shared" si="847"/>
        <v>0</v>
      </c>
      <c r="EJ363" s="3">
        <f t="shared" si="847"/>
        <v>1</v>
      </c>
      <c r="EK363" s="3">
        <f t="shared" si="847"/>
        <v>0</v>
      </c>
      <c r="EL363" s="3">
        <f t="shared" si="847"/>
        <v>0</v>
      </c>
      <c r="EM363" s="3">
        <f t="shared" si="847"/>
        <v>1</v>
      </c>
      <c r="EN363" s="3">
        <f t="shared" si="847"/>
        <v>1</v>
      </c>
      <c r="EO363" s="3">
        <f t="shared" si="847"/>
        <v>0</v>
      </c>
      <c r="EP363" s="3">
        <f t="shared" si="847"/>
        <v>0</v>
      </c>
      <c r="EQ363" s="3">
        <f t="shared" si="847"/>
        <v>1</v>
      </c>
      <c r="ER363" s="3">
        <f t="shared" si="847"/>
        <v>0</v>
      </c>
      <c r="ES363" s="3">
        <f t="shared" si="847"/>
        <v>1</v>
      </c>
      <c r="ET363" s="3">
        <f t="shared" si="825"/>
        <v>5</v>
      </c>
    </row>
    <row r="364" spans="4:150" x14ac:dyDescent="0.25">
      <c r="D364" s="3">
        <v>206</v>
      </c>
      <c r="E364" s="3" t="s">
        <v>1</v>
      </c>
      <c r="G364" s="3" t="s">
        <v>3</v>
      </c>
      <c r="J364" s="3" t="s">
        <v>6</v>
      </c>
      <c r="K364" s="3" t="s">
        <v>0</v>
      </c>
      <c r="L364" s="3" t="s">
        <v>7</v>
      </c>
      <c r="M364" s="3" t="s">
        <v>104</v>
      </c>
      <c r="O364" s="5" t="s">
        <v>106</v>
      </c>
      <c r="P364" s="3" t="s">
        <v>72</v>
      </c>
      <c r="R364" s="3" t="s">
        <v>121</v>
      </c>
      <c r="S364" s="3" t="s">
        <v>122</v>
      </c>
      <c r="T364" s="3" t="s">
        <v>119</v>
      </c>
      <c r="U364" s="3" t="s">
        <v>126</v>
      </c>
      <c r="V364" s="3" t="s">
        <v>128</v>
      </c>
      <c r="W364" s="3" t="s">
        <v>120</v>
      </c>
      <c r="X364" s="3" t="s">
        <v>123</v>
      </c>
      <c r="Y364" s="3" t="s">
        <v>124</v>
      </c>
      <c r="AA364" s="3">
        <f t="shared" ref="AA364:AL364" si="848">IF(AND(E364&lt;&gt;"",AA158=1),1,0)</f>
        <v>0</v>
      </c>
      <c r="AB364" s="3">
        <f t="shared" si="848"/>
        <v>0</v>
      </c>
      <c r="AC364" s="3">
        <f t="shared" si="848"/>
        <v>1</v>
      </c>
      <c r="AD364" s="3">
        <f t="shared" si="848"/>
        <v>0</v>
      </c>
      <c r="AE364" s="3">
        <f t="shared" si="848"/>
        <v>0</v>
      </c>
      <c r="AF364" s="3">
        <f t="shared" si="848"/>
        <v>1</v>
      </c>
      <c r="AG364" s="3">
        <f t="shared" si="848"/>
        <v>1</v>
      </c>
      <c r="AH364" s="3">
        <f t="shared" si="848"/>
        <v>0</v>
      </c>
      <c r="AI364" s="3">
        <f t="shared" si="848"/>
        <v>1</v>
      </c>
      <c r="AJ364" s="3">
        <f t="shared" si="848"/>
        <v>0</v>
      </c>
      <c r="AK364" s="3">
        <f t="shared" si="848"/>
        <v>0</v>
      </c>
      <c r="AL364" s="3">
        <f t="shared" si="848"/>
        <v>1</v>
      </c>
      <c r="AM364" s="3">
        <f t="shared" si="823"/>
        <v>5</v>
      </c>
      <c r="DK364" s="3">
        <v>206</v>
      </c>
      <c r="DL364" s="3" t="s">
        <v>1</v>
      </c>
      <c r="DN364" s="3" t="s">
        <v>3</v>
      </c>
      <c r="DQ364" s="3" t="s">
        <v>6</v>
      </c>
      <c r="DR364" s="3" t="s">
        <v>0</v>
      </c>
      <c r="DS364" s="3" t="s">
        <v>7</v>
      </c>
      <c r="DT364" s="3" t="s">
        <v>104</v>
      </c>
      <c r="DV364" s="5" t="s">
        <v>106</v>
      </c>
      <c r="DW364" s="3" t="s">
        <v>72</v>
      </c>
      <c r="DY364" s="3" t="s">
        <v>121</v>
      </c>
      <c r="DZ364" s="3" t="s">
        <v>122</v>
      </c>
      <c r="EA364" s="3" t="s">
        <v>119</v>
      </c>
      <c r="EB364" s="3" t="s">
        <v>126</v>
      </c>
      <c r="EC364" s="3" t="s">
        <v>128</v>
      </c>
      <c r="ED364" s="3" t="s">
        <v>120</v>
      </c>
      <c r="EE364" s="3" t="s">
        <v>123</v>
      </c>
      <c r="EF364" s="3" t="s">
        <v>124</v>
      </c>
      <c r="EH364" s="3">
        <f t="shared" ref="EH364:ES364" si="849">IF(AND(DL364&lt;&gt;"",EH158=1),1,0)</f>
        <v>0</v>
      </c>
      <c r="EI364" s="3">
        <f t="shared" si="849"/>
        <v>0</v>
      </c>
      <c r="EJ364" s="3">
        <f t="shared" si="849"/>
        <v>1</v>
      </c>
      <c r="EK364" s="3">
        <f t="shared" si="849"/>
        <v>0</v>
      </c>
      <c r="EL364" s="3">
        <f t="shared" si="849"/>
        <v>0</v>
      </c>
      <c r="EM364" s="3">
        <f t="shared" si="849"/>
        <v>1</v>
      </c>
      <c r="EN364" s="3">
        <f t="shared" si="849"/>
        <v>1</v>
      </c>
      <c r="EO364" s="3">
        <f t="shared" si="849"/>
        <v>0</v>
      </c>
      <c r="EP364" s="3">
        <f t="shared" si="849"/>
        <v>1</v>
      </c>
      <c r="EQ364" s="3">
        <f t="shared" si="849"/>
        <v>0</v>
      </c>
      <c r="ER364" s="3">
        <f t="shared" si="849"/>
        <v>0</v>
      </c>
      <c r="ES364" s="3">
        <f t="shared" si="849"/>
        <v>1</v>
      </c>
      <c r="ET364" s="3">
        <f t="shared" si="825"/>
        <v>5</v>
      </c>
    </row>
    <row r="365" spans="4:150" x14ac:dyDescent="0.25">
      <c r="D365" s="3">
        <v>207</v>
      </c>
      <c r="E365" s="3" t="s">
        <v>1</v>
      </c>
      <c r="G365" s="3" t="s">
        <v>3</v>
      </c>
      <c r="J365" s="3" t="s">
        <v>6</v>
      </c>
      <c r="K365" s="3" t="s">
        <v>0</v>
      </c>
      <c r="L365" s="3" t="s">
        <v>7</v>
      </c>
      <c r="M365" s="3" t="s">
        <v>104</v>
      </c>
      <c r="N365" s="3" t="s">
        <v>105</v>
      </c>
      <c r="P365" s="3" t="s">
        <v>72</v>
      </c>
      <c r="R365" s="3" t="s">
        <v>121</v>
      </c>
      <c r="S365" s="3" t="s">
        <v>122</v>
      </c>
      <c r="T365" s="3" t="s">
        <v>118</v>
      </c>
      <c r="U365" s="3" t="s">
        <v>126</v>
      </c>
      <c r="V365" s="3" t="s">
        <v>128</v>
      </c>
      <c r="W365" s="3" t="s">
        <v>120</v>
      </c>
      <c r="X365" s="3" t="s">
        <v>123</v>
      </c>
      <c r="Y365" s="3" t="s">
        <v>119</v>
      </c>
      <c r="AA365" s="3">
        <f t="shared" ref="AA365:AL365" si="850">IF(AND(E365&lt;&gt;"",AA158=1),1,0)</f>
        <v>0</v>
      </c>
      <c r="AB365" s="3">
        <f t="shared" si="850"/>
        <v>0</v>
      </c>
      <c r="AC365" s="3">
        <f t="shared" si="850"/>
        <v>1</v>
      </c>
      <c r="AD365" s="3">
        <f t="shared" si="850"/>
        <v>0</v>
      </c>
      <c r="AE365" s="3">
        <f t="shared" si="850"/>
        <v>0</v>
      </c>
      <c r="AF365" s="3">
        <f t="shared" si="850"/>
        <v>1</v>
      </c>
      <c r="AG365" s="3">
        <f t="shared" si="850"/>
        <v>1</v>
      </c>
      <c r="AH365" s="3">
        <f t="shared" si="850"/>
        <v>0</v>
      </c>
      <c r="AI365" s="3">
        <f t="shared" si="850"/>
        <v>1</v>
      </c>
      <c r="AJ365" s="3">
        <f t="shared" si="850"/>
        <v>1</v>
      </c>
      <c r="AK365" s="3">
        <f t="shared" si="850"/>
        <v>0</v>
      </c>
      <c r="AL365" s="3">
        <f t="shared" si="850"/>
        <v>1</v>
      </c>
      <c r="AM365" s="3">
        <f t="shared" si="823"/>
        <v>6</v>
      </c>
      <c r="DK365" s="3">
        <v>207</v>
      </c>
      <c r="DL365" s="3" t="s">
        <v>1</v>
      </c>
      <c r="DN365" s="3" t="s">
        <v>3</v>
      </c>
      <c r="DQ365" s="3" t="s">
        <v>6</v>
      </c>
      <c r="DR365" s="3" t="s">
        <v>0</v>
      </c>
      <c r="DS365" s="3" t="s">
        <v>7</v>
      </c>
      <c r="DT365" s="3" t="s">
        <v>104</v>
      </c>
      <c r="DU365" s="3" t="s">
        <v>105</v>
      </c>
      <c r="DW365" s="3" t="s">
        <v>72</v>
      </c>
      <c r="DY365" s="3" t="s">
        <v>121</v>
      </c>
      <c r="DZ365" s="3" t="s">
        <v>122</v>
      </c>
      <c r="EA365" s="3" t="s">
        <v>118</v>
      </c>
      <c r="EB365" s="3" t="s">
        <v>126</v>
      </c>
      <c r="EC365" s="3" t="s">
        <v>128</v>
      </c>
      <c r="ED365" s="3" t="s">
        <v>120</v>
      </c>
      <c r="EE365" s="3" t="s">
        <v>123</v>
      </c>
      <c r="EF365" s="3" t="s">
        <v>119</v>
      </c>
      <c r="EH365" s="3">
        <f t="shared" ref="EH365:ES365" si="851">IF(AND(DL365&lt;&gt;"",EH158=1),1,0)</f>
        <v>0</v>
      </c>
      <c r="EI365" s="3">
        <f t="shared" si="851"/>
        <v>0</v>
      </c>
      <c r="EJ365" s="3">
        <f t="shared" si="851"/>
        <v>1</v>
      </c>
      <c r="EK365" s="3">
        <f t="shared" si="851"/>
        <v>0</v>
      </c>
      <c r="EL365" s="3">
        <f t="shared" si="851"/>
        <v>0</v>
      </c>
      <c r="EM365" s="3">
        <f t="shared" si="851"/>
        <v>1</v>
      </c>
      <c r="EN365" s="3">
        <f t="shared" si="851"/>
        <v>1</v>
      </c>
      <c r="EO365" s="3">
        <f t="shared" si="851"/>
        <v>0</v>
      </c>
      <c r="EP365" s="3">
        <f t="shared" si="851"/>
        <v>1</v>
      </c>
      <c r="EQ365" s="3">
        <f t="shared" si="851"/>
        <v>1</v>
      </c>
      <c r="ER365" s="3">
        <f t="shared" si="851"/>
        <v>0</v>
      </c>
      <c r="ES365" s="3">
        <f t="shared" si="851"/>
        <v>1</v>
      </c>
      <c r="ET365" s="3">
        <f t="shared" si="825"/>
        <v>6</v>
      </c>
    </row>
    <row r="366" spans="4:150" x14ac:dyDescent="0.25">
      <c r="D366" s="3">
        <v>208</v>
      </c>
      <c r="E366" s="3" t="s">
        <v>1</v>
      </c>
      <c r="G366" s="3" t="s">
        <v>3</v>
      </c>
      <c r="J366" s="3" t="s">
        <v>6</v>
      </c>
      <c r="K366" s="3" t="s">
        <v>0</v>
      </c>
      <c r="L366" s="3" t="s">
        <v>7</v>
      </c>
      <c r="M366" s="3" t="s">
        <v>104</v>
      </c>
      <c r="N366" s="3" t="s">
        <v>105</v>
      </c>
      <c r="O366" s="5" t="s">
        <v>106</v>
      </c>
      <c r="R366" s="3" t="s">
        <v>121</v>
      </c>
      <c r="S366" s="3" t="s">
        <v>122</v>
      </c>
      <c r="T366" s="3" t="s">
        <v>118</v>
      </c>
      <c r="U366" s="3" t="s">
        <v>126</v>
      </c>
      <c r="V366" s="3" t="s">
        <v>128</v>
      </c>
      <c r="W366" s="3" t="s">
        <v>120</v>
      </c>
      <c r="X366" s="3" t="s">
        <v>119</v>
      </c>
      <c r="Y366" s="3" t="s">
        <v>124</v>
      </c>
      <c r="AA366" s="3">
        <f t="shared" ref="AA366:AL366" si="852">IF(AND(E366&lt;&gt;"",AA158=1),1,0)</f>
        <v>0</v>
      </c>
      <c r="AB366" s="3">
        <f t="shared" si="852"/>
        <v>0</v>
      </c>
      <c r="AC366" s="3">
        <f t="shared" si="852"/>
        <v>1</v>
      </c>
      <c r="AD366" s="3">
        <f t="shared" si="852"/>
        <v>0</v>
      </c>
      <c r="AE366" s="3">
        <f t="shared" si="852"/>
        <v>0</v>
      </c>
      <c r="AF366" s="3">
        <f t="shared" si="852"/>
        <v>1</v>
      </c>
      <c r="AG366" s="3">
        <f t="shared" si="852"/>
        <v>1</v>
      </c>
      <c r="AH366" s="3">
        <f t="shared" si="852"/>
        <v>0</v>
      </c>
      <c r="AI366" s="3">
        <f t="shared" si="852"/>
        <v>1</v>
      </c>
      <c r="AJ366" s="3">
        <f t="shared" si="852"/>
        <v>1</v>
      </c>
      <c r="AK366" s="3">
        <f t="shared" si="852"/>
        <v>0</v>
      </c>
      <c r="AL366" s="3">
        <f t="shared" si="852"/>
        <v>0</v>
      </c>
      <c r="AM366" s="3">
        <f t="shared" si="823"/>
        <v>5</v>
      </c>
      <c r="DK366" s="3">
        <v>208</v>
      </c>
      <c r="DL366" s="3" t="s">
        <v>1</v>
      </c>
      <c r="DN366" s="3" t="s">
        <v>3</v>
      </c>
      <c r="DQ366" s="3" t="s">
        <v>6</v>
      </c>
      <c r="DR366" s="3" t="s">
        <v>0</v>
      </c>
      <c r="DS366" s="3" t="s">
        <v>7</v>
      </c>
      <c r="DT366" s="3" t="s">
        <v>104</v>
      </c>
      <c r="DU366" s="3" t="s">
        <v>105</v>
      </c>
      <c r="DV366" s="5" t="s">
        <v>106</v>
      </c>
      <c r="DY366" s="3" t="s">
        <v>121</v>
      </c>
      <c r="DZ366" s="3" t="s">
        <v>122</v>
      </c>
      <c r="EA366" s="3" t="s">
        <v>118</v>
      </c>
      <c r="EB366" s="3" t="s">
        <v>126</v>
      </c>
      <c r="EC366" s="3" t="s">
        <v>128</v>
      </c>
      <c r="ED366" s="3" t="s">
        <v>120</v>
      </c>
      <c r="EE366" s="3" t="s">
        <v>119</v>
      </c>
      <c r="EF366" s="3" t="s">
        <v>124</v>
      </c>
      <c r="EH366" s="3">
        <f t="shared" ref="EH366:ES366" si="853">IF(AND(DL366&lt;&gt;"",EH158=1),1,0)</f>
        <v>0</v>
      </c>
      <c r="EI366" s="3">
        <f t="shared" si="853"/>
        <v>0</v>
      </c>
      <c r="EJ366" s="3">
        <f t="shared" si="853"/>
        <v>1</v>
      </c>
      <c r="EK366" s="3">
        <f t="shared" si="853"/>
        <v>0</v>
      </c>
      <c r="EL366" s="3">
        <f t="shared" si="853"/>
        <v>0</v>
      </c>
      <c r="EM366" s="3">
        <f t="shared" si="853"/>
        <v>1</v>
      </c>
      <c r="EN366" s="3">
        <f t="shared" si="853"/>
        <v>1</v>
      </c>
      <c r="EO366" s="3">
        <f t="shared" si="853"/>
        <v>0</v>
      </c>
      <c r="EP366" s="3">
        <f t="shared" si="853"/>
        <v>1</v>
      </c>
      <c r="EQ366" s="3">
        <f t="shared" si="853"/>
        <v>1</v>
      </c>
      <c r="ER366" s="3">
        <f t="shared" si="853"/>
        <v>0</v>
      </c>
      <c r="ES366" s="3">
        <f t="shared" si="853"/>
        <v>0</v>
      </c>
      <c r="ET366" s="3">
        <f t="shared" si="825"/>
        <v>5</v>
      </c>
    </row>
    <row r="367" spans="4:150" x14ac:dyDescent="0.25">
      <c r="D367" s="3">
        <v>209</v>
      </c>
      <c r="E367" s="3" t="s">
        <v>1</v>
      </c>
      <c r="G367" s="3" t="s">
        <v>3</v>
      </c>
      <c r="I367" s="3" t="s">
        <v>5</v>
      </c>
      <c r="L367" s="3" t="s">
        <v>7</v>
      </c>
      <c r="M367" s="3" t="s">
        <v>104</v>
      </c>
      <c r="N367" s="3" t="s">
        <v>105</v>
      </c>
      <c r="O367" s="5" t="s">
        <v>106</v>
      </c>
      <c r="P367" s="3" t="s">
        <v>72</v>
      </c>
      <c r="R367" s="3" t="s">
        <v>117</v>
      </c>
      <c r="S367" s="3" t="s">
        <v>118</v>
      </c>
      <c r="T367" s="3" t="s">
        <v>119</v>
      </c>
      <c r="U367" s="3" t="s">
        <v>126</v>
      </c>
      <c r="V367" s="3" t="s">
        <v>128</v>
      </c>
      <c r="W367" s="3" t="s">
        <v>121</v>
      </c>
      <c r="X367" s="3" t="s">
        <v>123</v>
      </c>
      <c r="Y367" s="3" t="s">
        <v>124</v>
      </c>
      <c r="AA367" s="3">
        <f t="shared" ref="AA367:AL367" si="854">IF(AND(E367&lt;&gt;"",AA158=1),1,0)</f>
        <v>0</v>
      </c>
      <c r="AB367" s="3">
        <f t="shared" si="854"/>
        <v>0</v>
      </c>
      <c r="AC367" s="3">
        <f t="shared" si="854"/>
        <v>1</v>
      </c>
      <c r="AD367" s="3">
        <f t="shared" si="854"/>
        <v>0</v>
      </c>
      <c r="AE367" s="3">
        <f t="shared" si="854"/>
        <v>1</v>
      </c>
      <c r="AF367" s="3">
        <f t="shared" si="854"/>
        <v>0</v>
      </c>
      <c r="AG367" s="3">
        <f t="shared" si="854"/>
        <v>0</v>
      </c>
      <c r="AH367" s="3">
        <f t="shared" si="854"/>
        <v>0</v>
      </c>
      <c r="AI367" s="3">
        <f t="shared" si="854"/>
        <v>1</v>
      </c>
      <c r="AJ367" s="3">
        <f t="shared" si="854"/>
        <v>1</v>
      </c>
      <c r="AK367" s="3">
        <f t="shared" si="854"/>
        <v>0</v>
      </c>
      <c r="AL367" s="3">
        <f t="shared" si="854"/>
        <v>1</v>
      </c>
      <c r="AM367" s="3">
        <f t="shared" si="823"/>
        <v>5</v>
      </c>
      <c r="DK367" s="3">
        <v>209</v>
      </c>
      <c r="DL367" s="3" t="s">
        <v>1</v>
      </c>
      <c r="DN367" s="3" t="s">
        <v>3</v>
      </c>
      <c r="DP367" s="3" t="s">
        <v>5</v>
      </c>
      <c r="DS367" s="3" t="s">
        <v>7</v>
      </c>
      <c r="DT367" s="3" t="s">
        <v>104</v>
      </c>
      <c r="DU367" s="3" t="s">
        <v>105</v>
      </c>
      <c r="DV367" s="5" t="s">
        <v>106</v>
      </c>
      <c r="DW367" s="3" t="s">
        <v>72</v>
      </c>
      <c r="DY367" s="3" t="s">
        <v>117</v>
      </c>
      <c r="DZ367" s="3" t="s">
        <v>118</v>
      </c>
      <c r="EA367" s="3" t="s">
        <v>119</v>
      </c>
      <c r="EB367" s="3" t="s">
        <v>126</v>
      </c>
      <c r="EC367" s="3" t="s">
        <v>128</v>
      </c>
      <c r="ED367" s="3" t="s">
        <v>121</v>
      </c>
      <c r="EE367" s="3" t="s">
        <v>123</v>
      </c>
      <c r="EF367" s="3" t="s">
        <v>124</v>
      </c>
      <c r="EH367" s="3">
        <f t="shared" ref="EH367:ES367" si="855">IF(AND(DL367&lt;&gt;"",EH158=1),1,0)</f>
        <v>0</v>
      </c>
      <c r="EI367" s="3">
        <f t="shared" si="855"/>
        <v>0</v>
      </c>
      <c r="EJ367" s="3">
        <f t="shared" si="855"/>
        <v>1</v>
      </c>
      <c r="EK367" s="3">
        <f t="shared" si="855"/>
        <v>0</v>
      </c>
      <c r="EL367" s="3">
        <f t="shared" si="855"/>
        <v>1</v>
      </c>
      <c r="EM367" s="3">
        <f t="shared" si="855"/>
        <v>0</v>
      </c>
      <c r="EN367" s="3">
        <f t="shared" si="855"/>
        <v>0</v>
      </c>
      <c r="EO367" s="3">
        <f t="shared" si="855"/>
        <v>0</v>
      </c>
      <c r="EP367" s="3">
        <f t="shared" si="855"/>
        <v>1</v>
      </c>
      <c r="EQ367" s="3">
        <f t="shared" si="855"/>
        <v>1</v>
      </c>
      <c r="ER367" s="3">
        <f t="shared" si="855"/>
        <v>0</v>
      </c>
      <c r="ES367" s="3">
        <f t="shared" si="855"/>
        <v>1</v>
      </c>
      <c r="ET367" s="3">
        <f t="shared" si="825"/>
        <v>5</v>
      </c>
    </row>
    <row r="368" spans="4:150" x14ac:dyDescent="0.25">
      <c r="D368" s="3">
        <v>210</v>
      </c>
      <c r="E368" s="3" t="s">
        <v>1</v>
      </c>
      <c r="G368" s="3" t="s">
        <v>3</v>
      </c>
      <c r="I368" s="3" t="s">
        <v>5</v>
      </c>
      <c r="K368" s="3" t="s">
        <v>0</v>
      </c>
      <c r="M368" s="3" t="s">
        <v>104</v>
      </c>
      <c r="N368" s="3" t="s">
        <v>105</v>
      </c>
      <c r="O368" s="5" t="s">
        <v>106</v>
      </c>
      <c r="P368" s="3" t="s">
        <v>72</v>
      </c>
      <c r="R368" s="3" t="s">
        <v>117</v>
      </c>
      <c r="S368" s="3" t="s">
        <v>118</v>
      </c>
      <c r="T368" s="3" t="s">
        <v>119</v>
      </c>
      <c r="U368" s="3" t="s">
        <v>126</v>
      </c>
      <c r="V368" s="3" t="s">
        <v>128</v>
      </c>
      <c r="W368" s="3" t="s">
        <v>122</v>
      </c>
      <c r="X368" s="3" t="s">
        <v>123</v>
      </c>
      <c r="Y368" s="3" t="s">
        <v>124</v>
      </c>
      <c r="AA368" s="3">
        <f t="shared" ref="AA368:AL368" si="856">IF(AND(E368&lt;&gt;"",AA158=1),1,0)</f>
        <v>0</v>
      </c>
      <c r="AB368" s="3">
        <f t="shared" si="856"/>
        <v>0</v>
      </c>
      <c r="AC368" s="3">
        <f t="shared" si="856"/>
        <v>1</v>
      </c>
      <c r="AD368" s="3">
        <f t="shared" si="856"/>
        <v>0</v>
      </c>
      <c r="AE368" s="3">
        <f t="shared" si="856"/>
        <v>1</v>
      </c>
      <c r="AF368" s="3">
        <f t="shared" si="856"/>
        <v>0</v>
      </c>
      <c r="AG368" s="3">
        <f t="shared" si="856"/>
        <v>1</v>
      </c>
      <c r="AH368" s="3">
        <f t="shared" si="856"/>
        <v>0</v>
      </c>
      <c r="AI368" s="3">
        <f t="shared" si="856"/>
        <v>1</v>
      </c>
      <c r="AJ368" s="3">
        <f t="shared" si="856"/>
        <v>1</v>
      </c>
      <c r="AK368" s="3">
        <f t="shared" si="856"/>
        <v>0</v>
      </c>
      <c r="AL368" s="3">
        <f t="shared" si="856"/>
        <v>1</v>
      </c>
      <c r="AM368" s="3">
        <f t="shared" si="823"/>
        <v>6</v>
      </c>
      <c r="DK368" s="3">
        <v>210</v>
      </c>
      <c r="DL368" s="3" t="s">
        <v>1</v>
      </c>
      <c r="DN368" s="3" t="s">
        <v>3</v>
      </c>
      <c r="DP368" s="3" t="s">
        <v>5</v>
      </c>
      <c r="DR368" s="3" t="s">
        <v>0</v>
      </c>
      <c r="DT368" s="3" t="s">
        <v>104</v>
      </c>
      <c r="DU368" s="3" t="s">
        <v>105</v>
      </c>
      <c r="DV368" s="5" t="s">
        <v>106</v>
      </c>
      <c r="DW368" s="3" t="s">
        <v>72</v>
      </c>
      <c r="DY368" s="3" t="s">
        <v>117</v>
      </c>
      <c r="DZ368" s="3" t="s">
        <v>118</v>
      </c>
      <c r="EA368" s="3" t="s">
        <v>119</v>
      </c>
      <c r="EB368" s="3" t="s">
        <v>126</v>
      </c>
      <c r="EC368" s="3" t="s">
        <v>128</v>
      </c>
      <c r="ED368" s="3" t="s">
        <v>122</v>
      </c>
      <c r="EE368" s="3" t="s">
        <v>123</v>
      </c>
      <c r="EF368" s="3" t="s">
        <v>124</v>
      </c>
      <c r="EH368" s="3">
        <f t="shared" ref="EH368:ES368" si="857">IF(AND(DL368&lt;&gt;"",EH158=1),1,0)</f>
        <v>0</v>
      </c>
      <c r="EI368" s="3">
        <f t="shared" si="857"/>
        <v>0</v>
      </c>
      <c r="EJ368" s="3">
        <f t="shared" si="857"/>
        <v>1</v>
      </c>
      <c r="EK368" s="3">
        <f t="shared" si="857"/>
        <v>0</v>
      </c>
      <c r="EL368" s="3">
        <f t="shared" si="857"/>
        <v>1</v>
      </c>
      <c r="EM368" s="3">
        <f t="shared" si="857"/>
        <v>0</v>
      </c>
      <c r="EN368" s="3">
        <f t="shared" si="857"/>
        <v>1</v>
      </c>
      <c r="EO368" s="3">
        <f t="shared" si="857"/>
        <v>0</v>
      </c>
      <c r="EP368" s="3">
        <f t="shared" si="857"/>
        <v>1</v>
      </c>
      <c r="EQ368" s="3">
        <f t="shared" si="857"/>
        <v>1</v>
      </c>
      <c r="ER368" s="3">
        <f t="shared" si="857"/>
        <v>0</v>
      </c>
      <c r="ES368" s="3">
        <f t="shared" si="857"/>
        <v>1</v>
      </c>
      <c r="ET368" s="3">
        <f t="shared" si="825"/>
        <v>6</v>
      </c>
    </row>
    <row r="369" spans="4:150" x14ac:dyDescent="0.25">
      <c r="D369" s="3">
        <v>211</v>
      </c>
      <c r="E369" s="3" t="s">
        <v>1</v>
      </c>
      <c r="G369" s="3" t="s">
        <v>3</v>
      </c>
      <c r="I369" s="3" t="s">
        <v>5</v>
      </c>
      <c r="K369" s="3" t="s">
        <v>0</v>
      </c>
      <c r="L369" s="3" t="s">
        <v>7</v>
      </c>
      <c r="N369" s="3" t="s">
        <v>105</v>
      </c>
      <c r="O369" s="5" t="s">
        <v>106</v>
      </c>
      <c r="P369" s="3" t="s">
        <v>72</v>
      </c>
      <c r="R369" s="3" t="s">
        <v>117</v>
      </c>
      <c r="S369" s="3" t="s">
        <v>122</v>
      </c>
      <c r="T369" s="3" t="s">
        <v>118</v>
      </c>
      <c r="U369" s="3" t="s">
        <v>126</v>
      </c>
      <c r="V369" s="3" t="s">
        <v>128</v>
      </c>
      <c r="W369" s="3" t="s">
        <v>121</v>
      </c>
      <c r="X369" s="3" t="s">
        <v>123</v>
      </c>
      <c r="Y369" s="3" t="s">
        <v>124</v>
      </c>
      <c r="AA369" s="3">
        <f t="shared" ref="AA369:AL369" si="858">IF(AND(E369&lt;&gt;"",AA158=1),1,0)</f>
        <v>0</v>
      </c>
      <c r="AB369" s="3">
        <f t="shared" si="858"/>
        <v>0</v>
      </c>
      <c r="AC369" s="3">
        <f t="shared" si="858"/>
        <v>1</v>
      </c>
      <c r="AD369" s="3">
        <f t="shared" si="858"/>
        <v>0</v>
      </c>
      <c r="AE369" s="3">
        <f t="shared" si="858"/>
        <v>1</v>
      </c>
      <c r="AF369" s="3">
        <f t="shared" si="858"/>
        <v>0</v>
      </c>
      <c r="AG369" s="3">
        <f t="shared" si="858"/>
        <v>1</v>
      </c>
      <c r="AH369" s="3">
        <f t="shared" si="858"/>
        <v>0</v>
      </c>
      <c r="AI369" s="3">
        <f t="shared" si="858"/>
        <v>0</v>
      </c>
      <c r="AJ369" s="3">
        <f t="shared" si="858"/>
        <v>1</v>
      </c>
      <c r="AK369" s="3">
        <f t="shared" si="858"/>
        <v>0</v>
      </c>
      <c r="AL369" s="3">
        <f t="shared" si="858"/>
        <v>1</v>
      </c>
      <c r="AM369" s="3">
        <f t="shared" si="823"/>
        <v>5</v>
      </c>
      <c r="DK369" s="3">
        <v>211</v>
      </c>
      <c r="DL369" s="3" t="s">
        <v>1</v>
      </c>
      <c r="DN369" s="3" t="s">
        <v>3</v>
      </c>
      <c r="DP369" s="3" t="s">
        <v>5</v>
      </c>
      <c r="DR369" s="3" t="s">
        <v>0</v>
      </c>
      <c r="DS369" s="3" t="s">
        <v>7</v>
      </c>
      <c r="DU369" s="3" t="s">
        <v>105</v>
      </c>
      <c r="DV369" s="5" t="s">
        <v>106</v>
      </c>
      <c r="DW369" s="3" t="s">
        <v>72</v>
      </c>
      <c r="DY369" s="3" t="s">
        <v>117</v>
      </c>
      <c r="DZ369" s="3" t="s">
        <v>122</v>
      </c>
      <c r="EA369" s="3" t="s">
        <v>118</v>
      </c>
      <c r="EB369" s="3" t="s">
        <v>126</v>
      </c>
      <c r="EC369" s="3" t="s">
        <v>128</v>
      </c>
      <c r="ED369" s="3" t="s">
        <v>121</v>
      </c>
      <c r="EE369" s="3" t="s">
        <v>123</v>
      </c>
      <c r="EF369" s="3" t="s">
        <v>124</v>
      </c>
      <c r="EH369" s="3">
        <f t="shared" ref="EH369:ES369" si="859">IF(AND(DL369&lt;&gt;"",EH158=1),1,0)</f>
        <v>0</v>
      </c>
      <c r="EI369" s="3">
        <f t="shared" si="859"/>
        <v>0</v>
      </c>
      <c r="EJ369" s="3">
        <f t="shared" si="859"/>
        <v>1</v>
      </c>
      <c r="EK369" s="3">
        <f t="shared" si="859"/>
        <v>0</v>
      </c>
      <c r="EL369" s="3">
        <f t="shared" si="859"/>
        <v>1</v>
      </c>
      <c r="EM369" s="3">
        <f t="shared" si="859"/>
        <v>0</v>
      </c>
      <c r="EN369" s="3">
        <f t="shared" si="859"/>
        <v>1</v>
      </c>
      <c r="EO369" s="3">
        <f t="shared" si="859"/>
        <v>0</v>
      </c>
      <c r="EP369" s="3">
        <f t="shared" si="859"/>
        <v>0</v>
      </c>
      <c r="EQ369" s="3">
        <f t="shared" si="859"/>
        <v>1</v>
      </c>
      <c r="ER369" s="3">
        <f t="shared" si="859"/>
        <v>0</v>
      </c>
      <c r="ES369" s="3">
        <f t="shared" si="859"/>
        <v>1</v>
      </c>
      <c r="ET369" s="3">
        <f t="shared" si="825"/>
        <v>5</v>
      </c>
    </row>
    <row r="370" spans="4:150" x14ac:dyDescent="0.25">
      <c r="D370" s="3">
        <v>212</v>
      </c>
      <c r="E370" s="3" t="s">
        <v>1</v>
      </c>
      <c r="G370" s="3" t="s">
        <v>3</v>
      </c>
      <c r="I370" s="3" t="s">
        <v>5</v>
      </c>
      <c r="K370" s="3" t="s">
        <v>0</v>
      </c>
      <c r="L370" s="3" t="s">
        <v>7</v>
      </c>
      <c r="M370" s="3" t="s">
        <v>104</v>
      </c>
      <c r="O370" s="5" t="s">
        <v>106</v>
      </c>
      <c r="P370" s="3" t="s">
        <v>72</v>
      </c>
      <c r="R370" s="3" t="s">
        <v>117</v>
      </c>
      <c r="S370" s="3" t="s">
        <v>122</v>
      </c>
      <c r="T370" s="3" t="s">
        <v>119</v>
      </c>
      <c r="U370" s="3" t="s">
        <v>126</v>
      </c>
      <c r="V370" s="3" t="s">
        <v>128</v>
      </c>
      <c r="W370" s="3" t="s">
        <v>121</v>
      </c>
      <c r="X370" s="3" t="s">
        <v>123</v>
      </c>
      <c r="Y370" s="3" t="s">
        <v>124</v>
      </c>
      <c r="AA370" s="3">
        <f t="shared" ref="AA370:AL370" si="860">IF(AND(E370&lt;&gt;"",AA158=1),1,0)</f>
        <v>0</v>
      </c>
      <c r="AB370" s="3">
        <f t="shared" si="860"/>
        <v>0</v>
      </c>
      <c r="AC370" s="3">
        <f t="shared" si="860"/>
        <v>1</v>
      </c>
      <c r="AD370" s="3">
        <f t="shared" si="860"/>
        <v>0</v>
      </c>
      <c r="AE370" s="3">
        <f t="shared" si="860"/>
        <v>1</v>
      </c>
      <c r="AF370" s="3">
        <f t="shared" si="860"/>
        <v>0</v>
      </c>
      <c r="AG370" s="3">
        <f t="shared" si="860"/>
        <v>1</v>
      </c>
      <c r="AH370" s="3">
        <f t="shared" si="860"/>
        <v>0</v>
      </c>
      <c r="AI370" s="3">
        <f t="shared" si="860"/>
        <v>1</v>
      </c>
      <c r="AJ370" s="3">
        <f t="shared" si="860"/>
        <v>0</v>
      </c>
      <c r="AK370" s="3">
        <f t="shared" si="860"/>
        <v>0</v>
      </c>
      <c r="AL370" s="3">
        <f t="shared" si="860"/>
        <v>1</v>
      </c>
      <c r="AM370" s="3">
        <f t="shared" si="823"/>
        <v>5</v>
      </c>
      <c r="DK370" s="3">
        <v>212</v>
      </c>
      <c r="DL370" s="3" t="s">
        <v>1</v>
      </c>
      <c r="DN370" s="3" t="s">
        <v>3</v>
      </c>
      <c r="DP370" s="3" t="s">
        <v>5</v>
      </c>
      <c r="DR370" s="3" t="s">
        <v>0</v>
      </c>
      <c r="DS370" s="3" t="s">
        <v>7</v>
      </c>
      <c r="DT370" s="3" t="s">
        <v>104</v>
      </c>
      <c r="DV370" s="5" t="s">
        <v>106</v>
      </c>
      <c r="DW370" s="3" t="s">
        <v>72</v>
      </c>
      <c r="DY370" s="3" t="s">
        <v>117</v>
      </c>
      <c r="DZ370" s="3" t="s">
        <v>122</v>
      </c>
      <c r="EA370" s="3" t="s">
        <v>119</v>
      </c>
      <c r="EB370" s="3" t="s">
        <v>126</v>
      </c>
      <c r="EC370" s="3" t="s">
        <v>128</v>
      </c>
      <c r="ED370" s="3" t="s">
        <v>121</v>
      </c>
      <c r="EE370" s="3" t="s">
        <v>123</v>
      </c>
      <c r="EF370" s="3" t="s">
        <v>124</v>
      </c>
      <c r="EH370" s="3">
        <f t="shared" ref="EH370:ES370" si="861">IF(AND(DL370&lt;&gt;"",EH158=1),1,0)</f>
        <v>0</v>
      </c>
      <c r="EI370" s="3">
        <f t="shared" si="861"/>
        <v>0</v>
      </c>
      <c r="EJ370" s="3">
        <f t="shared" si="861"/>
        <v>1</v>
      </c>
      <c r="EK370" s="3">
        <f t="shared" si="861"/>
        <v>0</v>
      </c>
      <c r="EL370" s="3">
        <f t="shared" si="861"/>
        <v>1</v>
      </c>
      <c r="EM370" s="3">
        <f t="shared" si="861"/>
        <v>0</v>
      </c>
      <c r="EN370" s="3">
        <f t="shared" si="861"/>
        <v>1</v>
      </c>
      <c r="EO370" s="3">
        <f t="shared" si="861"/>
        <v>0</v>
      </c>
      <c r="EP370" s="3">
        <f t="shared" si="861"/>
        <v>1</v>
      </c>
      <c r="EQ370" s="3">
        <f t="shared" si="861"/>
        <v>0</v>
      </c>
      <c r="ER370" s="3">
        <f t="shared" si="861"/>
        <v>0</v>
      </c>
      <c r="ES370" s="3">
        <f t="shared" si="861"/>
        <v>1</v>
      </c>
      <c r="ET370" s="3">
        <f t="shared" si="825"/>
        <v>5</v>
      </c>
    </row>
    <row r="371" spans="4:150" x14ac:dyDescent="0.25">
      <c r="D371" s="3">
        <v>213</v>
      </c>
      <c r="E371" s="3" t="s">
        <v>1</v>
      </c>
      <c r="G371" s="3" t="s">
        <v>3</v>
      </c>
      <c r="I371" s="3" t="s">
        <v>5</v>
      </c>
      <c r="K371" s="3" t="s">
        <v>0</v>
      </c>
      <c r="L371" s="3" t="s">
        <v>7</v>
      </c>
      <c r="M371" s="3" t="s">
        <v>104</v>
      </c>
      <c r="N371" s="3" t="s">
        <v>105</v>
      </c>
      <c r="P371" s="3" t="s">
        <v>72</v>
      </c>
      <c r="R371" s="3" t="s">
        <v>117</v>
      </c>
      <c r="S371" s="3" t="s">
        <v>122</v>
      </c>
      <c r="T371" s="3" t="s">
        <v>118</v>
      </c>
      <c r="U371" s="3" t="s">
        <v>126</v>
      </c>
      <c r="V371" s="3" t="s">
        <v>128</v>
      </c>
      <c r="W371" s="3" t="s">
        <v>121</v>
      </c>
      <c r="X371" s="3" t="s">
        <v>123</v>
      </c>
      <c r="Y371" s="3" t="s">
        <v>119</v>
      </c>
      <c r="AA371" s="3">
        <f t="shared" ref="AA371:AL371" si="862">IF(AND(E371&lt;&gt;"",AA158=1),1,0)</f>
        <v>0</v>
      </c>
      <c r="AB371" s="3">
        <f t="shared" si="862"/>
        <v>0</v>
      </c>
      <c r="AC371" s="3">
        <f t="shared" si="862"/>
        <v>1</v>
      </c>
      <c r="AD371" s="3">
        <f t="shared" si="862"/>
        <v>0</v>
      </c>
      <c r="AE371" s="3">
        <f t="shared" si="862"/>
        <v>1</v>
      </c>
      <c r="AF371" s="3">
        <f t="shared" si="862"/>
        <v>0</v>
      </c>
      <c r="AG371" s="3">
        <f t="shared" si="862"/>
        <v>1</v>
      </c>
      <c r="AH371" s="3">
        <f t="shared" si="862"/>
        <v>0</v>
      </c>
      <c r="AI371" s="3">
        <f t="shared" si="862"/>
        <v>1</v>
      </c>
      <c r="AJ371" s="3">
        <f t="shared" si="862"/>
        <v>1</v>
      </c>
      <c r="AK371" s="3">
        <f t="shared" si="862"/>
        <v>0</v>
      </c>
      <c r="AL371" s="3">
        <f t="shared" si="862"/>
        <v>1</v>
      </c>
      <c r="AM371" s="3">
        <f t="shared" si="823"/>
        <v>6</v>
      </c>
      <c r="DK371" s="3">
        <v>213</v>
      </c>
      <c r="DL371" s="3" t="s">
        <v>1</v>
      </c>
      <c r="DN371" s="3" t="s">
        <v>3</v>
      </c>
      <c r="DP371" s="3" t="s">
        <v>5</v>
      </c>
      <c r="DR371" s="3" t="s">
        <v>0</v>
      </c>
      <c r="DS371" s="3" t="s">
        <v>7</v>
      </c>
      <c r="DT371" s="3" t="s">
        <v>104</v>
      </c>
      <c r="DU371" s="3" t="s">
        <v>105</v>
      </c>
      <c r="DW371" s="3" t="s">
        <v>72</v>
      </c>
      <c r="DY371" s="3" t="s">
        <v>117</v>
      </c>
      <c r="DZ371" s="3" t="s">
        <v>122</v>
      </c>
      <c r="EA371" s="3" t="s">
        <v>118</v>
      </c>
      <c r="EB371" s="3" t="s">
        <v>126</v>
      </c>
      <c r="EC371" s="3" t="s">
        <v>128</v>
      </c>
      <c r="ED371" s="3" t="s">
        <v>121</v>
      </c>
      <c r="EE371" s="3" t="s">
        <v>123</v>
      </c>
      <c r="EF371" s="3" t="s">
        <v>119</v>
      </c>
      <c r="EH371" s="3">
        <f t="shared" ref="EH371:ES371" si="863">IF(AND(DL371&lt;&gt;"",EH158=1),1,0)</f>
        <v>0</v>
      </c>
      <c r="EI371" s="3">
        <f t="shared" si="863"/>
        <v>0</v>
      </c>
      <c r="EJ371" s="3">
        <f t="shared" si="863"/>
        <v>1</v>
      </c>
      <c r="EK371" s="3">
        <f t="shared" si="863"/>
        <v>0</v>
      </c>
      <c r="EL371" s="3">
        <f t="shared" si="863"/>
        <v>1</v>
      </c>
      <c r="EM371" s="3">
        <f t="shared" si="863"/>
        <v>0</v>
      </c>
      <c r="EN371" s="3">
        <f t="shared" si="863"/>
        <v>1</v>
      </c>
      <c r="EO371" s="3">
        <f t="shared" si="863"/>
        <v>0</v>
      </c>
      <c r="EP371" s="3">
        <f t="shared" si="863"/>
        <v>1</v>
      </c>
      <c r="EQ371" s="3">
        <f t="shared" si="863"/>
        <v>1</v>
      </c>
      <c r="ER371" s="3">
        <f t="shared" si="863"/>
        <v>0</v>
      </c>
      <c r="ES371" s="3">
        <f t="shared" si="863"/>
        <v>1</v>
      </c>
      <c r="ET371" s="3">
        <f t="shared" si="825"/>
        <v>6</v>
      </c>
    </row>
    <row r="372" spans="4:150" x14ac:dyDescent="0.25">
      <c r="D372" s="3">
        <v>214</v>
      </c>
      <c r="E372" s="3" t="s">
        <v>1</v>
      </c>
      <c r="G372" s="3" t="s">
        <v>3</v>
      </c>
      <c r="I372" s="3" t="s">
        <v>5</v>
      </c>
      <c r="K372" s="3" t="s">
        <v>0</v>
      </c>
      <c r="L372" s="3" t="s">
        <v>7</v>
      </c>
      <c r="M372" s="3" t="s">
        <v>104</v>
      </c>
      <c r="N372" s="3" t="s">
        <v>105</v>
      </c>
      <c r="O372" s="5" t="s">
        <v>106</v>
      </c>
      <c r="R372" s="3" t="s">
        <v>117</v>
      </c>
      <c r="S372" s="3" t="s">
        <v>122</v>
      </c>
      <c r="T372" s="3" t="s">
        <v>118</v>
      </c>
      <c r="U372" s="3" t="s">
        <v>126</v>
      </c>
      <c r="V372" s="3" t="s">
        <v>128</v>
      </c>
      <c r="W372" s="3" t="s">
        <v>121</v>
      </c>
      <c r="X372" s="3" t="s">
        <v>119</v>
      </c>
      <c r="Y372" s="3" t="s">
        <v>124</v>
      </c>
      <c r="AA372" s="3">
        <f t="shared" ref="AA372:AL372" si="864">IF(AND(E372&lt;&gt;"",AA158=1),1,0)</f>
        <v>0</v>
      </c>
      <c r="AB372" s="3">
        <f t="shared" si="864"/>
        <v>0</v>
      </c>
      <c r="AC372" s="3">
        <f t="shared" si="864"/>
        <v>1</v>
      </c>
      <c r="AD372" s="3">
        <f t="shared" si="864"/>
        <v>0</v>
      </c>
      <c r="AE372" s="3">
        <f t="shared" si="864"/>
        <v>1</v>
      </c>
      <c r="AF372" s="3">
        <f t="shared" si="864"/>
        <v>0</v>
      </c>
      <c r="AG372" s="3">
        <f t="shared" si="864"/>
        <v>1</v>
      </c>
      <c r="AH372" s="3">
        <f t="shared" si="864"/>
        <v>0</v>
      </c>
      <c r="AI372" s="3">
        <f t="shared" si="864"/>
        <v>1</v>
      </c>
      <c r="AJ372" s="3">
        <f t="shared" si="864"/>
        <v>1</v>
      </c>
      <c r="AK372" s="3">
        <f t="shared" si="864"/>
        <v>0</v>
      </c>
      <c r="AL372" s="3">
        <f t="shared" si="864"/>
        <v>0</v>
      </c>
      <c r="AM372" s="3">
        <f t="shared" si="823"/>
        <v>5</v>
      </c>
      <c r="DK372" s="3">
        <v>214</v>
      </c>
      <c r="DL372" s="3" t="s">
        <v>1</v>
      </c>
      <c r="DN372" s="3" t="s">
        <v>3</v>
      </c>
      <c r="DP372" s="3" t="s">
        <v>5</v>
      </c>
      <c r="DR372" s="3" t="s">
        <v>0</v>
      </c>
      <c r="DS372" s="3" t="s">
        <v>7</v>
      </c>
      <c r="DT372" s="3" t="s">
        <v>104</v>
      </c>
      <c r="DU372" s="3" t="s">
        <v>105</v>
      </c>
      <c r="DV372" s="5" t="s">
        <v>106</v>
      </c>
      <c r="DY372" s="3" t="s">
        <v>117</v>
      </c>
      <c r="DZ372" s="3" t="s">
        <v>122</v>
      </c>
      <c r="EA372" s="3" t="s">
        <v>118</v>
      </c>
      <c r="EB372" s="3" t="s">
        <v>126</v>
      </c>
      <c r="EC372" s="3" t="s">
        <v>128</v>
      </c>
      <c r="ED372" s="3" t="s">
        <v>121</v>
      </c>
      <c r="EE372" s="3" t="s">
        <v>119</v>
      </c>
      <c r="EF372" s="3" t="s">
        <v>124</v>
      </c>
      <c r="EH372" s="3">
        <f t="shared" ref="EH372:ES372" si="865">IF(AND(DL372&lt;&gt;"",EH158=1),1,0)</f>
        <v>0</v>
      </c>
      <c r="EI372" s="3">
        <f t="shared" si="865"/>
        <v>0</v>
      </c>
      <c r="EJ372" s="3">
        <f t="shared" si="865"/>
        <v>1</v>
      </c>
      <c r="EK372" s="3">
        <f t="shared" si="865"/>
        <v>0</v>
      </c>
      <c r="EL372" s="3">
        <f t="shared" si="865"/>
        <v>1</v>
      </c>
      <c r="EM372" s="3">
        <f t="shared" si="865"/>
        <v>0</v>
      </c>
      <c r="EN372" s="3">
        <f t="shared" si="865"/>
        <v>1</v>
      </c>
      <c r="EO372" s="3">
        <f t="shared" si="865"/>
        <v>0</v>
      </c>
      <c r="EP372" s="3">
        <f t="shared" si="865"/>
        <v>1</v>
      </c>
      <c r="EQ372" s="3">
        <f t="shared" si="865"/>
        <v>1</v>
      </c>
      <c r="ER372" s="3">
        <f t="shared" si="865"/>
        <v>0</v>
      </c>
      <c r="ES372" s="3">
        <f t="shared" si="865"/>
        <v>0</v>
      </c>
      <c r="ET372" s="3">
        <f t="shared" si="825"/>
        <v>5</v>
      </c>
    </row>
    <row r="373" spans="4:150" x14ac:dyDescent="0.25">
      <c r="D373" s="3">
        <v>215</v>
      </c>
      <c r="E373" s="3" t="s">
        <v>1</v>
      </c>
      <c r="G373" s="3" t="s">
        <v>3</v>
      </c>
      <c r="I373" s="3" t="s">
        <v>5</v>
      </c>
      <c r="J373" s="3" t="s">
        <v>6</v>
      </c>
      <c r="M373" s="3" t="s">
        <v>104</v>
      </c>
      <c r="N373" s="3" t="s">
        <v>105</v>
      </c>
      <c r="O373" s="5" t="s">
        <v>106</v>
      </c>
      <c r="P373" s="3" t="s">
        <v>72</v>
      </c>
      <c r="R373" s="3" t="s">
        <v>117</v>
      </c>
      <c r="S373" s="3" t="s">
        <v>118</v>
      </c>
      <c r="T373" s="3" t="s">
        <v>119</v>
      </c>
      <c r="U373" s="3" t="s">
        <v>126</v>
      </c>
      <c r="V373" s="3" t="s">
        <v>128</v>
      </c>
      <c r="W373" s="3" t="s">
        <v>120</v>
      </c>
      <c r="X373" s="3" t="s">
        <v>123</v>
      </c>
      <c r="Y373" s="3" t="s">
        <v>124</v>
      </c>
      <c r="AA373" s="3">
        <f t="shared" ref="AA373:AL373" si="866">IF(AND(E373&lt;&gt;"",AA158=1),1,0)</f>
        <v>0</v>
      </c>
      <c r="AB373" s="3">
        <f t="shared" si="866"/>
        <v>0</v>
      </c>
      <c r="AC373" s="3">
        <f t="shared" si="866"/>
        <v>1</v>
      </c>
      <c r="AD373" s="3">
        <f t="shared" si="866"/>
        <v>0</v>
      </c>
      <c r="AE373" s="3">
        <f t="shared" si="866"/>
        <v>1</v>
      </c>
      <c r="AF373" s="3">
        <f t="shared" si="866"/>
        <v>1</v>
      </c>
      <c r="AG373" s="3">
        <f t="shared" si="866"/>
        <v>0</v>
      </c>
      <c r="AH373" s="3">
        <f t="shared" si="866"/>
        <v>0</v>
      </c>
      <c r="AI373" s="3">
        <f t="shared" si="866"/>
        <v>1</v>
      </c>
      <c r="AJ373" s="3">
        <f t="shared" si="866"/>
        <v>1</v>
      </c>
      <c r="AK373" s="3">
        <f t="shared" si="866"/>
        <v>0</v>
      </c>
      <c r="AL373" s="3">
        <f t="shared" si="866"/>
        <v>1</v>
      </c>
      <c r="AM373" s="3">
        <f t="shared" si="823"/>
        <v>6</v>
      </c>
      <c r="DK373" s="3">
        <v>215</v>
      </c>
      <c r="DL373" s="3" t="s">
        <v>1</v>
      </c>
      <c r="DN373" s="3" t="s">
        <v>3</v>
      </c>
      <c r="DP373" s="3" t="s">
        <v>5</v>
      </c>
      <c r="DQ373" s="3" t="s">
        <v>6</v>
      </c>
      <c r="DT373" s="3" t="s">
        <v>104</v>
      </c>
      <c r="DU373" s="3" t="s">
        <v>105</v>
      </c>
      <c r="DV373" s="5" t="s">
        <v>106</v>
      </c>
      <c r="DW373" s="3" t="s">
        <v>72</v>
      </c>
      <c r="DY373" s="3" t="s">
        <v>117</v>
      </c>
      <c r="DZ373" s="3" t="s">
        <v>118</v>
      </c>
      <c r="EA373" s="3" t="s">
        <v>119</v>
      </c>
      <c r="EB373" s="3" t="s">
        <v>126</v>
      </c>
      <c r="EC373" s="3" t="s">
        <v>128</v>
      </c>
      <c r="ED373" s="3" t="s">
        <v>120</v>
      </c>
      <c r="EE373" s="3" t="s">
        <v>123</v>
      </c>
      <c r="EF373" s="3" t="s">
        <v>124</v>
      </c>
      <c r="EH373" s="3">
        <f t="shared" ref="EH373:ES373" si="867">IF(AND(DL373&lt;&gt;"",EH158=1),1,0)</f>
        <v>0</v>
      </c>
      <c r="EI373" s="3">
        <f t="shared" si="867"/>
        <v>0</v>
      </c>
      <c r="EJ373" s="3">
        <f t="shared" si="867"/>
        <v>1</v>
      </c>
      <c r="EK373" s="3">
        <f t="shared" si="867"/>
        <v>0</v>
      </c>
      <c r="EL373" s="3">
        <f t="shared" si="867"/>
        <v>1</v>
      </c>
      <c r="EM373" s="3">
        <f t="shared" si="867"/>
        <v>1</v>
      </c>
      <c r="EN373" s="3">
        <f t="shared" si="867"/>
        <v>0</v>
      </c>
      <c r="EO373" s="3">
        <f t="shared" si="867"/>
        <v>0</v>
      </c>
      <c r="EP373" s="3">
        <f t="shared" si="867"/>
        <v>1</v>
      </c>
      <c r="EQ373" s="3">
        <f t="shared" si="867"/>
        <v>1</v>
      </c>
      <c r="ER373" s="3">
        <f t="shared" si="867"/>
        <v>0</v>
      </c>
      <c r="ES373" s="3">
        <f t="shared" si="867"/>
        <v>1</v>
      </c>
      <c r="ET373" s="3">
        <f t="shared" si="825"/>
        <v>6</v>
      </c>
    </row>
    <row r="374" spans="4:150" x14ac:dyDescent="0.25">
      <c r="D374" s="3">
        <v>216</v>
      </c>
      <c r="E374" s="3" t="s">
        <v>1</v>
      </c>
      <c r="G374" s="3" t="s">
        <v>3</v>
      </c>
      <c r="I374" s="3" t="s">
        <v>5</v>
      </c>
      <c r="J374" s="3" t="s">
        <v>6</v>
      </c>
      <c r="L374" s="3" t="s">
        <v>7</v>
      </c>
      <c r="N374" s="3" t="s">
        <v>105</v>
      </c>
      <c r="O374" s="5" t="s">
        <v>106</v>
      </c>
      <c r="P374" s="3" t="s">
        <v>72</v>
      </c>
      <c r="R374" s="3" t="s">
        <v>121</v>
      </c>
      <c r="S374" s="3" t="s">
        <v>118</v>
      </c>
      <c r="T374" s="3" t="s">
        <v>117</v>
      </c>
      <c r="U374" s="3" t="s">
        <v>126</v>
      </c>
      <c r="V374" s="3" t="s">
        <v>128</v>
      </c>
      <c r="W374" s="3" t="s">
        <v>120</v>
      </c>
      <c r="X374" s="3" t="s">
        <v>123</v>
      </c>
      <c r="Y374" s="3" t="s">
        <v>124</v>
      </c>
      <c r="AA374" s="3">
        <f t="shared" ref="AA374:AL374" si="868">IF(AND(E374&lt;&gt;"",AA158=1),1,0)</f>
        <v>0</v>
      </c>
      <c r="AB374" s="3">
        <f t="shared" si="868"/>
        <v>0</v>
      </c>
      <c r="AC374" s="3">
        <f t="shared" si="868"/>
        <v>1</v>
      </c>
      <c r="AD374" s="3">
        <f t="shared" si="868"/>
        <v>0</v>
      </c>
      <c r="AE374" s="3">
        <f t="shared" si="868"/>
        <v>1</v>
      </c>
      <c r="AF374" s="3">
        <f t="shared" si="868"/>
        <v>1</v>
      </c>
      <c r="AG374" s="3">
        <f t="shared" si="868"/>
        <v>0</v>
      </c>
      <c r="AH374" s="3">
        <f t="shared" si="868"/>
        <v>0</v>
      </c>
      <c r="AI374" s="3">
        <f t="shared" si="868"/>
        <v>0</v>
      </c>
      <c r="AJ374" s="3">
        <f t="shared" si="868"/>
        <v>1</v>
      </c>
      <c r="AK374" s="3">
        <f t="shared" si="868"/>
        <v>0</v>
      </c>
      <c r="AL374" s="3">
        <f t="shared" si="868"/>
        <v>1</v>
      </c>
      <c r="AM374" s="3">
        <f t="shared" si="823"/>
        <v>5</v>
      </c>
      <c r="DK374" s="3">
        <v>216</v>
      </c>
      <c r="DL374" s="3" t="s">
        <v>1</v>
      </c>
      <c r="DN374" s="3" t="s">
        <v>3</v>
      </c>
      <c r="DP374" s="3" t="s">
        <v>5</v>
      </c>
      <c r="DQ374" s="3" t="s">
        <v>6</v>
      </c>
      <c r="DS374" s="3" t="s">
        <v>7</v>
      </c>
      <c r="DU374" s="3" t="s">
        <v>105</v>
      </c>
      <c r="DV374" s="5" t="s">
        <v>106</v>
      </c>
      <c r="DW374" s="3" t="s">
        <v>72</v>
      </c>
      <c r="DY374" s="3" t="s">
        <v>121</v>
      </c>
      <c r="DZ374" s="3" t="s">
        <v>118</v>
      </c>
      <c r="EA374" s="3" t="s">
        <v>117</v>
      </c>
      <c r="EB374" s="3" t="s">
        <v>126</v>
      </c>
      <c r="EC374" s="3" t="s">
        <v>128</v>
      </c>
      <c r="ED374" s="3" t="s">
        <v>120</v>
      </c>
      <c r="EE374" s="3" t="s">
        <v>123</v>
      </c>
      <c r="EF374" s="3" t="s">
        <v>124</v>
      </c>
      <c r="EH374" s="3">
        <f t="shared" ref="EH374:ES374" si="869">IF(AND(DL374&lt;&gt;"",EH158=1),1,0)</f>
        <v>0</v>
      </c>
      <c r="EI374" s="3">
        <f t="shared" si="869"/>
        <v>0</v>
      </c>
      <c r="EJ374" s="3">
        <f t="shared" si="869"/>
        <v>1</v>
      </c>
      <c r="EK374" s="3">
        <f t="shared" si="869"/>
        <v>0</v>
      </c>
      <c r="EL374" s="3">
        <f t="shared" si="869"/>
        <v>1</v>
      </c>
      <c r="EM374" s="3">
        <f t="shared" si="869"/>
        <v>1</v>
      </c>
      <c r="EN374" s="3">
        <f t="shared" si="869"/>
        <v>0</v>
      </c>
      <c r="EO374" s="3">
        <f t="shared" si="869"/>
        <v>0</v>
      </c>
      <c r="EP374" s="3">
        <f t="shared" si="869"/>
        <v>0</v>
      </c>
      <c r="EQ374" s="3">
        <f t="shared" si="869"/>
        <v>1</v>
      </c>
      <c r="ER374" s="3">
        <f t="shared" si="869"/>
        <v>0</v>
      </c>
      <c r="ES374" s="3">
        <f t="shared" si="869"/>
        <v>1</v>
      </c>
      <c r="ET374" s="3">
        <f t="shared" si="825"/>
        <v>5</v>
      </c>
    </row>
    <row r="375" spans="4:150" x14ac:dyDescent="0.25">
      <c r="D375" s="3">
        <v>217</v>
      </c>
      <c r="E375" s="3" t="s">
        <v>1</v>
      </c>
      <c r="G375" s="3" t="s">
        <v>3</v>
      </c>
      <c r="I375" s="3" t="s">
        <v>5</v>
      </c>
      <c r="J375" s="3" t="s">
        <v>6</v>
      </c>
      <c r="L375" s="3" t="s">
        <v>7</v>
      </c>
      <c r="M375" s="3" t="s">
        <v>104</v>
      </c>
      <c r="O375" s="5" t="s">
        <v>106</v>
      </c>
      <c r="P375" s="3" t="s">
        <v>72</v>
      </c>
      <c r="R375" s="3" t="s">
        <v>121</v>
      </c>
      <c r="S375" s="3" t="s">
        <v>117</v>
      </c>
      <c r="T375" s="3" t="s">
        <v>119</v>
      </c>
      <c r="U375" s="3" t="s">
        <v>126</v>
      </c>
      <c r="V375" s="3" t="s">
        <v>128</v>
      </c>
      <c r="W375" s="3" t="s">
        <v>120</v>
      </c>
      <c r="X375" s="3" t="s">
        <v>123</v>
      </c>
      <c r="Y375" s="3" t="s">
        <v>124</v>
      </c>
      <c r="AA375" s="3">
        <f t="shared" ref="AA375:AL375" si="870">IF(AND(E375&lt;&gt;"",AA158=1),1,0)</f>
        <v>0</v>
      </c>
      <c r="AB375" s="3">
        <f t="shared" si="870"/>
        <v>0</v>
      </c>
      <c r="AC375" s="3">
        <f t="shared" si="870"/>
        <v>1</v>
      </c>
      <c r="AD375" s="3">
        <f t="shared" si="870"/>
        <v>0</v>
      </c>
      <c r="AE375" s="3">
        <f t="shared" si="870"/>
        <v>1</v>
      </c>
      <c r="AF375" s="3">
        <f t="shared" si="870"/>
        <v>1</v>
      </c>
      <c r="AG375" s="3">
        <f t="shared" si="870"/>
        <v>0</v>
      </c>
      <c r="AH375" s="3">
        <f t="shared" si="870"/>
        <v>0</v>
      </c>
      <c r="AI375" s="3">
        <f t="shared" si="870"/>
        <v>1</v>
      </c>
      <c r="AJ375" s="3">
        <f t="shared" si="870"/>
        <v>0</v>
      </c>
      <c r="AK375" s="3">
        <f t="shared" si="870"/>
        <v>0</v>
      </c>
      <c r="AL375" s="3">
        <f t="shared" si="870"/>
        <v>1</v>
      </c>
      <c r="AM375" s="3">
        <f t="shared" si="823"/>
        <v>5</v>
      </c>
      <c r="DK375" s="3">
        <v>217</v>
      </c>
      <c r="DL375" s="3" t="s">
        <v>1</v>
      </c>
      <c r="DN375" s="3" t="s">
        <v>3</v>
      </c>
      <c r="DP375" s="3" t="s">
        <v>5</v>
      </c>
      <c r="DQ375" s="3" t="s">
        <v>6</v>
      </c>
      <c r="DS375" s="3" t="s">
        <v>7</v>
      </c>
      <c r="DT375" s="3" t="s">
        <v>104</v>
      </c>
      <c r="DV375" s="5" t="s">
        <v>106</v>
      </c>
      <c r="DW375" s="3" t="s">
        <v>72</v>
      </c>
      <c r="DY375" s="3" t="s">
        <v>121</v>
      </c>
      <c r="DZ375" s="3" t="s">
        <v>117</v>
      </c>
      <c r="EA375" s="3" t="s">
        <v>119</v>
      </c>
      <c r="EB375" s="3" t="s">
        <v>126</v>
      </c>
      <c r="EC375" s="3" t="s">
        <v>128</v>
      </c>
      <c r="ED375" s="3" t="s">
        <v>120</v>
      </c>
      <c r="EE375" s="3" t="s">
        <v>123</v>
      </c>
      <c r="EF375" s="3" t="s">
        <v>124</v>
      </c>
      <c r="EH375" s="3">
        <f t="shared" ref="EH375:ES375" si="871">IF(AND(DL375&lt;&gt;"",EH158=1),1,0)</f>
        <v>0</v>
      </c>
      <c r="EI375" s="3">
        <f t="shared" si="871"/>
        <v>0</v>
      </c>
      <c r="EJ375" s="3">
        <f t="shared" si="871"/>
        <v>1</v>
      </c>
      <c r="EK375" s="3">
        <f t="shared" si="871"/>
        <v>0</v>
      </c>
      <c r="EL375" s="3">
        <f t="shared" si="871"/>
        <v>1</v>
      </c>
      <c r="EM375" s="3">
        <f t="shared" si="871"/>
        <v>1</v>
      </c>
      <c r="EN375" s="3">
        <f t="shared" si="871"/>
        <v>0</v>
      </c>
      <c r="EO375" s="3">
        <f t="shared" si="871"/>
        <v>0</v>
      </c>
      <c r="EP375" s="3">
        <f t="shared" si="871"/>
        <v>1</v>
      </c>
      <c r="EQ375" s="3">
        <f t="shared" si="871"/>
        <v>0</v>
      </c>
      <c r="ER375" s="3">
        <f t="shared" si="871"/>
        <v>0</v>
      </c>
      <c r="ES375" s="3">
        <f t="shared" si="871"/>
        <v>1</v>
      </c>
      <c r="ET375" s="3">
        <f t="shared" si="825"/>
        <v>5</v>
      </c>
    </row>
    <row r="376" spans="4:150" x14ac:dyDescent="0.25">
      <c r="D376" s="3">
        <v>218</v>
      </c>
      <c r="E376" s="3" t="s">
        <v>1</v>
      </c>
      <c r="G376" s="3" t="s">
        <v>3</v>
      </c>
      <c r="I376" s="3" t="s">
        <v>5</v>
      </c>
      <c r="J376" s="3" t="s">
        <v>6</v>
      </c>
      <c r="L376" s="3" t="s">
        <v>7</v>
      </c>
      <c r="M376" s="3" t="s">
        <v>104</v>
      </c>
      <c r="N376" s="3" t="s">
        <v>105</v>
      </c>
      <c r="P376" s="3" t="s">
        <v>72</v>
      </c>
      <c r="R376" s="3" t="s">
        <v>121</v>
      </c>
      <c r="S376" s="3" t="s">
        <v>118</v>
      </c>
      <c r="T376" s="3" t="s">
        <v>117</v>
      </c>
      <c r="U376" s="3" t="s">
        <v>126</v>
      </c>
      <c r="V376" s="3" t="s">
        <v>128</v>
      </c>
      <c r="W376" s="3" t="s">
        <v>120</v>
      </c>
      <c r="X376" s="3" t="s">
        <v>123</v>
      </c>
      <c r="Y376" s="3" t="s">
        <v>119</v>
      </c>
      <c r="AA376" s="3">
        <f t="shared" ref="AA376:AL376" si="872">IF(AND(E376&lt;&gt;"",AA158=1),1,0)</f>
        <v>0</v>
      </c>
      <c r="AB376" s="3">
        <f t="shared" si="872"/>
        <v>0</v>
      </c>
      <c r="AC376" s="3">
        <f t="shared" si="872"/>
        <v>1</v>
      </c>
      <c r="AD376" s="3">
        <f t="shared" si="872"/>
        <v>0</v>
      </c>
      <c r="AE376" s="3">
        <f t="shared" si="872"/>
        <v>1</v>
      </c>
      <c r="AF376" s="3">
        <f t="shared" si="872"/>
        <v>1</v>
      </c>
      <c r="AG376" s="3">
        <f t="shared" si="872"/>
        <v>0</v>
      </c>
      <c r="AH376" s="3">
        <f t="shared" si="872"/>
        <v>0</v>
      </c>
      <c r="AI376" s="3">
        <f t="shared" si="872"/>
        <v>1</v>
      </c>
      <c r="AJ376" s="3">
        <f t="shared" si="872"/>
        <v>1</v>
      </c>
      <c r="AK376" s="3">
        <f t="shared" si="872"/>
        <v>0</v>
      </c>
      <c r="AL376" s="3">
        <f t="shared" si="872"/>
        <v>1</v>
      </c>
      <c r="AM376" s="3">
        <f t="shared" si="823"/>
        <v>6</v>
      </c>
      <c r="DK376" s="3">
        <v>218</v>
      </c>
      <c r="DL376" s="3" t="s">
        <v>1</v>
      </c>
      <c r="DN376" s="3" t="s">
        <v>3</v>
      </c>
      <c r="DP376" s="3" t="s">
        <v>5</v>
      </c>
      <c r="DQ376" s="3" t="s">
        <v>6</v>
      </c>
      <c r="DS376" s="3" t="s">
        <v>7</v>
      </c>
      <c r="DT376" s="3" t="s">
        <v>104</v>
      </c>
      <c r="DU376" s="3" t="s">
        <v>105</v>
      </c>
      <c r="DW376" s="3" t="s">
        <v>72</v>
      </c>
      <c r="DY376" s="3" t="s">
        <v>121</v>
      </c>
      <c r="DZ376" s="3" t="s">
        <v>118</v>
      </c>
      <c r="EA376" s="3" t="s">
        <v>117</v>
      </c>
      <c r="EB376" s="3" t="s">
        <v>126</v>
      </c>
      <c r="EC376" s="3" t="s">
        <v>128</v>
      </c>
      <c r="ED376" s="3" t="s">
        <v>120</v>
      </c>
      <c r="EE376" s="3" t="s">
        <v>123</v>
      </c>
      <c r="EF376" s="3" t="s">
        <v>119</v>
      </c>
      <c r="EH376" s="3">
        <f t="shared" ref="EH376:ES376" si="873">IF(AND(DL376&lt;&gt;"",EH158=1),1,0)</f>
        <v>0</v>
      </c>
      <c r="EI376" s="3">
        <f t="shared" si="873"/>
        <v>0</v>
      </c>
      <c r="EJ376" s="3">
        <f t="shared" si="873"/>
        <v>1</v>
      </c>
      <c r="EK376" s="3">
        <f t="shared" si="873"/>
        <v>0</v>
      </c>
      <c r="EL376" s="3">
        <f t="shared" si="873"/>
        <v>1</v>
      </c>
      <c r="EM376" s="3">
        <f t="shared" si="873"/>
        <v>1</v>
      </c>
      <c r="EN376" s="3">
        <f t="shared" si="873"/>
        <v>0</v>
      </c>
      <c r="EO376" s="3">
        <f t="shared" si="873"/>
        <v>0</v>
      </c>
      <c r="EP376" s="3">
        <f t="shared" si="873"/>
        <v>1</v>
      </c>
      <c r="EQ376" s="3">
        <f t="shared" si="873"/>
        <v>1</v>
      </c>
      <c r="ER376" s="3">
        <f t="shared" si="873"/>
        <v>0</v>
      </c>
      <c r="ES376" s="3">
        <f t="shared" si="873"/>
        <v>1</v>
      </c>
      <c r="ET376" s="3">
        <f t="shared" si="825"/>
        <v>6</v>
      </c>
    </row>
    <row r="377" spans="4:150" x14ac:dyDescent="0.25">
      <c r="D377" s="3">
        <v>219</v>
      </c>
      <c r="E377" s="3" t="s">
        <v>1</v>
      </c>
      <c r="G377" s="3" t="s">
        <v>3</v>
      </c>
      <c r="I377" s="3" t="s">
        <v>5</v>
      </c>
      <c r="J377" s="3" t="s">
        <v>6</v>
      </c>
      <c r="L377" s="3" t="s">
        <v>7</v>
      </c>
      <c r="M377" s="3" t="s">
        <v>104</v>
      </c>
      <c r="N377" s="3" t="s">
        <v>105</v>
      </c>
      <c r="O377" s="5" t="s">
        <v>106</v>
      </c>
      <c r="R377" s="3" t="s">
        <v>121</v>
      </c>
      <c r="S377" s="3" t="s">
        <v>118</v>
      </c>
      <c r="T377" s="3" t="s">
        <v>117</v>
      </c>
      <c r="U377" s="3" t="s">
        <v>126</v>
      </c>
      <c r="V377" s="3" t="s">
        <v>128</v>
      </c>
      <c r="W377" s="3" t="s">
        <v>120</v>
      </c>
      <c r="X377" s="3" t="s">
        <v>119</v>
      </c>
      <c r="Y377" s="3" t="s">
        <v>124</v>
      </c>
      <c r="AA377" s="3">
        <f t="shared" ref="AA377:AL377" si="874">IF(AND(E377&lt;&gt;"",AA158=1),1,0)</f>
        <v>0</v>
      </c>
      <c r="AB377" s="3">
        <f t="shared" si="874"/>
        <v>0</v>
      </c>
      <c r="AC377" s="3">
        <f t="shared" si="874"/>
        <v>1</v>
      </c>
      <c r="AD377" s="3">
        <f t="shared" si="874"/>
        <v>0</v>
      </c>
      <c r="AE377" s="3">
        <f t="shared" si="874"/>
        <v>1</v>
      </c>
      <c r="AF377" s="3">
        <f t="shared" si="874"/>
        <v>1</v>
      </c>
      <c r="AG377" s="3">
        <f t="shared" si="874"/>
        <v>0</v>
      </c>
      <c r="AH377" s="3">
        <f t="shared" si="874"/>
        <v>0</v>
      </c>
      <c r="AI377" s="3">
        <f t="shared" si="874"/>
        <v>1</v>
      </c>
      <c r="AJ377" s="3">
        <f t="shared" si="874"/>
        <v>1</v>
      </c>
      <c r="AK377" s="3">
        <f t="shared" si="874"/>
        <v>0</v>
      </c>
      <c r="AL377" s="3">
        <f t="shared" si="874"/>
        <v>0</v>
      </c>
      <c r="AM377" s="3">
        <f t="shared" si="823"/>
        <v>5</v>
      </c>
      <c r="DK377" s="3">
        <v>219</v>
      </c>
      <c r="DL377" s="3" t="s">
        <v>1</v>
      </c>
      <c r="DN377" s="3" t="s">
        <v>3</v>
      </c>
      <c r="DP377" s="3" t="s">
        <v>5</v>
      </c>
      <c r="DQ377" s="3" t="s">
        <v>6</v>
      </c>
      <c r="DS377" s="3" t="s">
        <v>7</v>
      </c>
      <c r="DT377" s="3" t="s">
        <v>104</v>
      </c>
      <c r="DU377" s="3" t="s">
        <v>105</v>
      </c>
      <c r="DV377" s="5" t="s">
        <v>106</v>
      </c>
      <c r="DY377" s="3" t="s">
        <v>121</v>
      </c>
      <c r="DZ377" s="3" t="s">
        <v>118</v>
      </c>
      <c r="EA377" s="3" t="s">
        <v>117</v>
      </c>
      <c r="EB377" s="3" t="s">
        <v>126</v>
      </c>
      <c r="EC377" s="3" t="s">
        <v>128</v>
      </c>
      <c r="ED377" s="3" t="s">
        <v>120</v>
      </c>
      <c r="EE377" s="3" t="s">
        <v>119</v>
      </c>
      <c r="EF377" s="3" t="s">
        <v>124</v>
      </c>
      <c r="EH377" s="3">
        <f t="shared" ref="EH377:ES377" si="875">IF(AND(DL377&lt;&gt;"",EH158=1),1,0)</f>
        <v>0</v>
      </c>
      <c r="EI377" s="3">
        <f t="shared" si="875"/>
        <v>0</v>
      </c>
      <c r="EJ377" s="3">
        <f t="shared" si="875"/>
        <v>1</v>
      </c>
      <c r="EK377" s="3">
        <f t="shared" si="875"/>
        <v>0</v>
      </c>
      <c r="EL377" s="3">
        <f t="shared" si="875"/>
        <v>1</v>
      </c>
      <c r="EM377" s="3">
        <f t="shared" si="875"/>
        <v>1</v>
      </c>
      <c r="EN377" s="3">
        <f t="shared" si="875"/>
        <v>0</v>
      </c>
      <c r="EO377" s="3">
        <f t="shared" si="875"/>
        <v>0</v>
      </c>
      <c r="EP377" s="3">
        <f t="shared" si="875"/>
        <v>1</v>
      </c>
      <c r="EQ377" s="3">
        <f t="shared" si="875"/>
        <v>1</v>
      </c>
      <c r="ER377" s="3">
        <f t="shared" si="875"/>
        <v>0</v>
      </c>
      <c r="ES377" s="3">
        <f t="shared" si="875"/>
        <v>0</v>
      </c>
      <c r="ET377" s="3">
        <f t="shared" si="825"/>
        <v>5</v>
      </c>
    </row>
    <row r="378" spans="4:150" x14ac:dyDescent="0.25">
      <c r="D378" s="3">
        <v>220</v>
      </c>
      <c r="E378" s="3" t="s">
        <v>1</v>
      </c>
      <c r="G378" s="3" t="s">
        <v>3</v>
      </c>
      <c r="I378" s="3" t="s">
        <v>5</v>
      </c>
      <c r="J378" s="3" t="s">
        <v>6</v>
      </c>
      <c r="K378" s="3" t="s">
        <v>0</v>
      </c>
      <c r="N378" s="3" t="s">
        <v>105</v>
      </c>
      <c r="O378" s="5" t="s">
        <v>106</v>
      </c>
      <c r="P378" s="3" t="s">
        <v>72</v>
      </c>
      <c r="R378" s="3" t="s">
        <v>117</v>
      </c>
      <c r="S378" s="3" t="s">
        <v>122</v>
      </c>
      <c r="T378" s="3" t="s">
        <v>118</v>
      </c>
      <c r="U378" s="3" t="s">
        <v>126</v>
      </c>
      <c r="V378" s="3" t="s">
        <v>128</v>
      </c>
      <c r="W378" s="3" t="s">
        <v>120</v>
      </c>
      <c r="X378" s="3" t="s">
        <v>123</v>
      </c>
      <c r="Y378" s="3" t="s">
        <v>124</v>
      </c>
      <c r="AA378" s="3">
        <f t="shared" ref="AA378:AL378" si="876">IF(AND(E378&lt;&gt;"",AA158=1),1,0)</f>
        <v>0</v>
      </c>
      <c r="AB378" s="3">
        <f t="shared" si="876"/>
        <v>0</v>
      </c>
      <c r="AC378" s="3">
        <f t="shared" si="876"/>
        <v>1</v>
      </c>
      <c r="AD378" s="3">
        <f t="shared" si="876"/>
        <v>0</v>
      </c>
      <c r="AE378" s="3">
        <f t="shared" si="876"/>
        <v>1</v>
      </c>
      <c r="AF378" s="3">
        <f t="shared" si="876"/>
        <v>1</v>
      </c>
      <c r="AG378" s="3">
        <f t="shared" si="876"/>
        <v>1</v>
      </c>
      <c r="AH378" s="3">
        <f t="shared" si="876"/>
        <v>0</v>
      </c>
      <c r="AI378" s="3">
        <f t="shared" si="876"/>
        <v>0</v>
      </c>
      <c r="AJ378" s="3">
        <f t="shared" si="876"/>
        <v>1</v>
      </c>
      <c r="AK378" s="3">
        <f t="shared" si="876"/>
        <v>0</v>
      </c>
      <c r="AL378" s="3">
        <f t="shared" si="876"/>
        <v>1</v>
      </c>
      <c r="AM378" s="3">
        <f t="shared" si="823"/>
        <v>6</v>
      </c>
      <c r="DK378" s="3">
        <v>220</v>
      </c>
      <c r="DL378" s="3" t="s">
        <v>1</v>
      </c>
      <c r="DN378" s="3" t="s">
        <v>3</v>
      </c>
      <c r="DP378" s="3" t="s">
        <v>5</v>
      </c>
      <c r="DQ378" s="3" t="s">
        <v>6</v>
      </c>
      <c r="DR378" s="3" t="s">
        <v>0</v>
      </c>
      <c r="DU378" s="3" t="s">
        <v>105</v>
      </c>
      <c r="DV378" s="5" t="s">
        <v>106</v>
      </c>
      <c r="DW378" s="3" t="s">
        <v>72</v>
      </c>
      <c r="DY378" s="3" t="s">
        <v>117</v>
      </c>
      <c r="DZ378" s="3" t="s">
        <v>122</v>
      </c>
      <c r="EA378" s="3" t="s">
        <v>118</v>
      </c>
      <c r="EB378" s="3" t="s">
        <v>126</v>
      </c>
      <c r="EC378" s="3" t="s">
        <v>128</v>
      </c>
      <c r="ED378" s="3" t="s">
        <v>120</v>
      </c>
      <c r="EE378" s="3" t="s">
        <v>123</v>
      </c>
      <c r="EF378" s="3" t="s">
        <v>124</v>
      </c>
      <c r="EH378" s="3">
        <f t="shared" ref="EH378:ES378" si="877">IF(AND(DL378&lt;&gt;"",EH158=1),1,0)</f>
        <v>0</v>
      </c>
      <c r="EI378" s="3">
        <f t="shared" si="877"/>
        <v>0</v>
      </c>
      <c r="EJ378" s="3">
        <f t="shared" si="877"/>
        <v>1</v>
      </c>
      <c r="EK378" s="3">
        <f t="shared" si="877"/>
        <v>0</v>
      </c>
      <c r="EL378" s="3">
        <f t="shared" si="877"/>
        <v>1</v>
      </c>
      <c r="EM378" s="3">
        <f t="shared" si="877"/>
        <v>1</v>
      </c>
      <c r="EN378" s="3">
        <f t="shared" si="877"/>
        <v>1</v>
      </c>
      <c r="EO378" s="3">
        <f t="shared" si="877"/>
        <v>0</v>
      </c>
      <c r="EP378" s="3">
        <f t="shared" si="877"/>
        <v>0</v>
      </c>
      <c r="EQ378" s="3">
        <f t="shared" si="877"/>
        <v>1</v>
      </c>
      <c r="ER378" s="3">
        <f t="shared" si="877"/>
        <v>0</v>
      </c>
      <c r="ES378" s="3">
        <f t="shared" si="877"/>
        <v>1</v>
      </c>
      <c r="ET378" s="3">
        <f t="shared" si="825"/>
        <v>6</v>
      </c>
    </row>
    <row r="379" spans="4:150" x14ac:dyDescent="0.25">
      <c r="D379" s="3">
        <v>221</v>
      </c>
      <c r="E379" s="3" t="s">
        <v>1</v>
      </c>
      <c r="G379" s="3" t="s">
        <v>3</v>
      </c>
      <c r="I379" s="3" t="s">
        <v>5</v>
      </c>
      <c r="J379" s="3" t="s">
        <v>6</v>
      </c>
      <c r="K379" s="3" t="s">
        <v>0</v>
      </c>
      <c r="M379" s="3" t="s">
        <v>104</v>
      </c>
      <c r="O379" s="5" t="s">
        <v>106</v>
      </c>
      <c r="P379" s="3" t="s">
        <v>72</v>
      </c>
      <c r="R379" s="3" t="s">
        <v>117</v>
      </c>
      <c r="S379" s="3" t="s">
        <v>122</v>
      </c>
      <c r="T379" s="3" t="s">
        <v>119</v>
      </c>
      <c r="U379" s="3" t="s">
        <v>126</v>
      </c>
      <c r="V379" s="3" t="s">
        <v>128</v>
      </c>
      <c r="W379" s="3" t="s">
        <v>120</v>
      </c>
      <c r="X379" s="3" t="s">
        <v>123</v>
      </c>
      <c r="Y379" s="3" t="s">
        <v>124</v>
      </c>
      <c r="AA379" s="3">
        <f t="shared" ref="AA379:AL379" si="878">IF(AND(E379&lt;&gt;"",AA158=1),1,0)</f>
        <v>0</v>
      </c>
      <c r="AB379" s="3">
        <f t="shared" si="878"/>
        <v>0</v>
      </c>
      <c r="AC379" s="3">
        <f t="shared" si="878"/>
        <v>1</v>
      </c>
      <c r="AD379" s="3">
        <f t="shared" si="878"/>
        <v>0</v>
      </c>
      <c r="AE379" s="3">
        <f t="shared" si="878"/>
        <v>1</v>
      </c>
      <c r="AF379" s="3">
        <f t="shared" si="878"/>
        <v>1</v>
      </c>
      <c r="AG379" s="3">
        <f t="shared" si="878"/>
        <v>1</v>
      </c>
      <c r="AH379" s="3">
        <f t="shared" si="878"/>
        <v>0</v>
      </c>
      <c r="AI379" s="3">
        <f t="shared" si="878"/>
        <v>1</v>
      </c>
      <c r="AJ379" s="3">
        <f t="shared" si="878"/>
        <v>0</v>
      </c>
      <c r="AK379" s="3">
        <f t="shared" si="878"/>
        <v>0</v>
      </c>
      <c r="AL379" s="3">
        <f t="shared" si="878"/>
        <v>1</v>
      </c>
      <c r="AM379" s="3">
        <f t="shared" si="823"/>
        <v>6</v>
      </c>
      <c r="DK379" s="3">
        <v>221</v>
      </c>
      <c r="DL379" s="3" t="s">
        <v>1</v>
      </c>
      <c r="DN379" s="3" t="s">
        <v>3</v>
      </c>
      <c r="DP379" s="3" t="s">
        <v>5</v>
      </c>
      <c r="DQ379" s="3" t="s">
        <v>6</v>
      </c>
      <c r="DR379" s="3" t="s">
        <v>0</v>
      </c>
      <c r="DT379" s="3" t="s">
        <v>104</v>
      </c>
      <c r="DV379" s="5" t="s">
        <v>106</v>
      </c>
      <c r="DW379" s="3" t="s">
        <v>72</v>
      </c>
      <c r="DY379" s="3" t="s">
        <v>117</v>
      </c>
      <c r="DZ379" s="3" t="s">
        <v>122</v>
      </c>
      <c r="EA379" s="3" t="s">
        <v>119</v>
      </c>
      <c r="EB379" s="3" t="s">
        <v>126</v>
      </c>
      <c r="EC379" s="3" t="s">
        <v>128</v>
      </c>
      <c r="ED379" s="3" t="s">
        <v>120</v>
      </c>
      <c r="EE379" s="3" t="s">
        <v>123</v>
      </c>
      <c r="EF379" s="3" t="s">
        <v>124</v>
      </c>
      <c r="EH379" s="3">
        <f t="shared" ref="EH379:ES379" si="879">IF(AND(DL379&lt;&gt;"",EH158=1),1,0)</f>
        <v>0</v>
      </c>
      <c r="EI379" s="3">
        <f t="shared" si="879"/>
        <v>0</v>
      </c>
      <c r="EJ379" s="3">
        <f t="shared" si="879"/>
        <v>1</v>
      </c>
      <c r="EK379" s="3">
        <f t="shared" si="879"/>
        <v>0</v>
      </c>
      <c r="EL379" s="3">
        <f t="shared" si="879"/>
        <v>1</v>
      </c>
      <c r="EM379" s="3">
        <f t="shared" si="879"/>
        <v>1</v>
      </c>
      <c r="EN379" s="3">
        <f t="shared" si="879"/>
        <v>1</v>
      </c>
      <c r="EO379" s="3">
        <f t="shared" si="879"/>
        <v>0</v>
      </c>
      <c r="EP379" s="3">
        <f t="shared" si="879"/>
        <v>1</v>
      </c>
      <c r="EQ379" s="3">
        <f t="shared" si="879"/>
        <v>0</v>
      </c>
      <c r="ER379" s="3">
        <f t="shared" si="879"/>
        <v>0</v>
      </c>
      <c r="ES379" s="3">
        <f t="shared" si="879"/>
        <v>1</v>
      </c>
      <c r="ET379" s="3">
        <f t="shared" si="825"/>
        <v>6</v>
      </c>
    </row>
    <row r="380" spans="4:150" x14ac:dyDescent="0.25">
      <c r="D380" s="3">
        <v>222</v>
      </c>
      <c r="E380" s="3" t="s">
        <v>1</v>
      </c>
      <c r="G380" s="3" t="s">
        <v>3</v>
      </c>
      <c r="I380" s="3" t="s">
        <v>5</v>
      </c>
      <c r="J380" s="3" t="s">
        <v>6</v>
      </c>
      <c r="K380" s="3" t="s">
        <v>0</v>
      </c>
      <c r="M380" s="3" t="s">
        <v>104</v>
      </c>
      <c r="N380" s="3" t="s">
        <v>105</v>
      </c>
      <c r="P380" s="3" t="s">
        <v>72</v>
      </c>
      <c r="R380" s="3" t="s">
        <v>117</v>
      </c>
      <c r="S380" s="3" t="s">
        <v>122</v>
      </c>
      <c r="T380" s="3" t="s">
        <v>118</v>
      </c>
      <c r="U380" s="3" t="s">
        <v>126</v>
      </c>
      <c r="V380" s="3" t="s">
        <v>128</v>
      </c>
      <c r="W380" s="3" t="s">
        <v>120</v>
      </c>
      <c r="X380" s="3" t="s">
        <v>123</v>
      </c>
      <c r="Y380" s="3" t="s">
        <v>119</v>
      </c>
      <c r="AA380" s="3">
        <f t="shared" ref="AA380:AL380" si="880">IF(AND(E380&lt;&gt;"",AA158=1),1,0)</f>
        <v>0</v>
      </c>
      <c r="AB380" s="3">
        <f t="shared" si="880"/>
        <v>0</v>
      </c>
      <c r="AC380" s="3">
        <f t="shared" si="880"/>
        <v>1</v>
      </c>
      <c r="AD380" s="3">
        <f t="shared" si="880"/>
        <v>0</v>
      </c>
      <c r="AE380" s="3">
        <f t="shared" si="880"/>
        <v>1</v>
      </c>
      <c r="AF380" s="3">
        <f t="shared" si="880"/>
        <v>1</v>
      </c>
      <c r="AG380" s="3">
        <f t="shared" si="880"/>
        <v>1</v>
      </c>
      <c r="AH380" s="3">
        <f t="shared" si="880"/>
        <v>0</v>
      </c>
      <c r="AI380" s="3">
        <f t="shared" si="880"/>
        <v>1</v>
      </c>
      <c r="AJ380" s="3">
        <f t="shared" si="880"/>
        <v>1</v>
      </c>
      <c r="AK380" s="3">
        <f t="shared" si="880"/>
        <v>0</v>
      </c>
      <c r="AL380" s="3">
        <f t="shared" si="880"/>
        <v>1</v>
      </c>
      <c r="AM380" s="3">
        <f t="shared" si="823"/>
        <v>7</v>
      </c>
      <c r="DK380" s="3">
        <v>222</v>
      </c>
      <c r="DL380" s="3" t="s">
        <v>1</v>
      </c>
      <c r="DN380" s="3" t="s">
        <v>3</v>
      </c>
      <c r="DP380" s="3" t="s">
        <v>5</v>
      </c>
      <c r="DQ380" s="3" t="s">
        <v>6</v>
      </c>
      <c r="DR380" s="3" t="s">
        <v>0</v>
      </c>
      <c r="DT380" s="3" t="s">
        <v>104</v>
      </c>
      <c r="DU380" s="3" t="s">
        <v>105</v>
      </c>
      <c r="DW380" s="3" t="s">
        <v>72</v>
      </c>
      <c r="DY380" s="3" t="s">
        <v>117</v>
      </c>
      <c r="DZ380" s="3" t="s">
        <v>122</v>
      </c>
      <c r="EA380" s="3" t="s">
        <v>118</v>
      </c>
      <c r="EB380" s="3" t="s">
        <v>126</v>
      </c>
      <c r="EC380" s="3" t="s">
        <v>128</v>
      </c>
      <c r="ED380" s="3" t="s">
        <v>120</v>
      </c>
      <c r="EE380" s="3" t="s">
        <v>123</v>
      </c>
      <c r="EF380" s="3" t="s">
        <v>119</v>
      </c>
      <c r="EH380" s="3">
        <f t="shared" ref="EH380:ES380" si="881">IF(AND(DL380&lt;&gt;"",EH158=1),1,0)</f>
        <v>0</v>
      </c>
      <c r="EI380" s="3">
        <f t="shared" si="881"/>
        <v>0</v>
      </c>
      <c r="EJ380" s="3">
        <f t="shared" si="881"/>
        <v>1</v>
      </c>
      <c r="EK380" s="3">
        <f t="shared" si="881"/>
        <v>0</v>
      </c>
      <c r="EL380" s="3">
        <f t="shared" si="881"/>
        <v>1</v>
      </c>
      <c r="EM380" s="3">
        <f t="shared" si="881"/>
        <v>1</v>
      </c>
      <c r="EN380" s="3">
        <f t="shared" si="881"/>
        <v>1</v>
      </c>
      <c r="EO380" s="3">
        <f t="shared" si="881"/>
        <v>0</v>
      </c>
      <c r="EP380" s="3">
        <f t="shared" si="881"/>
        <v>1</v>
      </c>
      <c r="EQ380" s="3">
        <f t="shared" si="881"/>
        <v>1</v>
      </c>
      <c r="ER380" s="3">
        <f t="shared" si="881"/>
        <v>0</v>
      </c>
      <c r="ES380" s="3">
        <f t="shared" si="881"/>
        <v>1</v>
      </c>
      <c r="ET380" s="3">
        <f t="shared" si="825"/>
        <v>7</v>
      </c>
    </row>
    <row r="381" spans="4:150" x14ac:dyDescent="0.25">
      <c r="D381" s="3">
        <v>223</v>
      </c>
      <c r="E381" s="3" t="s">
        <v>1</v>
      </c>
      <c r="G381" s="3" t="s">
        <v>3</v>
      </c>
      <c r="I381" s="3" t="s">
        <v>5</v>
      </c>
      <c r="J381" s="3" t="s">
        <v>6</v>
      </c>
      <c r="K381" s="3" t="s">
        <v>0</v>
      </c>
      <c r="M381" s="3" t="s">
        <v>104</v>
      </c>
      <c r="N381" s="3" t="s">
        <v>105</v>
      </c>
      <c r="O381" s="5" t="s">
        <v>106</v>
      </c>
      <c r="R381" s="3" t="s">
        <v>117</v>
      </c>
      <c r="S381" s="3" t="s">
        <v>122</v>
      </c>
      <c r="T381" s="3" t="s">
        <v>118</v>
      </c>
      <c r="U381" s="3" t="s">
        <v>126</v>
      </c>
      <c r="V381" s="3" t="s">
        <v>128</v>
      </c>
      <c r="W381" s="3" t="s">
        <v>120</v>
      </c>
      <c r="X381" s="3" t="s">
        <v>119</v>
      </c>
      <c r="Y381" s="3" t="s">
        <v>124</v>
      </c>
      <c r="AA381" s="3">
        <f t="shared" ref="AA381:AL381" si="882">IF(AND(E381&lt;&gt;"",AA158=1),1,0)</f>
        <v>0</v>
      </c>
      <c r="AB381" s="3">
        <f t="shared" si="882"/>
        <v>0</v>
      </c>
      <c r="AC381" s="3">
        <f t="shared" si="882"/>
        <v>1</v>
      </c>
      <c r="AD381" s="3">
        <f t="shared" si="882"/>
        <v>0</v>
      </c>
      <c r="AE381" s="3">
        <f t="shared" si="882"/>
        <v>1</v>
      </c>
      <c r="AF381" s="3">
        <f t="shared" si="882"/>
        <v>1</v>
      </c>
      <c r="AG381" s="3">
        <f t="shared" si="882"/>
        <v>1</v>
      </c>
      <c r="AH381" s="3">
        <f t="shared" si="882"/>
        <v>0</v>
      </c>
      <c r="AI381" s="3">
        <f t="shared" si="882"/>
        <v>1</v>
      </c>
      <c r="AJ381" s="3">
        <f t="shared" si="882"/>
        <v>1</v>
      </c>
      <c r="AK381" s="3">
        <f t="shared" si="882"/>
        <v>0</v>
      </c>
      <c r="AL381" s="3">
        <f t="shared" si="882"/>
        <v>0</v>
      </c>
      <c r="AM381" s="3">
        <f t="shared" si="823"/>
        <v>6</v>
      </c>
      <c r="DK381" s="3">
        <v>223</v>
      </c>
      <c r="DL381" s="3" t="s">
        <v>1</v>
      </c>
      <c r="DN381" s="3" t="s">
        <v>3</v>
      </c>
      <c r="DP381" s="3" t="s">
        <v>5</v>
      </c>
      <c r="DQ381" s="3" t="s">
        <v>6</v>
      </c>
      <c r="DR381" s="3" t="s">
        <v>0</v>
      </c>
      <c r="DT381" s="3" t="s">
        <v>104</v>
      </c>
      <c r="DU381" s="3" t="s">
        <v>105</v>
      </c>
      <c r="DV381" s="5" t="s">
        <v>106</v>
      </c>
      <c r="DY381" s="3" t="s">
        <v>117</v>
      </c>
      <c r="DZ381" s="3" t="s">
        <v>122</v>
      </c>
      <c r="EA381" s="3" t="s">
        <v>118</v>
      </c>
      <c r="EB381" s="3" t="s">
        <v>126</v>
      </c>
      <c r="EC381" s="3" t="s">
        <v>128</v>
      </c>
      <c r="ED381" s="3" t="s">
        <v>120</v>
      </c>
      <c r="EE381" s="3" t="s">
        <v>119</v>
      </c>
      <c r="EF381" s="3" t="s">
        <v>124</v>
      </c>
      <c r="EH381" s="3">
        <f t="shared" ref="EH381:ES381" si="883">IF(AND(DL381&lt;&gt;"",EH158=1),1,0)</f>
        <v>0</v>
      </c>
      <c r="EI381" s="3">
        <f t="shared" si="883"/>
        <v>0</v>
      </c>
      <c r="EJ381" s="3">
        <f t="shared" si="883"/>
        <v>1</v>
      </c>
      <c r="EK381" s="3">
        <f t="shared" si="883"/>
        <v>0</v>
      </c>
      <c r="EL381" s="3">
        <f t="shared" si="883"/>
        <v>1</v>
      </c>
      <c r="EM381" s="3">
        <f t="shared" si="883"/>
        <v>1</v>
      </c>
      <c r="EN381" s="3">
        <f t="shared" si="883"/>
        <v>1</v>
      </c>
      <c r="EO381" s="3">
        <f t="shared" si="883"/>
        <v>0</v>
      </c>
      <c r="EP381" s="3">
        <f t="shared" si="883"/>
        <v>1</v>
      </c>
      <c r="EQ381" s="3">
        <f t="shared" si="883"/>
        <v>1</v>
      </c>
      <c r="ER381" s="3">
        <f t="shared" si="883"/>
        <v>0</v>
      </c>
      <c r="ES381" s="3">
        <f t="shared" si="883"/>
        <v>0</v>
      </c>
      <c r="ET381" s="3">
        <f t="shared" si="825"/>
        <v>6</v>
      </c>
    </row>
    <row r="382" spans="4:150" x14ac:dyDescent="0.25">
      <c r="D382" s="3">
        <v>224</v>
      </c>
      <c r="E382" s="3" t="s">
        <v>1</v>
      </c>
      <c r="G382" s="3" t="s">
        <v>3</v>
      </c>
      <c r="I382" s="3" t="s">
        <v>5</v>
      </c>
      <c r="J382" s="3" t="s">
        <v>6</v>
      </c>
      <c r="K382" s="3" t="s">
        <v>0</v>
      </c>
      <c r="L382" s="3" t="s">
        <v>7</v>
      </c>
      <c r="O382" s="5" t="s">
        <v>106</v>
      </c>
      <c r="P382" s="3" t="s">
        <v>72</v>
      </c>
      <c r="R382" s="3" t="s">
        <v>121</v>
      </c>
      <c r="S382" s="3" t="s">
        <v>122</v>
      </c>
      <c r="T382" s="3" t="s">
        <v>117</v>
      </c>
      <c r="U382" s="3" t="s">
        <v>126</v>
      </c>
      <c r="V382" s="3" t="s">
        <v>128</v>
      </c>
      <c r="W382" s="3" t="s">
        <v>120</v>
      </c>
      <c r="X382" s="3" t="s">
        <v>123</v>
      </c>
      <c r="Y382" s="3" t="s">
        <v>124</v>
      </c>
      <c r="AA382" s="3">
        <f t="shared" ref="AA382:AL382" si="884">IF(AND(E382&lt;&gt;"",AA158=1),1,0)</f>
        <v>0</v>
      </c>
      <c r="AB382" s="3">
        <f t="shared" si="884"/>
        <v>0</v>
      </c>
      <c r="AC382" s="3">
        <f t="shared" si="884"/>
        <v>1</v>
      </c>
      <c r="AD382" s="3">
        <f t="shared" si="884"/>
        <v>0</v>
      </c>
      <c r="AE382" s="3">
        <f t="shared" si="884"/>
        <v>1</v>
      </c>
      <c r="AF382" s="3">
        <f t="shared" si="884"/>
        <v>1</v>
      </c>
      <c r="AG382" s="3">
        <f t="shared" si="884"/>
        <v>1</v>
      </c>
      <c r="AH382" s="3">
        <f t="shared" si="884"/>
        <v>0</v>
      </c>
      <c r="AI382" s="3">
        <f t="shared" si="884"/>
        <v>0</v>
      </c>
      <c r="AJ382" s="3">
        <f t="shared" si="884"/>
        <v>0</v>
      </c>
      <c r="AK382" s="3">
        <f t="shared" si="884"/>
        <v>0</v>
      </c>
      <c r="AL382" s="3">
        <f t="shared" si="884"/>
        <v>1</v>
      </c>
      <c r="AM382" s="3">
        <f t="shared" si="823"/>
        <v>5</v>
      </c>
      <c r="DK382" s="3">
        <v>224</v>
      </c>
      <c r="DL382" s="3" t="s">
        <v>1</v>
      </c>
      <c r="DN382" s="3" t="s">
        <v>3</v>
      </c>
      <c r="DP382" s="3" t="s">
        <v>5</v>
      </c>
      <c r="DQ382" s="3" t="s">
        <v>6</v>
      </c>
      <c r="DR382" s="3" t="s">
        <v>0</v>
      </c>
      <c r="DS382" s="3" t="s">
        <v>7</v>
      </c>
      <c r="DV382" s="5" t="s">
        <v>106</v>
      </c>
      <c r="DW382" s="3" t="s">
        <v>72</v>
      </c>
      <c r="DY382" s="3" t="s">
        <v>121</v>
      </c>
      <c r="DZ382" s="3" t="s">
        <v>122</v>
      </c>
      <c r="EA382" s="3" t="s">
        <v>117</v>
      </c>
      <c r="EB382" s="3" t="s">
        <v>126</v>
      </c>
      <c r="EC382" s="3" t="s">
        <v>128</v>
      </c>
      <c r="ED382" s="3" t="s">
        <v>120</v>
      </c>
      <c r="EE382" s="3" t="s">
        <v>123</v>
      </c>
      <c r="EF382" s="3" t="s">
        <v>124</v>
      </c>
      <c r="EH382" s="3">
        <f t="shared" ref="EH382:ES382" si="885">IF(AND(DL382&lt;&gt;"",EH158=1),1,0)</f>
        <v>0</v>
      </c>
      <c r="EI382" s="3">
        <f t="shared" si="885"/>
        <v>0</v>
      </c>
      <c r="EJ382" s="3">
        <f t="shared" si="885"/>
        <v>1</v>
      </c>
      <c r="EK382" s="3">
        <f t="shared" si="885"/>
        <v>0</v>
      </c>
      <c r="EL382" s="3">
        <f t="shared" si="885"/>
        <v>1</v>
      </c>
      <c r="EM382" s="3">
        <f t="shared" si="885"/>
        <v>1</v>
      </c>
      <c r="EN382" s="3">
        <f t="shared" si="885"/>
        <v>1</v>
      </c>
      <c r="EO382" s="3">
        <f t="shared" si="885"/>
        <v>0</v>
      </c>
      <c r="EP382" s="3">
        <f t="shared" si="885"/>
        <v>0</v>
      </c>
      <c r="EQ382" s="3">
        <f t="shared" si="885"/>
        <v>0</v>
      </c>
      <c r="ER382" s="3">
        <f t="shared" si="885"/>
        <v>0</v>
      </c>
      <c r="ES382" s="3">
        <f t="shared" si="885"/>
        <v>1</v>
      </c>
      <c r="ET382" s="3">
        <f t="shared" si="825"/>
        <v>5</v>
      </c>
    </row>
    <row r="383" spans="4:150" x14ac:dyDescent="0.25">
      <c r="D383" s="3">
        <v>225</v>
      </c>
      <c r="E383" s="3" t="s">
        <v>1</v>
      </c>
      <c r="G383" s="3" t="s">
        <v>3</v>
      </c>
      <c r="I383" s="3" t="s">
        <v>5</v>
      </c>
      <c r="J383" s="3" t="s">
        <v>6</v>
      </c>
      <c r="K383" s="3" t="s">
        <v>0</v>
      </c>
      <c r="L383" s="3" t="s">
        <v>7</v>
      </c>
      <c r="N383" s="3" t="s">
        <v>105</v>
      </c>
      <c r="P383" s="3" t="s">
        <v>72</v>
      </c>
      <c r="R383" s="3" t="s">
        <v>121</v>
      </c>
      <c r="S383" s="3" t="s">
        <v>122</v>
      </c>
      <c r="T383" s="3" t="s">
        <v>118</v>
      </c>
      <c r="U383" s="3" t="s">
        <v>126</v>
      </c>
      <c r="V383" s="3" t="s">
        <v>128</v>
      </c>
      <c r="W383" s="3" t="s">
        <v>120</v>
      </c>
      <c r="X383" s="3" t="s">
        <v>123</v>
      </c>
      <c r="Y383" s="3" t="s">
        <v>117</v>
      </c>
      <c r="AA383" s="3">
        <f t="shared" ref="AA383:AL383" si="886">IF(AND(E383&lt;&gt;"",AA158=1),1,0)</f>
        <v>0</v>
      </c>
      <c r="AB383" s="3">
        <f t="shared" si="886"/>
        <v>0</v>
      </c>
      <c r="AC383" s="3">
        <f t="shared" si="886"/>
        <v>1</v>
      </c>
      <c r="AD383" s="3">
        <f t="shared" si="886"/>
        <v>0</v>
      </c>
      <c r="AE383" s="3">
        <f t="shared" si="886"/>
        <v>1</v>
      </c>
      <c r="AF383" s="3">
        <f t="shared" si="886"/>
        <v>1</v>
      </c>
      <c r="AG383" s="3">
        <f t="shared" si="886"/>
        <v>1</v>
      </c>
      <c r="AH383" s="3">
        <f t="shared" si="886"/>
        <v>0</v>
      </c>
      <c r="AI383" s="3">
        <f t="shared" si="886"/>
        <v>0</v>
      </c>
      <c r="AJ383" s="3">
        <f t="shared" si="886"/>
        <v>1</v>
      </c>
      <c r="AK383" s="3">
        <f t="shared" si="886"/>
        <v>0</v>
      </c>
      <c r="AL383" s="3">
        <f t="shared" si="886"/>
        <v>1</v>
      </c>
      <c r="AM383" s="3">
        <f t="shared" si="823"/>
        <v>6</v>
      </c>
      <c r="DK383" s="3">
        <v>225</v>
      </c>
      <c r="DL383" s="3" t="s">
        <v>1</v>
      </c>
      <c r="DN383" s="3" t="s">
        <v>3</v>
      </c>
      <c r="DP383" s="3" t="s">
        <v>5</v>
      </c>
      <c r="DQ383" s="3" t="s">
        <v>6</v>
      </c>
      <c r="DR383" s="3" t="s">
        <v>0</v>
      </c>
      <c r="DS383" s="3" t="s">
        <v>7</v>
      </c>
      <c r="DU383" s="3" t="s">
        <v>105</v>
      </c>
      <c r="DW383" s="3" t="s">
        <v>72</v>
      </c>
      <c r="DY383" s="3" t="s">
        <v>121</v>
      </c>
      <c r="DZ383" s="3" t="s">
        <v>122</v>
      </c>
      <c r="EA383" s="3" t="s">
        <v>118</v>
      </c>
      <c r="EB383" s="3" t="s">
        <v>126</v>
      </c>
      <c r="EC383" s="3" t="s">
        <v>128</v>
      </c>
      <c r="ED383" s="3" t="s">
        <v>120</v>
      </c>
      <c r="EE383" s="3" t="s">
        <v>123</v>
      </c>
      <c r="EF383" s="3" t="s">
        <v>117</v>
      </c>
      <c r="EH383" s="3">
        <f t="shared" ref="EH383:ES383" si="887">IF(AND(DL383&lt;&gt;"",EH158=1),1,0)</f>
        <v>0</v>
      </c>
      <c r="EI383" s="3">
        <f t="shared" si="887"/>
        <v>0</v>
      </c>
      <c r="EJ383" s="3">
        <f t="shared" si="887"/>
        <v>1</v>
      </c>
      <c r="EK383" s="3">
        <f t="shared" si="887"/>
        <v>0</v>
      </c>
      <c r="EL383" s="3">
        <f t="shared" si="887"/>
        <v>1</v>
      </c>
      <c r="EM383" s="3">
        <f t="shared" si="887"/>
        <v>1</v>
      </c>
      <c r="EN383" s="3">
        <f t="shared" si="887"/>
        <v>1</v>
      </c>
      <c r="EO383" s="3">
        <f t="shared" si="887"/>
        <v>0</v>
      </c>
      <c r="EP383" s="3">
        <f t="shared" si="887"/>
        <v>0</v>
      </c>
      <c r="EQ383" s="3">
        <f t="shared" si="887"/>
        <v>1</v>
      </c>
      <c r="ER383" s="3">
        <f t="shared" si="887"/>
        <v>0</v>
      </c>
      <c r="ES383" s="3">
        <f t="shared" si="887"/>
        <v>1</v>
      </c>
      <c r="ET383" s="3">
        <f t="shared" si="825"/>
        <v>6</v>
      </c>
    </row>
    <row r="384" spans="4:150" x14ac:dyDescent="0.25">
      <c r="D384" s="3">
        <v>226</v>
      </c>
      <c r="E384" s="3" t="s">
        <v>1</v>
      </c>
      <c r="G384" s="3" t="s">
        <v>3</v>
      </c>
      <c r="I384" s="3" t="s">
        <v>5</v>
      </c>
      <c r="J384" s="3" t="s">
        <v>6</v>
      </c>
      <c r="K384" s="3" t="s">
        <v>0</v>
      </c>
      <c r="L384" s="3" t="s">
        <v>7</v>
      </c>
      <c r="N384" s="3" t="s">
        <v>105</v>
      </c>
      <c r="O384" s="5" t="s">
        <v>106</v>
      </c>
      <c r="R384" s="3" t="s">
        <v>121</v>
      </c>
      <c r="S384" s="3" t="s">
        <v>122</v>
      </c>
      <c r="T384" s="3" t="s">
        <v>118</v>
      </c>
      <c r="U384" s="3" t="s">
        <v>126</v>
      </c>
      <c r="V384" s="3" t="s">
        <v>128</v>
      </c>
      <c r="W384" s="3" t="s">
        <v>120</v>
      </c>
      <c r="X384" s="3" t="s">
        <v>117</v>
      </c>
      <c r="Y384" s="3" t="s">
        <v>124</v>
      </c>
      <c r="AA384" s="3">
        <f t="shared" ref="AA384:AL384" si="888">IF(AND(E384&lt;&gt;"",AA158=1),1,0)</f>
        <v>0</v>
      </c>
      <c r="AB384" s="3">
        <f t="shared" si="888"/>
        <v>0</v>
      </c>
      <c r="AC384" s="3">
        <f t="shared" si="888"/>
        <v>1</v>
      </c>
      <c r="AD384" s="3">
        <f t="shared" si="888"/>
        <v>0</v>
      </c>
      <c r="AE384" s="3">
        <f t="shared" si="888"/>
        <v>1</v>
      </c>
      <c r="AF384" s="3">
        <f t="shared" si="888"/>
        <v>1</v>
      </c>
      <c r="AG384" s="3">
        <f t="shared" si="888"/>
        <v>1</v>
      </c>
      <c r="AH384" s="3">
        <f t="shared" si="888"/>
        <v>0</v>
      </c>
      <c r="AI384" s="3">
        <f t="shared" si="888"/>
        <v>0</v>
      </c>
      <c r="AJ384" s="3">
        <f t="shared" si="888"/>
        <v>1</v>
      </c>
      <c r="AK384" s="3">
        <f t="shared" si="888"/>
        <v>0</v>
      </c>
      <c r="AL384" s="3">
        <f t="shared" si="888"/>
        <v>0</v>
      </c>
      <c r="AM384" s="3">
        <f t="shared" si="823"/>
        <v>5</v>
      </c>
      <c r="DK384" s="3">
        <v>226</v>
      </c>
      <c r="DL384" s="3" t="s">
        <v>1</v>
      </c>
      <c r="DN384" s="3" t="s">
        <v>3</v>
      </c>
      <c r="DP384" s="3" t="s">
        <v>5</v>
      </c>
      <c r="DQ384" s="3" t="s">
        <v>6</v>
      </c>
      <c r="DR384" s="3" t="s">
        <v>0</v>
      </c>
      <c r="DS384" s="3" t="s">
        <v>7</v>
      </c>
      <c r="DU384" s="3" t="s">
        <v>105</v>
      </c>
      <c r="DV384" s="5" t="s">
        <v>106</v>
      </c>
      <c r="DY384" s="3" t="s">
        <v>121</v>
      </c>
      <c r="DZ384" s="3" t="s">
        <v>122</v>
      </c>
      <c r="EA384" s="3" t="s">
        <v>118</v>
      </c>
      <c r="EB384" s="3" t="s">
        <v>126</v>
      </c>
      <c r="EC384" s="3" t="s">
        <v>128</v>
      </c>
      <c r="ED384" s="3" t="s">
        <v>120</v>
      </c>
      <c r="EE384" s="3" t="s">
        <v>117</v>
      </c>
      <c r="EF384" s="3" t="s">
        <v>124</v>
      </c>
      <c r="EH384" s="3">
        <f t="shared" ref="EH384:ES384" si="889">IF(AND(DL384&lt;&gt;"",EH158=1),1,0)</f>
        <v>0</v>
      </c>
      <c r="EI384" s="3">
        <f t="shared" si="889"/>
        <v>0</v>
      </c>
      <c r="EJ384" s="3">
        <f t="shared" si="889"/>
        <v>1</v>
      </c>
      <c r="EK384" s="3">
        <f t="shared" si="889"/>
        <v>0</v>
      </c>
      <c r="EL384" s="3">
        <f t="shared" si="889"/>
        <v>1</v>
      </c>
      <c r="EM384" s="3">
        <f t="shared" si="889"/>
        <v>1</v>
      </c>
      <c r="EN384" s="3">
        <f t="shared" si="889"/>
        <v>1</v>
      </c>
      <c r="EO384" s="3">
        <f t="shared" si="889"/>
        <v>0</v>
      </c>
      <c r="EP384" s="3">
        <f t="shared" si="889"/>
        <v>0</v>
      </c>
      <c r="EQ384" s="3">
        <f t="shared" si="889"/>
        <v>1</v>
      </c>
      <c r="ER384" s="3">
        <f t="shared" si="889"/>
        <v>0</v>
      </c>
      <c r="ES384" s="3">
        <f t="shared" si="889"/>
        <v>0</v>
      </c>
      <c r="ET384" s="3">
        <f t="shared" si="825"/>
        <v>5</v>
      </c>
    </row>
    <row r="385" spans="4:150" x14ac:dyDescent="0.25">
      <c r="D385" s="3">
        <v>227</v>
      </c>
      <c r="E385" s="3" t="s">
        <v>1</v>
      </c>
      <c r="G385" s="3" t="s">
        <v>3</v>
      </c>
      <c r="I385" s="3" t="s">
        <v>5</v>
      </c>
      <c r="J385" s="3" t="s">
        <v>6</v>
      </c>
      <c r="K385" s="3" t="s">
        <v>0</v>
      </c>
      <c r="L385" s="3" t="s">
        <v>7</v>
      </c>
      <c r="M385" s="3" t="s">
        <v>104</v>
      </c>
      <c r="P385" s="3" t="s">
        <v>72</v>
      </c>
      <c r="R385" s="3" t="s">
        <v>121</v>
      </c>
      <c r="S385" s="3" t="s">
        <v>122</v>
      </c>
      <c r="T385" s="3" t="s">
        <v>117</v>
      </c>
      <c r="U385" s="3" t="s">
        <v>126</v>
      </c>
      <c r="V385" s="3" t="s">
        <v>128</v>
      </c>
      <c r="W385" s="3" t="s">
        <v>120</v>
      </c>
      <c r="X385" s="3" t="s">
        <v>123</v>
      </c>
      <c r="Y385" s="3" t="s">
        <v>119</v>
      </c>
      <c r="AA385" s="3">
        <f t="shared" ref="AA385:AL385" si="890">IF(AND(E385&lt;&gt;"",AA158=1),1,0)</f>
        <v>0</v>
      </c>
      <c r="AB385" s="3">
        <f t="shared" si="890"/>
        <v>0</v>
      </c>
      <c r="AC385" s="3">
        <f t="shared" si="890"/>
        <v>1</v>
      </c>
      <c r="AD385" s="3">
        <f t="shared" si="890"/>
        <v>0</v>
      </c>
      <c r="AE385" s="3">
        <f t="shared" si="890"/>
        <v>1</v>
      </c>
      <c r="AF385" s="3">
        <f t="shared" si="890"/>
        <v>1</v>
      </c>
      <c r="AG385" s="3">
        <f t="shared" si="890"/>
        <v>1</v>
      </c>
      <c r="AH385" s="3">
        <f t="shared" si="890"/>
        <v>0</v>
      </c>
      <c r="AI385" s="3">
        <f t="shared" si="890"/>
        <v>1</v>
      </c>
      <c r="AJ385" s="3">
        <f t="shared" si="890"/>
        <v>0</v>
      </c>
      <c r="AK385" s="3">
        <f t="shared" si="890"/>
        <v>0</v>
      </c>
      <c r="AL385" s="3">
        <f t="shared" si="890"/>
        <v>1</v>
      </c>
      <c r="AM385" s="3">
        <f t="shared" si="823"/>
        <v>6</v>
      </c>
      <c r="DK385" s="3">
        <v>227</v>
      </c>
      <c r="DL385" s="3" t="s">
        <v>1</v>
      </c>
      <c r="DN385" s="3" t="s">
        <v>3</v>
      </c>
      <c r="DP385" s="3" t="s">
        <v>5</v>
      </c>
      <c r="DQ385" s="3" t="s">
        <v>6</v>
      </c>
      <c r="DR385" s="3" t="s">
        <v>0</v>
      </c>
      <c r="DS385" s="3" t="s">
        <v>7</v>
      </c>
      <c r="DT385" s="3" t="s">
        <v>104</v>
      </c>
      <c r="DW385" s="3" t="s">
        <v>72</v>
      </c>
      <c r="DY385" s="3" t="s">
        <v>121</v>
      </c>
      <c r="DZ385" s="3" t="s">
        <v>122</v>
      </c>
      <c r="EA385" s="3" t="s">
        <v>117</v>
      </c>
      <c r="EB385" s="3" t="s">
        <v>126</v>
      </c>
      <c r="EC385" s="3" t="s">
        <v>128</v>
      </c>
      <c r="ED385" s="3" t="s">
        <v>120</v>
      </c>
      <c r="EE385" s="3" t="s">
        <v>123</v>
      </c>
      <c r="EF385" s="3" t="s">
        <v>119</v>
      </c>
      <c r="EH385" s="3">
        <f t="shared" ref="EH385:ES385" si="891">IF(AND(DL385&lt;&gt;"",EH158=1),1,0)</f>
        <v>0</v>
      </c>
      <c r="EI385" s="3">
        <f t="shared" si="891"/>
        <v>0</v>
      </c>
      <c r="EJ385" s="3">
        <f t="shared" si="891"/>
        <v>1</v>
      </c>
      <c r="EK385" s="3">
        <f t="shared" si="891"/>
        <v>0</v>
      </c>
      <c r="EL385" s="3">
        <f t="shared" si="891"/>
        <v>1</v>
      </c>
      <c r="EM385" s="3">
        <f t="shared" si="891"/>
        <v>1</v>
      </c>
      <c r="EN385" s="3">
        <f t="shared" si="891"/>
        <v>1</v>
      </c>
      <c r="EO385" s="3">
        <f t="shared" si="891"/>
        <v>0</v>
      </c>
      <c r="EP385" s="3">
        <f t="shared" si="891"/>
        <v>1</v>
      </c>
      <c r="EQ385" s="3">
        <f t="shared" si="891"/>
        <v>0</v>
      </c>
      <c r="ER385" s="3">
        <f t="shared" si="891"/>
        <v>0</v>
      </c>
      <c r="ES385" s="3">
        <f t="shared" si="891"/>
        <v>1</v>
      </c>
      <c r="ET385" s="3">
        <f t="shared" si="825"/>
        <v>6</v>
      </c>
    </row>
    <row r="386" spans="4:150" x14ac:dyDescent="0.25">
      <c r="D386" s="3">
        <v>228</v>
      </c>
      <c r="E386" s="3" t="s">
        <v>1</v>
      </c>
      <c r="G386" s="3" t="s">
        <v>3</v>
      </c>
      <c r="I386" s="3" t="s">
        <v>5</v>
      </c>
      <c r="J386" s="3" t="s">
        <v>6</v>
      </c>
      <c r="K386" s="3" t="s">
        <v>0</v>
      </c>
      <c r="L386" s="3" t="s">
        <v>7</v>
      </c>
      <c r="M386" s="3" t="s">
        <v>104</v>
      </c>
      <c r="O386" s="5" t="s">
        <v>106</v>
      </c>
      <c r="R386" s="3" t="s">
        <v>121</v>
      </c>
      <c r="S386" s="3" t="s">
        <v>122</v>
      </c>
      <c r="T386" s="3" t="s">
        <v>117</v>
      </c>
      <c r="U386" s="3" t="s">
        <v>126</v>
      </c>
      <c r="V386" s="3" t="s">
        <v>128</v>
      </c>
      <c r="W386" s="3" t="s">
        <v>120</v>
      </c>
      <c r="X386" s="3" t="s">
        <v>119</v>
      </c>
      <c r="Y386" s="3" t="s">
        <v>124</v>
      </c>
      <c r="AA386" s="3">
        <f t="shared" ref="AA386:AL386" si="892">IF(AND(E386&lt;&gt;"",AA158=1),1,0)</f>
        <v>0</v>
      </c>
      <c r="AB386" s="3">
        <f t="shared" si="892"/>
        <v>0</v>
      </c>
      <c r="AC386" s="3">
        <f t="shared" si="892"/>
        <v>1</v>
      </c>
      <c r="AD386" s="3">
        <f t="shared" si="892"/>
        <v>0</v>
      </c>
      <c r="AE386" s="3">
        <f t="shared" si="892"/>
        <v>1</v>
      </c>
      <c r="AF386" s="3">
        <f t="shared" si="892"/>
        <v>1</v>
      </c>
      <c r="AG386" s="3">
        <f t="shared" si="892"/>
        <v>1</v>
      </c>
      <c r="AH386" s="3">
        <f t="shared" si="892"/>
        <v>0</v>
      </c>
      <c r="AI386" s="3">
        <f t="shared" si="892"/>
        <v>1</v>
      </c>
      <c r="AJ386" s="3">
        <f t="shared" si="892"/>
        <v>0</v>
      </c>
      <c r="AK386" s="3">
        <f t="shared" si="892"/>
        <v>0</v>
      </c>
      <c r="AL386" s="3">
        <f t="shared" si="892"/>
        <v>0</v>
      </c>
      <c r="AM386" s="3">
        <f t="shared" si="823"/>
        <v>5</v>
      </c>
      <c r="DK386" s="3">
        <v>228</v>
      </c>
      <c r="DL386" s="3" t="s">
        <v>1</v>
      </c>
      <c r="DN386" s="3" t="s">
        <v>3</v>
      </c>
      <c r="DP386" s="3" t="s">
        <v>5</v>
      </c>
      <c r="DQ386" s="3" t="s">
        <v>6</v>
      </c>
      <c r="DR386" s="3" t="s">
        <v>0</v>
      </c>
      <c r="DS386" s="3" t="s">
        <v>7</v>
      </c>
      <c r="DT386" s="3" t="s">
        <v>104</v>
      </c>
      <c r="DV386" s="5" t="s">
        <v>106</v>
      </c>
      <c r="DY386" s="3" t="s">
        <v>121</v>
      </c>
      <c r="DZ386" s="3" t="s">
        <v>122</v>
      </c>
      <c r="EA386" s="3" t="s">
        <v>117</v>
      </c>
      <c r="EB386" s="3" t="s">
        <v>126</v>
      </c>
      <c r="EC386" s="3" t="s">
        <v>128</v>
      </c>
      <c r="ED386" s="3" t="s">
        <v>120</v>
      </c>
      <c r="EE386" s="3" t="s">
        <v>119</v>
      </c>
      <c r="EF386" s="3" t="s">
        <v>124</v>
      </c>
      <c r="EH386" s="3">
        <f t="shared" ref="EH386:ES386" si="893">IF(AND(DL386&lt;&gt;"",EH158=1),1,0)</f>
        <v>0</v>
      </c>
      <c r="EI386" s="3">
        <f t="shared" si="893"/>
        <v>0</v>
      </c>
      <c r="EJ386" s="3">
        <f t="shared" si="893"/>
        <v>1</v>
      </c>
      <c r="EK386" s="3">
        <f t="shared" si="893"/>
        <v>0</v>
      </c>
      <c r="EL386" s="3">
        <f t="shared" si="893"/>
        <v>1</v>
      </c>
      <c r="EM386" s="3">
        <f t="shared" si="893"/>
        <v>1</v>
      </c>
      <c r="EN386" s="3">
        <f t="shared" si="893"/>
        <v>1</v>
      </c>
      <c r="EO386" s="3">
        <f t="shared" si="893"/>
        <v>0</v>
      </c>
      <c r="EP386" s="3">
        <f t="shared" si="893"/>
        <v>1</v>
      </c>
      <c r="EQ386" s="3">
        <f t="shared" si="893"/>
        <v>0</v>
      </c>
      <c r="ER386" s="3">
        <f t="shared" si="893"/>
        <v>0</v>
      </c>
      <c r="ES386" s="3">
        <f t="shared" si="893"/>
        <v>0</v>
      </c>
      <c r="ET386" s="3">
        <f t="shared" si="825"/>
        <v>5</v>
      </c>
    </row>
    <row r="387" spans="4:150" x14ac:dyDescent="0.25">
      <c r="D387" s="3">
        <v>229</v>
      </c>
      <c r="E387" s="3" t="s">
        <v>1</v>
      </c>
      <c r="G387" s="3" t="s">
        <v>3</v>
      </c>
      <c r="I387" s="3" t="s">
        <v>5</v>
      </c>
      <c r="J387" s="3" t="s">
        <v>6</v>
      </c>
      <c r="K387" s="3" t="s">
        <v>0</v>
      </c>
      <c r="L387" s="3" t="s">
        <v>7</v>
      </c>
      <c r="M387" s="3" t="s">
        <v>104</v>
      </c>
      <c r="N387" s="3" t="s">
        <v>105</v>
      </c>
      <c r="R387" s="3" t="s">
        <v>121</v>
      </c>
      <c r="S387" s="3" t="s">
        <v>122</v>
      </c>
      <c r="T387" s="3" t="s">
        <v>118</v>
      </c>
      <c r="U387" s="3" t="s">
        <v>126</v>
      </c>
      <c r="V387" s="3" t="s">
        <v>128</v>
      </c>
      <c r="W387" s="3" t="s">
        <v>120</v>
      </c>
      <c r="X387" s="3" t="s">
        <v>117</v>
      </c>
      <c r="Y387" s="3" t="s">
        <v>119</v>
      </c>
      <c r="AA387" s="3">
        <f t="shared" ref="AA387:AL387" si="894">IF(AND(E387&lt;&gt;"",AA158=1),1,0)</f>
        <v>0</v>
      </c>
      <c r="AB387" s="3">
        <f t="shared" si="894"/>
        <v>0</v>
      </c>
      <c r="AC387" s="3">
        <f t="shared" si="894"/>
        <v>1</v>
      </c>
      <c r="AD387" s="3">
        <f t="shared" si="894"/>
        <v>0</v>
      </c>
      <c r="AE387" s="3">
        <f t="shared" si="894"/>
        <v>1</v>
      </c>
      <c r="AF387" s="3">
        <f t="shared" si="894"/>
        <v>1</v>
      </c>
      <c r="AG387" s="3">
        <f t="shared" si="894"/>
        <v>1</v>
      </c>
      <c r="AH387" s="3">
        <f t="shared" si="894"/>
        <v>0</v>
      </c>
      <c r="AI387" s="3">
        <f t="shared" si="894"/>
        <v>1</v>
      </c>
      <c r="AJ387" s="3">
        <f t="shared" si="894"/>
        <v>1</v>
      </c>
      <c r="AK387" s="3">
        <f t="shared" si="894"/>
        <v>0</v>
      </c>
      <c r="AL387" s="3">
        <f t="shared" si="894"/>
        <v>0</v>
      </c>
      <c r="AM387" s="3">
        <f t="shared" si="823"/>
        <v>6</v>
      </c>
      <c r="DK387" s="3">
        <v>229</v>
      </c>
      <c r="DL387" s="3" t="s">
        <v>1</v>
      </c>
      <c r="DN387" s="3" t="s">
        <v>3</v>
      </c>
      <c r="DP387" s="3" t="s">
        <v>5</v>
      </c>
      <c r="DQ387" s="3" t="s">
        <v>6</v>
      </c>
      <c r="DR387" s="3" t="s">
        <v>0</v>
      </c>
      <c r="DS387" s="3" t="s">
        <v>7</v>
      </c>
      <c r="DT387" s="3" t="s">
        <v>104</v>
      </c>
      <c r="DU387" s="3" t="s">
        <v>105</v>
      </c>
      <c r="DY387" s="3" t="s">
        <v>121</v>
      </c>
      <c r="DZ387" s="3" t="s">
        <v>122</v>
      </c>
      <c r="EA387" s="3" t="s">
        <v>118</v>
      </c>
      <c r="EB387" s="3" t="s">
        <v>126</v>
      </c>
      <c r="EC387" s="3" t="s">
        <v>128</v>
      </c>
      <c r="ED387" s="3" t="s">
        <v>120</v>
      </c>
      <c r="EE387" s="3" t="s">
        <v>117</v>
      </c>
      <c r="EF387" s="3" t="s">
        <v>119</v>
      </c>
      <c r="EH387" s="3">
        <f t="shared" ref="EH387:ES387" si="895">IF(AND(DL387&lt;&gt;"",EH158=1),1,0)</f>
        <v>0</v>
      </c>
      <c r="EI387" s="3">
        <f t="shared" si="895"/>
        <v>0</v>
      </c>
      <c r="EJ387" s="3">
        <f t="shared" si="895"/>
        <v>1</v>
      </c>
      <c r="EK387" s="3">
        <f t="shared" si="895"/>
        <v>0</v>
      </c>
      <c r="EL387" s="3">
        <f t="shared" si="895"/>
        <v>1</v>
      </c>
      <c r="EM387" s="3">
        <f t="shared" si="895"/>
        <v>1</v>
      </c>
      <c r="EN387" s="3">
        <f t="shared" si="895"/>
        <v>1</v>
      </c>
      <c r="EO387" s="3">
        <f t="shared" si="895"/>
        <v>0</v>
      </c>
      <c r="EP387" s="3">
        <f t="shared" si="895"/>
        <v>1</v>
      </c>
      <c r="EQ387" s="3">
        <f t="shared" si="895"/>
        <v>1</v>
      </c>
      <c r="ER387" s="3">
        <f t="shared" si="895"/>
        <v>0</v>
      </c>
      <c r="ES387" s="3">
        <f t="shared" si="895"/>
        <v>0</v>
      </c>
      <c r="ET387" s="3">
        <f t="shared" si="825"/>
        <v>6</v>
      </c>
    </row>
    <row r="388" spans="4:150" x14ac:dyDescent="0.25">
      <c r="D388" s="3">
        <v>230</v>
      </c>
      <c r="E388" s="3" t="s">
        <v>1</v>
      </c>
      <c r="G388" s="3" t="s">
        <v>3</v>
      </c>
      <c r="H388" s="3" t="s">
        <v>4</v>
      </c>
      <c r="L388" s="3" t="s">
        <v>7</v>
      </c>
      <c r="M388" s="3" t="s">
        <v>104</v>
      </c>
      <c r="N388" s="3" t="s">
        <v>105</v>
      </c>
      <c r="O388" s="5" t="s">
        <v>106</v>
      </c>
      <c r="P388" s="3" t="s">
        <v>72</v>
      </c>
      <c r="R388" s="3" t="s">
        <v>121</v>
      </c>
      <c r="S388" s="3" t="s">
        <v>118</v>
      </c>
      <c r="T388" s="3" t="s">
        <v>119</v>
      </c>
      <c r="U388" s="3" t="s">
        <v>126</v>
      </c>
      <c r="V388" s="3" t="s">
        <v>128</v>
      </c>
      <c r="W388" s="3" t="s">
        <v>125</v>
      </c>
      <c r="X388" s="3" t="s">
        <v>123</v>
      </c>
      <c r="Y388" s="3" t="s">
        <v>124</v>
      </c>
      <c r="AA388" s="3">
        <f t="shared" ref="AA388:AL388" si="896">IF(AND(E388&lt;&gt;"",AA158=1),1,0)</f>
        <v>0</v>
      </c>
      <c r="AB388" s="3">
        <f t="shared" si="896"/>
        <v>0</v>
      </c>
      <c r="AC388" s="3">
        <f t="shared" si="896"/>
        <v>1</v>
      </c>
      <c r="AD388" s="3">
        <f t="shared" si="896"/>
        <v>1</v>
      </c>
      <c r="AE388" s="3">
        <f t="shared" si="896"/>
        <v>0</v>
      </c>
      <c r="AF388" s="3">
        <f t="shared" si="896"/>
        <v>0</v>
      </c>
      <c r="AG388" s="3">
        <f t="shared" si="896"/>
        <v>0</v>
      </c>
      <c r="AH388" s="3">
        <f t="shared" si="896"/>
        <v>0</v>
      </c>
      <c r="AI388" s="3">
        <f t="shared" si="896"/>
        <v>1</v>
      </c>
      <c r="AJ388" s="3">
        <f t="shared" si="896"/>
        <v>1</v>
      </c>
      <c r="AK388" s="3">
        <f t="shared" si="896"/>
        <v>0</v>
      </c>
      <c r="AL388" s="3">
        <f t="shared" si="896"/>
        <v>1</v>
      </c>
      <c r="AM388" s="3">
        <f t="shared" si="823"/>
        <v>5</v>
      </c>
      <c r="DK388" s="3">
        <v>230</v>
      </c>
      <c r="DL388" s="3" t="s">
        <v>1</v>
      </c>
      <c r="DN388" s="3" t="s">
        <v>3</v>
      </c>
      <c r="DO388" s="3" t="s">
        <v>4</v>
      </c>
      <c r="DS388" s="3" t="s">
        <v>7</v>
      </c>
      <c r="DT388" s="3" t="s">
        <v>104</v>
      </c>
      <c r="DU388" s="3" t="s">
        <v>105</v>
      </c>
      <c r="DV388" s="5" t="s">
        <v>106</v>
      </c>
      <c r="DW388" s="3" t="s">
        <v>72</v>
      </c>
      <c r="DY388" s="3" t="s">
        <v>121</v>
      </c>
      <c r="DZ388" s="3" t="s">
        <v>118</v>
      </c>
      <c r="EA388" s="3" t="s">
        <v>119</v>
      </c>
      <c r="EB388" s="3" t="s">
        <v>126</v>
      </c>
      <c r="EC388" s="3" t="s">
        <v>128</v>
      </c>
      <c r="ED388" s="3" t="s">
        <v>125</v>
      </c>
      <c r="EE388" s="3" t="s">
        <v>123</v>
      </c>
      <c r="EF388" s="3" t="s">
        <v>124</v>
      </c>
      <c r="EH388" s="3">
        <f t="shared" ref="EH388:ES388" si="897">IF(AND(DL388&lt;&gt;"",EH158=1),1,0)</f>
        <v>0</v>
      </c>
      <c r="EI388" s="3">
        <f t="shared" si="897"/>
        <v>0</v>
      </c>
      <c r="EJ388" s="3">
        <f t="shared" si="897"/>
        <v>1</v>
      </c>
      <c r="EK388" s="3">
        <f t="shared" si="897"/>
        <v>1</v>
      </c>
      <c r="EL388" s="3">
        <f t="shared" si="897"/>
        <v>0</v>
      </c>
      <c r="EM388" s="3">
        <f t="shared" si="897"/>
        <v>0</v>
      </c>
      <c r="EN388" s="3">
        <f t="shared" si="897"/>
        <v>0</v>
      </c>
      <c r="EO388" s="3">
        <f t="shared" si="897"/>
        <v>0</v>
      </c>
      <c r="EP388" s="3">
        <f t="shared" si="897"/>
        <v>1</v>
      </c>
      <c r="EQ388" s="3">
        <f t="shared" si="897"/>
        <v>1</v>
      </c>
      <c r="ER388" s="3">
        <f t="shared" si="897"/>
        <v>0</v>
      </c>
      <c r="ES388" s="3">
        <f t="shared" si="897"/>
        <v>1</v>
      </c>
      <c r="ET388" s="3">
        <f t="shared" si="825"/>
        <v>5</v>
      </c>
    </row>
    <row r="389" spans="4:150" x14ac:dyDescent="0.25">
      <c r="D389" s="3">
        <v>231</v>
      </c>
      <c r="E389" s="3" t="s">
        <v>1</v>
      </c>
      <c r="G389" s="3" t="s">
        <v>3</v>
      </c>
      <c r="H389" s="3" t="s">
        <v>4</v>
      </c>
      <c r="K389" s="3" t="s">
        <v>0</v>
      </c>
      <c r="M389" s="3" t="s">
        <v>104</v>
      </c>
      <c r="N389" s="3" t="s">
        <v>105</v>
      </c>
      <c r="O389" s="5" t="s">
        <v>106</v>
      </c>
      <c r="P389" s="3" t="s">
        <v>72</v>
      </c>
      <c r="R389" s="3" t="s">
        <v>119</v>
      </c>
      <c r="S389" s="3" t="s">
        <v>122</v>
      </c>
      <c r="T389" s="3" t="s">
        <v>118</v>
      </c>
      <c r="U389" s="3" t="s">
        <v>126</v>
      </c>
      <c r="V389" s="3" t="s">
        <v>128</v>
      </c>
      <c r="W389" s="3" t="s">
        <v>125</v>
      </c>
      <c r="X389" s="3" t="s">
        <v>123</v>
      </c>
      <c r="Y389" s="3" t="s">
        <v>124</v>
      </c>
      <c r="AA389" s="3">
        <f t="shared" ref="AA389:AL389" si="898">IF(AND(E389&lt;&gt;"",AA158=1),1,0)</f>
        <v>0</v>
      </c>
      <c r="AB389" s="3">
        <f t="shared" si="898"/>
        <v>0</v>
      </c>
      <c r="AC389" s="3">
        <f t="shared" si="898"/>
        <v>1</v>
      </c>
      <c r="AD389" s="3">
        <f t="shared" si="898"/>
        <v>1</v>
      </c>
      <c r="AE389" s="3">
        <f t="shared" si="898"/>
        <v>0</v>
      </c>
      <c r="AF389" s="3">
        <f t="shared" si="898"/>
        <v>0</v>
      </c>
      <c r="AG389" s="3">
        <f t="shared" si="898"/>
        <v>1</v>
      </c>
      <c r="AH389" s="3">
        <f t="shared" si="898"/>
        <v>0</v>
      </c>
      <c r="AI389" s="3">
        <f t="shared" si="898"/>
        <v>1</v>
      </c>
      <c r="AJ389" s="3">
        <f t="shared" si="898"/>
        <v>1</v>
      </c>
      <c r="AK389" s="3">
        <f t="shared" si="898"/>
        <v>0</v>
      </c>
      <c r="AL389" s="3">
        <f t="shared" si="898"/>
        <v>1</v>
      </c>
      <c r="AM389" s="3">
        <f t="shared" si="823"/>
        <v>6</v>
      </c>
      <c r="DK389" s="3">
        <v>231</v>
      </c>
      <c r="DL389" s="3" t="s">
        <v>1</v>
      </c>
      <c r="DN389" s="3" t="s">
        <v>3</v>
      </c>
      <c r="DO389" s="3" t="s">
        <v>4</v>
      </c>
      <c r="DR389" s="3" t="s">
        <v>0</v>
      </c>
      <c r="DT389" s="3" t="s">
        <v>104</v>
      </c>
      <c r="DU389" s="3" t="s">
        <v>105</v>
      </c>
      <c r="DV389" s="5" t="s">
        <v>106</v>
      </c>
      <c r="DW389" s="3" t="s">
        <v>72</v>
      </c>
      <c r="DY389" s="3" t="s">
        <v>119</v>
      </c>
      <c r="DZ389" s="3" t="s">
        <v>122</v>
      </c>
      <c r="EA389" s="3" t="s">
        <v>118</v>
      </c>
      <c r="EB389" s="3" t="s">
        <v>126</v>
      </c>
      <c r="EC389" s="3" t="s">
        <v>128</v>
      </c>
      <c r="ED389" s="3" t="s">
        <v>125</v>
      </c>
      <c r="EE389" s="3" t="s">
        <v>123</v>
      </c>
      <c r="EF389" s="3" t="s">
        <v>124</v>
      </c>
      <c r="EH389" s="3">
        <f t="shared" ref="EH389:ES389" si="899">IF(AND(DL389&lt;&gt;"",EH158=1),1,0)</f>
        <v>0</v>
      </c>
      <c r="EI389" s="3">
        <f t="shared" si="899"/>
        <v>0</v>
      </c>
      <c r="EJ389" s="3">
        <f t="shared" si="899"/>
        <v>1</v>
      </c>
      <c r="EK389" s="3">
        <f t="shared" si="899"/>
        <v>1</v>
      </c>
      <c r="EL389" s="3">
        <f t="shared" si="899"/>
        <v>0</v>
      </c>
      <c r="EM389" s="3">
        <f t="shared" si="899"/>
        <v>0</v>
      </c>
      <c r="EN389" s="3">
        <f t="shared" si="899"/>
        <v>1</v>
      </c>
      <c r="EO389" s="3">
        <f t="shared" si="899"/>
        <v>0</v>
      </c>
      <c r="EP389" s="3">
        <f t="shared" si="899"/>
        <v>1</v>
      </c>
      <c r="EQ389" s="3">
        <f t="shared" si="899"/>
        <v>1</v>
      </c>
      <c r="ER389" s="3">
        <f t="shared" si="899"/>
        <v>0</v>
      </c>
      <c r="ES389" s="3">
        <f t="shared" si="899"/>
        <v>1</v>
      </c>
      <c r="ET389" s="3">
        <f t="shared" si="825"/>
        <v>6</v>
      </c>
    </row>
    <row r="390" spans="4:150" x14ac:dyDescent="0.25">
      <c r="D390" s="3">
        <v>232</v>
      </c>
      <c r="E390" s="3" t="s">
        <v>1</v>
      </c>
      <c r="G390" s="3" t="s">
        <v>3</v>
      </c>
      <c r="H390" s="3" t="s">
        <v>4</v>
      </c>
      <c r="K390" s="3" t="s">
        <v>0</v>
      </c>
      <c r="L390" s="3" t="s">
        <v>7</v>
      </c>
      <c r="N390" s="3" t="s">
        <v>105</v>
      </c>
      <c r="O390" s="5" t="s">
        <v>106</v>
      </c>
      <c r="P390" s="3" t="s">
        <v>72</v>
      </c>
      <c r="R390" s="3" t="s">
        <v>121</v>
      </c>
      <c r="S390" s="3" t="s">
        <v>122</v>
      </c>
      <c r="T390" s="3" t="s">
        <v>118</v>
      </c>
      <c r="U390" s="3" t="s">
        <v>126</v>
      </c>
      <c r="V390" s="3" t="s">
        <v>128</v>
      </c>
      <c r="W390" s="3" t="s">
        <v>125</v>
      </c>
      <c r="X390" s="3" t="s">
        <v>123</v>
      </c>
      <c r="Y390" s="3" t="s">
        <v>124</v>
      </c>
      <c r="AA390" s="3">
        <f t="shared" ref="AA390:AL390" si="900">IF(AND(E390&lt;&gt;"",AA158=1),1,0)</f>
        <v>0</v>
      </c>
      <c r="AB390" s="3">
        <f t="shared" si="900"/>
        <v>0</v>
      </c>
      <c r="AC390" s="3">
        <f t="shared" si="900"/>
        <v>1</v>
      </c>
      <c r="AD390" s="3">
        <f t="shared" si="900"/>
        <v>1</v>
      </c>
      <c r="AE390" s="3">
        <f t="shared" si="900"/>
        <v>0</v>
      </c>
      <c r="AF390" s="3">
        <f t="shared" si="900"/>
        <v>0</v>
      </c>
      <c r="AG390" s="3">
        <f t="shared" si="900"/>
        <v>1</v>
      </c>
      <c r="AH390" s="3">
        <f t="shared" si="900"/>
        <v>0</v>
      </c>
      <c r="AI390" s="3">
        <f t="shared" si="900"/>
        <v>0</v>
      </c>
      <c r="AJ390" s="3">
        <f t="shared" si="900"/>
        <v>1</v>
      </c>
      <c r="AK390" s="3">
        <f t="shared" si="900"/>
        <v>0</v>
      </c>
      <c r="AL390" s="3">
        <f t="shared" si="900"/>
        <v>1</v>
      </c>
      <c r="AM390" s="3">
        <f t="shared" si="823"/>
        <v>5</v>
      </c>
      <c r="DK390" s="3">
        <v>232</v>
      </c>
      <c r="DL390" s="3" t="s">
        <v>1</v>
      </c>
      <c r="DN390" s="3" t="s">
        <v>3</v>
      </c>
      <c r="DO390" s="3" t="s">
        <v>4</v>
      </c>
      <c r="DR390" s="3" t="s">
        <v>0</v>
      </c>
      <c r="DS390" s="3" t="s">
        <v>7</v>
      </c>
      <c r="DU390" s="3" t="s">
        <v>105</v>
      </c>
      <c r="DV390" s="5" t="s">
        <v>106</v>
      </c>
      <c r="DW390" s="3" t="s">
        <v>72</v>
      </c>
      <c r="DY390" s="3" t="s">
        <v>121</v>
      </c>
      <c r="DZ390" s="3" t="s">
        <v>122</v>
      </c>
      <c r="EA390" s="3" t="s">
        <v>118</v>
      </c>
      <c r="EB390" s="3" t="s">
        <v>126</v>
      </c>
      <c r="EC390" s="3" t="s">
        <v>128</v>
      </c>
      <c r="ED390" s="3" t="s">
        <v>125</v>
      </c>
      <c r="EE390" s="3" t="s">
        <v>123</v>
      </c>
      <c r="EF390" s="3" t="s">
        <v>124</v>
      </c>
      <c r="EH390" s="3">
        <f t="shared" ref="EH390:ES390" si="901">IF(AND(DL390&lt;&gt;"",EH158=1),1,0)</f>
        <v>0</v>
      </c>
      <c r="EI390" s="3">
        <f t="shared" si="901"/>
        <v>0</v>
      </c>
      <c r="EJ390" s="3">
        <f t="shared" si="901"/>
        <v>1</v>
      </c>
      <c r="EK390" s="3">
        <f t="shared" si="901"/>
        <v>1</v>
      </c>
      <c r="EL390" s="3">
        <f t="shared" si="901"/>
        <v>0</v>
      </c>
      <c r="EM390" s="3">
        <f t="shared" si="901"/>
        <v>0</v>
      </c>
      <c r="EN390" s="3">
        <f t="shared" si="901"/>
        <v>1</v>
      </c>
      <c r="EO390" s="3">
        <f t="shared" si="901"/>
        <v>0</v>
      </c>
      <c r="EP390" s="3">
        <f t="shared" si="901"/>
        <v>0</v>
      </c>
      <c r="EQ390" s="3">
        <f t="shared" si="901"/>
        <v>1</v>
      </c>
      <c r="ER390" s="3">
        <f t="shared" si="901"/>
        <v>0</v>
      </c>
      <c r="ES390" s="3">
        <f t="shared" si="901"/>
        <v>1</v>
      </c>
      <c r="ET390" s="3">
        <f t="shared" si="825"/>
        <v>5</v>
      </c>
    </row>
    <row r="391" spans="4:150" x14ac:dyDescent="0.25">
      <c r="D391" s="3">
        <v>233</v>
      </c>
      <c r="E391" s="3" t="s">
        <v>1</v>
      </c>
      <c r="G391" s="3" t="s">
        <v>3</v>
      </c>
      <c r="H391" s="3" t="s">
        <v>4</v>
      </c>
      <c r="K391" s="3" t="s">
        <v>0</v>
      </c>
      <c r="L391" s="3" t="s">
        <v>7</v>
      </c>
      <c r="M391" s="3" t="s">
        <v>104</v>
      </c>
      <c r="O391" s="5" t="s">
        <v>106</v>
      </c>
      <c r="P391" s="3" t="s">
        <v>72</v>
      </c>
      <c r="R391" s="3" t="s">
        <v>121</v>
      </c>
      <c r="S391" s="3" t="s">
        <v>122</v>
      </c>
      <c r="T391" s="3" t="s">
        <v>119</v>
      </c>
      <c r="U391" s="3" t="s">
        <v>126</v>
      </c>
      <c r="V391" s="3" t="s">
        <v>128</v>
      </c>
      <c r="W391" s="3" t="s">
        <v>125</v>
      </c>
      <c r="X391" s="3" t="s">
        <v>123</v>
      </c>
      <c r="Y391" s="3" t="s">
        <v>124</v>
      </c>
      <c r="AA391" s="3">
        <f t="shared" ref="AA391:AL391" si="902">IF(AND(E391&lt;&gt;"",AA158=1),1,0)</f>
        <v>0</v>
      </c>
      <c r="AB391" s="3">
        <f t="shared" si="902"/>
        <v>0</v>
      </c>
      <c r="AC391" s="3">
        <f t="shared" si="902"/>
        <v>1</v>
      </c>
      <c r="AD391" s="3">
        <f t="shared" si="902"/>
        <v>1</v>
      </c>
      <c r="AE391" s="3">
        <f t="shared" si="902"/>
        <v>0</v>
      </c>
      <c r="AF391" s="3">
        <f t="shared" si="902"/>
        <v>0</v>
      </c>
      <c r="AG391" s="3">
        <f t="shared" si="902"/>
        <v>1</v>
      </c>
      <c r="AH391" s="3">
        <f t="shared" si="902"/>
        <v>0</v>
      </c>
      <c r="AI391" s="3">
        <f t="shared" si="902"/>
        <v>1</v>
      </c>
      <c r="AJ391" s="3">
        <f t="shared" si="902"/>
        <v>0</v>
      </c>
      <c r="AK391" s="3">
        <f t="shared" si="902"/>
        <v>0</v>
      </c>
      <c r="AL391" s="3">
        <f t="shared" si="902"/>
        <v>1</v>
      </c>
      <c r="AM391" s="3">
        <f t="shared" si="823"/>
        <v>5</v>
      </c>
      <c r="DK391" s="3">
        <v>233</v>
      </c>
      <c r="DL391" s="3" t="s">
        <v>1</v>
      </c>
      <c r="DN391" s="3" t="s">
        <v>3</v>
      </c>
      <c r="DO391" s="3" t="s">
        <v>4</v>
      </c>
      <c r="DR391" s="3" t="s">
        <v>0</v>
      </c>
      <c r="DS391" s="3" t="s">
        <v>7</v>
      </c>
      <c r="DT391" s="3" t="s">
        <v>104</v>
      </c>
      <c r="DV391" s="5" t="s">
        <v>106</v>
      </c>
      <c r="DW391" s="3" t="s">
        <v>72</v>
      </c>
      <c r="DY391" s="3" t="s">
        <v>121</v>
      </c>
      <c r="DZ391" s="3" t="s">
        <v>122</v>
      </c>
      <c r="EA391" s="3" t="s">
        <v>119</v>
      </c>
      <c r="EB391" s="3" t="s">
        <v>126</v>
      </c>
      <c r="EC391" s="3" t="s">
        <v>128</v>
      </c>
      <c r="ED391" s="3" t="s">
        <v>125</v>
      </c>
      <c r="EE391" s="3" t="s">
        <v>123</v>
      </c>
      <c r="EF391" s="3" t="s">
        <v>124</v>
      </c>
      <c r="EH391" s="3">
        <f t="shared" ref="EH391:ES391" si="903">IF(AND(DL391&lt;&gt;"",EH158=1),1,0)</f>
        <v>0</v>
      </c>
      <c r="EI391" s="3">
        <f t="shared" si="903"/>
        <v>0</v>
      </c>
      <c r="EJ391" s="3">
        <f t="shared" si="903"/>
        <v>1</v>
      </c>
      <c r="EK391" s="3">
        <f t="shared" si="903"/>
        <v>1</v>
      </c>
      <c r="EL391" s="3">
        <f t="shared" si="903"/>
        <v>0</v>
      </c>
      <c r="EM391" s="3">
        <f t="shared" si="903"/>
        <v>0</v>
      </c>
      <c r="EN391" s="3">
        <f t="shared" si="903"/>
        <v>1</v>
      </c>
      <c r="EO391" s="3">
        <f t="shared" si="903"/>
        <v>0</v>
      </c>
      <c r="EP391" s="3">
        <f t="shared" si="903"/>
        <v>1</v>
      </c>
      <c r="EQ391" s="3">
        <f t="shared" si="903"/>
        <v>0</v>
      </c>
      <c r="ER391" s="3">
        <f t="shared" si="903"/>
        <v>0</v>
      </c>
      <c r="ES391" s="3">
        <f t="shared" si="903"/>
        <v>1</v>
      </c>
      <c r="ET391" s="3">
        <f t="shared" si="825"/>
        <v>5</v>
      </c>
    </row>
    <row r="392" spans="4:150" x14ac:dyDescent="0.25">
      <c r="D392" s="3">
        <v>234</v>
      </c>
      <c r="E392" s="3" t="s">
        <v>1</v>
      </c>
      <c r="G392" s="3" t="s">
        <v>3</v>
      </c>
      <c r="H392" s="3" t="s">
        <v>4</v>
      </c>
      <c r="K392" s="3" t="s">
        <v>0</v>
      </c>
      <c r="L392" s="3" t="s">
        <v>7</v>
      </c>
      <c r="M392" s="3" t="s">
        <v>104</v>
      </c>
      <c r="N392" s="3" t="s">
        <v>105</v>
      </c>
      <c r="P392" s="3" t="s">
        <v>72</v>
      </c>
      <c r="R392" s="3" t="s">
        <v>121</v>
      </c>
      <c r="S392" s="3" t="s">
        <v>122</v>
      </c>
      <c r="T392" s="3" t="s">
        <v>118</v>
      </c>
      <c r="U392" s="3" t="s">
        <v>126</v>
      </c>
      <c r="V392" s="3" t="s">
        <v>128</v>
      </c>
      <c r="W392" s="3" t="s">
        <v>125</v>
      </c>
      <c r="X392" s="3" t="s">
        <v>123</v>
      </c>
      <c r="Y392" s="3" t="s">
        <v>119</v>
      </c>
      <c r="AA392" s="3">
        <f t="shared" ref="AA392:AL392" si="904">IF(AND(E392&lt;&gt;"",AA158=1),1,0)</f>
        <v>0</v>
      </c>
      <c r="AB392" s="3">
        <f t="shared" si="904"/>
        <v>0</v>
      </c>
      <c r="AC392" s="3">
        <f t="shared" si="904"/>
        <v>1</v>
      </c>
      <c r="AD392" s="3">
        <f t="shared" si="904"/>
        <v>1</v>
      </c>
      <c r="AE392" s="3">
        <f t="shared" si="904"/>
        <v>0</v>
      </c>
      <c r="AF392" s="3">
        <f t="shared" si="904"/>
        <v>0</v>
      </c>
      <c r="AG392" s="3">
        <f t="shared" si="904"/>
        <v>1</v>
      </c>
      <c r="AH392" s="3">
        <f t="shared" si="904"/>
        <v>0</v>
      </c>
      <c r="AI392" s="3">
        <f t="shared" si="904"/>
        <v>1</v>
      </c>
      <c r="AJ392" s="3">
        <f t="shared" si="904"/>
        <v>1</v>
      </c>
      <c r="AK392" s="3">
        <f t="shared" si="904"/>
        <v>0</v>
      </c>
      <c r="AL392" s="3">
        <f t="shared" si="904"/>
        <v>1</v>
      </c>
      <c r="AM392" s="3">
        <f t="shared" si="823"/>
        <v>6</v>
      </c>
      <c r="DK392" s="3">
        <v>234</v>
      </c>
      <c r="DL392" s="3" t="s">
        <v>1</v>
      </c>
      <c r="DN392" s="3" t="s">
        <v>3</v>
      </c>
      <c r="DO392" s="3" t="s">
        <v>4</v>
      </c>
      <c r="DR392" s="3" t="s">
        <v>0</v>
      </c>
      <c r="DS392" s="3" t="s">
        <v>7</v>
      </c>
      <c r="DT392" s="3" t="s">
        <v>104</v>
      </c>
      <c r="DU392" s="3" t="s">
        <v>105</v>
      </c>
      <c r="DW392" s="3" t="s">
        <v>72</v>
      </c>
      <c r="DY392" s="3" t="s">
        <v>121</v>
      </c>
      <c r="DZ392" s="3" t="s">
        <v>122</v>
      </c>
      <c r="EA392" s="3" t="s">
        <v>118</v>
      </c>
      <c r="EB392" s="3" t="s">
        <v>126</v>
      </c>
      <c r="EC392" s="3" t="s">
        <v>128</v>
      </c>
      <c r="ED392" s="3" t="s">
        <v>125</v>
      </c>
      <c r="EE392" s="3" t="s">
        <v>123</v>
      </c>
      <c r="EF392" s="3" t="s">
        <v>119</v>
      </c>
      <c r="EH392" s="3">
        <f t="shared" ref="EH392:ES392" si="905">IF(AND(DL392&lt;&gt;"",EH158=1),1,0)</f>
        <v>0</v>
      </c>
      <c r="EI392" s="3">
        <f t="shared" si="905"/>
        <v>0</v>
      </c>
      <c r="EJ392" s="3">
        <f t="shared" si="905"/>
        <v>1</v>
      </c>
      <c r="EK392" s="3">
        <f t="shared" si="905"/>
        <v>1</v>
      </c>
      <c r="EL392" s="3">
        <f t="shared" si="905"/>
        <v>0</v>
      </c>
      <c r="EM392" s="3">
        <f t="shared" si="905"/>
        <v>0</v>
      </c>
      <c r="EN392" s="3">
        <f t="shared" si="905"/>
        <v>1</v>
      </c>
      <c r="EO392" s="3">
        <f t="shared" si="905"/>
        <v>0</v>
      </c>
      <c r="EP392" s="3">
        <f t="shared" si="905"/>
        <v>1</v>
      </c>
      <c r="EQ392" s="3">
        <f t="shared" si="905"/>
        <v>1</v>
      </c>
      <c r="ER392" s="3">
        <f t="shared" si="905"/>
        <v>0</v>
      </c>
      <c r="ES392" s="3">
        <f t="shared" si="905"/>
        <v>1</v>
      </c>
      <c r="ET392" s="3">
        <f t="shared" si="825"/>
        <v>6</v>
      </c>
    </row>
    <row r="393" spans="4:150" x14ac:dyDescent="0.25">
      <c r="D393" s="3">
        <v>235</v>
      </c>
      <c r="E393" s="3" t="s">
        <v>1</v>
      </c>
      <c r="G393" s="3" t="s">
        <v>3</v>
      </c>
      <c r="H393" s="3" t="s">
        <v>4</v>
      </c>
      <c r="K393" s="3" t="s">
        <v>0</v>
      </c>
      <c r="L393" s="3" t="s">
        <v>7</v>
      </c>
      <c r="M393" s="3" t="s">
        <v>104</v>
      </c>
      <c r="N393" s="3" t="s">
        <v>105</v>
      </c>
      <c r="O393" s="5" t="s">
        <v>106</v>
      </c>
      <c r="R393" s="3" t="s">
        <v>121</v>
      </c>
      <c r="S393" s="3" t="s">
        <v>122</v>
      </c>
      <c r="T393" s="3" t="s">
        <v>118</v>
      </c>
      <c r="U393" s="3" t="s">
        <v>126</v>
      </c>
      <c r="V393" s="3" t="s">
        <v>128</v>
      </c>
      <c r="W393" s="3" t="s">
        <v>125</v>
      </c>
      <c r="X393" s="3" t="s">
        <v>119</v>
      </c>
      <c r="Y393" s="3" t="s">
        <v>124</v>
      </c>
      <c r="AA393" s="3">
        <f t="shared" ref="AA393:AL393" si="906">IF(AND(E393&lt;&gt;"",AA158=1),1,0)</f>
        <v>0</v>
      </c>
      <c r="AB393" s="3">
        <f t="shared" si="906"/>
        <v>0</v>
      </c>
      <c r="AC393" s="3">
        <f t="shared" si="906"/>
        <v>1</v>
      </c>
      <c r="AD393" s="3">
        <f t="shared" si="906"/>
        <v>1</v>
      </c>
      <c r="AE393" s="3">
        <f t="shared" si="906"/>
        <v>0</v>
      </c>
      <c r="AF393" s="3">
        <f t="shared" si="906"/>
        <v>0</v>
      </c>
      <c r="AG393" s="3">
        <f t="shared" si="906"/>
        <v>1</v>
      </c>
      <c r="AH393" s="3">
        <f t="shared" si="906"/>
        <v>0</v>
      </c>
      <c r="AI393" s="3">
        <f t="shared" si="906"/>
        <v>1</v>
      </c>
      <c r="AJ393" s="3">
        <f t="shared" si="906"/>
        <v>1</v>
      </c>
      <c r="AK393" s="3">
        <f t="shared" si="906"/>
        <v>0</v>
      </c>
      <c r="AL393" s="3">
        <f t="shared" si="906"/>
        <v>0</v>
      </c>
      <c r="AM393" s="3">
        <f t="shared" si="823"/>
        <v>5</v>
      </c>
      <c r="DK393" s="3">
        <v>235</v>
      </c>
      <c r="DL393" s="3" t="s">
        <v>1</v>
      </c>
      <c r="DN393" s="3" t="s">
        <v>3</v>
      </c>
      <c r="DO393" s="3" t="s">
        <v>4</v>
      </c>
      <c r="DR393" s="3" t="s">
        <v>0</v>
      </c>
      <c r="DS393" s="3" t="s">
        <v>7</v>
      </c>
      <c r="DT393" s="3" t="s">
        <v>104</v>
      </c>
      <c r="DU393" s="3" t="s">
        <v>105</v>
      </c>
      <c r="DV393" s="5" t="s">
        <v>106</v>
      </c>
      <c r="DY393" s="3" t="s">
        <v>121</v>
      </c>
      <c r="DZ393" s="3" t="s">
        <v>122</v>
      </c>
      <c r="EA393" s="3" t="s">
        <v>118</v>
      </c>
      <c r="EB393" s="3" t="s">
        <v>126</v>
      </c>
      <c r="EC393" s="3" t="s">
        <v>128</v>
      </c>
      <c r="ED393" s="3" t="s">
        <v>125</v>
      </c>
      <c r="EE393" s="3" t="s">
        <v>119</v>
      </c>
      <c r="EF393" s="3" t="s">
        <v>124</v>
      </c>
      <c r="EH393" s="3">
        <f t="shared" ref="EH393:ES393" si="907">IF(AND(DL393&lt;&gt;"",EH158=1),1,0)</f>
        <v>0</v>
      </c>
      <c r="EI393" s="3">
        <f t="shared" si="907"/>
        <v>0</v>
      </c>
      <c r="EJ393" s="3">
        <f t="shared" si="907"/>
        <v>1</v>
      </c>
      <c r="EK393" s="3">
        <f t="shared" si="907"/>
        <v>1</v>
      </c>
      <c r="EL393" s="3">
        <f t="shared" si="907"/>
        <v>0</v>
      </c>
      <c r="EM393" s="3">
        <f t="shared" si="907"/>
        <v>0</v>
      </c>
      <c r="EN393" s="3">
        <f t="shared" si="907"/>
        <v>1</v>
      </c>
      <c r="EO393" s="3">
        <f t="shared" si="907"/>
        <v>0</v>
      </c>
      <c r="EP393" s="3">
        <f t="shared" si="907"/>
        <v>1</v>
      </c>
      <c r="EQ393" s="3">
        <f t="shared" si="907"/>
        <v>1</v>
      </c>
      <c r="ER393" s="3">
        <f t="shared" si="907"/>
        <v>0</v>
      </c>
      <c r="ES393" s="3">
        <f t="shared" si="907"/>
        <v>0</v>
      </c>
      <c r="ET393" s="3">
        <f t="shared" si="825"/>
        <v>5</v>
      </c>
    </row>
    <row r="394" spans="4:150" x14ac:dyDescent="0.25">
      <c r="D394" s="3">
        <v>236</v>
      </c>
      <c r="E394" s="3" t="s">
        <v>1</v>
      </c>
      <c r="G394" s="3" t="s">
        <v>3</v>
      </c>
      <c r="H394" s="3" t="s">
        <v>4</v>
      </c>
      <c r="J394" s="3" t="s">
        <v>6</v>
      </c>
      <c r="M394" s="3" t="s">
        <v>104</v>
      </c>
      <c r="N394" s="3" t="s">
        <v>105</v>
      </c>
      <c r="O394" s="5" t="s">
        <v>106</v>
      </c>
      <c r="P394" s="3" t="s">
        <v>72</v>
      </c>
      <c r="R394" s="3" t="s">
        <v>126</v>
      </c>
      <c r="S394" s="3" t="s">
        <v>118</v>
      </c>
      <c r="T394" s="3" t="s">
        <v>119</v>
      </c>
      <c r="U394" s="3" t="s">
        <v>125</v>
      </c>
      <c r="V394" s="3" t="s">
        <v>128</v>
      </c>
      <c r="W394" s="3" t="s">
        <v>120</v>
      </c>
      <c r="X394" s="3" t="s">
        <v>123</v>
      </c>
      <c r="Y394" s="3" t="s">
        <v>124</v>
      </c>
      <c r="AA394" s="3">
        <f t="shared" ref="AA394:AL394" si="908">IF(AND(E394&lt;&gt;"",AA158=1),1,0)</f>
        <v>0</v>
      </c>
      <c r="AB394" s="3">
        <f t="shared" si="908"/>
        <v>0</v>
      </c>
      <c r="AC394" s="3">
        <f t="shared" si="908"/>
        <v>1</v>
      </c>
      <c r="AD394" s="3">
        <f t="shared" si="908"/>
        <v>1</v>
      </c>
      <c r="AE394" s="3">
        <f t="shared" si="908"/>
        <v>0</v>
      </c>
      <c r="AF394" s="3">
        <f t="shared" si="908"/>
        <v>1</v>
      </c>
      <c r="AG394" s="3">
        <f t="shared" si="908"/>
        <v>0</v>
      </c>
      <c r="AH394" s="3">
        <f t="shared" si="908"/>
        <v>0</v>
      </c>
      <c r="AI394" s="3">
        <f t="shared" si="908"/>
        <v>1</v>
      </c>
      <c r="AJ394" s="3">
        <f t="shared" si="908"/>
        <v>1</v>
      </c>
      <c r="AK394" s="3">
        <f t="shared" si="908"/>
        <v>0</v>
      </c>
      <c r="AL394" s="3">
        <f t="shared" si="908"/>
        <v>1</v>
      </c>
      <c r="AM394" s="3">
        <f t="shared" si="823"/>
        <v>6</v>
      </c>
      <c r="DK394" s="3">
        <v>236</v>
      </c>
      <c r="DL394" s="3" t="s">
        <v>1</v>
      </c>
      <c r="DN394" s="3" t="s">
        <v>3</v>
      </c>
      <c r="DO394" s="3" t="s">
        <v>4</v>
      </c>
      <c r="DQ394" s="3" t="s">
        <v>6</v>
      </c>
      <c r="DT394" s="3" t="s">
        <v>104</v>
      </c>
      <c r="DU394" s="3" t="s">
        <v>105</v>
      </c>
      <c r="DV394" s="5" t="s">
        <v>106</v>
      </c>
      <c r="DW394" s="3" t="s">
        <v>72</v>
      </c>
      <c r="DY394" s="3" t="s">
        <v>126</v>
      </c>
      <c r="DZ394" s="3" t="s">
        <v>118</v>
      </c>
      <c r="EA394" s="3" t="s">
        <v>119</v>
      </c>
      <c r="EB394" s="3" t="s">
        <v>125</v>
      </c>
      <c r="EC394" s="3" t="s">
        <v>128</v>
      </c>
      <c r="ED394" s="3" t="s">
        <v>120</v>
      </c>
      <c r="EE394" s="3" t="s">
        <v>123</v>
      </c>
      <c r="EF394" s="3" t="s">
        <v>124</v>
      </c>
      <c r="EH394" s="3">
        <f t="shared" ref="EH394:ES394" si="909">IF(AND(DL394&lt;&gt;"",EH158=1),1,0)</f>
        <v>0</v>
      </c>
      <c r="EI394" s="3">
        <f t="shared" si="909"/>
        <v>0</v>
      </c>
      <c r="EJ394" s="3">
        <f t="shared" si="909"/>
        <v>1</v>
      </c>
      <c r="EK394" s="3">
        <f t="shared" si="909"/>
        <v>1</v>
      </c>
      <c r="EL394" s="3">
        <f t="shared" si="909"/>
        <v>0</v>
      </c>
      <c r="EM394" s="3">
        <f t="shared" si="909"/>
        <v>1</v>
      </c>
      <c r="EN394" s="3">
        <f t="shared" si="909"/>
        <v>0</v>
      </c>
      <c r="EO394" s="3">
        <f t="shared" si="909"/>
        <v>0</v>
      </c>
      <c r="EP394" s="3">
        <f t="shared" si="909"/>
        <v>1</v>
      </c>
      <c r="EQ394" s="3">
        <f t="shared" si="909"/>
        <v>1</v>
      </c>
      <c r="ER394" s="3">
        <f t="shared" si="909"/>
        <v>0</v>
      </c>
      <c r="ES394" s="3">
        <f t="shared" si="909"/>
        <v>1</v>
      </c>
      <c r="ET394" s="3">
        <f t="shared" si="825"/>
        <v>6</v>
      </c>
    </row>
    <row r="395" spans="4:150" x14ac:dyDescent="0.25">
      <c r="D395" s="3">
        <v>237</v>
      </c>
      <c r="E395" s="3" t="s">
        <v>1</v>
      </c>
      <c r="G395" s="3" t="s">
        <v>3</v>
      </c>
      <c r="H395" s="3" t="s">
        <v>4</v>
      </c>
      <c r="J395" s="3" t="s">
        <v>6</v>
      </c>
      <c r="L395" s="3" t="s">
        <v>7</v>
      </c>
      <c r="N395" s="3" t="s">
        <v>105</v>
      </c>
      <c r="O395" s="5" t="s">
        <v>106</v>
      </c>
      <c r="P395" s="3" t="s">
        <v>72</v>
      </c>
      <c r="R395" s="3" t="s">
        <v>121</v>
      </c>
      <c r="S395" s="3" t="s">
        <v>118</v>
      </c>
      <c r="T395" s="3" t="s">
        <v>120</v>
      </c>
      <c r="U395" s="3" t="s">
        <v>126</v>
      </c>
      <c r="V395" s="3" t="s">
        <v>128</v>
      </c>
      <c r="W395" s="3" t="s">
        <v>125</v>
      </c>
      <c r="X395" s="3" t="s">
        <v>123</v>
      </c>
      <c r="Y395" s="3" t="s">
        <v>124</v>
      </c>
      <c r="AA395" s="3">
        <f t="shared" ref="AA395:AL395" si="910">IF(AND(E395&lt;&gt;"",AA158=1),1,0)</f>
        <v>0</v>
      </c>
      <c r="AB395" s="3">
        <f t="shared" si="910"/>
        <v>0</v>
      </c>
      <c r="AC395" s="3">
        <f t="shared" si="910"/>
        <v>1</v>
      </c>
      <c r="AD395" s="3">
        <f t="shared" si="910"/>
        <v>1</v>
      </c>
      <c r="AE395" s="3">
        <f t="shared" si="910"/>
        <v>0</v>
      </c>
      <c r="AF395" s="3">
        <f t="shared" si="910"/>
        <v>1</v>
      </c>
      <c r="AG395" s="3">
        <f t="shared" si="910"/>
        <v>0</v>
      </c>
      <c r="AH395" s="3">
        <f t="shared" si="910"/>
        <v>0</v>
      </c>
      <c r="AI395" s="3">
        <f t="shared" si="910"/>
        <v>0</v>
      </c>
      <c r="AJ395" s="3">
        <f t="shared" si="910"/>
        <v>1</v>
      </c>
      <c r="AK395" s="3">
        <f t="shared" si="910"/>
        <v>0</v>
      </c>
      <c r="AL395" s="3">
        <f t="shared" si="910"/>
        <v>1</v>
      </c>
      <c r="AM395" s="3">
        <f t="shared" si="823"/>
        <v>5</v>
      </c>
      <c r="DK395" s="3">
        <v>237</v>
      </c>
      <c r="DL395" s="3" t="s">
        <v>1</v>
      </c>
      <c r="DN395" s="3" t="s">
        <v>3</v>
      </c>
      <c r="DO395" s="3" t="s">
        <v>4</v>
      </c>
      <c r="DQ395" s="3" t="s">
        <v>6</v>
      </c>
      <c r="DS395" s="3" t="s">
        <v>7</v>
      </c>
      <c r="DU395" s="3" t="s">
        <v>105</v>
      </c>
      <c r="DV395" s="5" t="s">
        <v>106</v>
      </c>
      <c r="DW395" s="3" t="s">
        <v>72</v>
      </c>
      <c r="DY395" s="3" t="s">
        <v>121</v>
      </c>
      <c r="DZ395" s="3" t="s">
        <v>118</v>
      </c>
      <c r="EA395" s="3" t="s">
        <v>120</v>
      </c>
      <c r="EB395" s="3" t="s">
        <v>126</v>
      </c>
      <c r="EC395" s="3" t="s">
        <v>128</v>
      </c>
      <c r="ED395" s="3" t="s">
        <v>125</v>
      </c>
      <c r="EE395" s="3" t="s">
        <v>123</v>
      </c>
      <c r="EF395" s="3" t="s">
        <v>124</v>
      </c>
      <c r="EH395" s="3">
        <f t="shared" ref="EH395:ES395" si="911">IF(AND(DL395&lt;&gt;"",EH158=1),1,0)</f>
        <v>0</v>
      </c>
      <c r="EI395" s="3">
        <f t="shared" si="911"/>
        <v>0</v>
      </c>
      <c r="EJ395" s="3">
        <f t="shared" si="911"/>
        <v>1</v>
      </c>
      <c r="EK395" s="3">
        <f t="shared" si="911"/>
        <v>1</v>
      </c>
      <c r="EL395" s="3">
        <f t="shared" si="911"/>
        <v>0</v>
      </c>
      <c r="EM395" s="3">
        <f t="shared" si="911"/>
        <v>1</v>
      </c>
      <c r="EN395" s="3">
        <f t="shared" si="911"/>
        <v>0</v>
      </c>
      <c r="EO395" s="3">
        <f t="shared" si="911"/>
        <v>0</v>
      </c>
      <c r="EP395" s="3">
        <f t="shared" si="911"/>
        <v>0</v>
      </c>
      <c r="EQ395" s="3">
        <f t="shared" si="911"/>
        <v>1</v>
      </c>
      <c r="ER395" s="3">
        <f t="shared" si="911"/>
        <v>0</v>
      </c>
      <c r="ES395" s="3">
        <f t="shared" si="911"/>
        <v>1</v>
      </c>
      <c r="ET395" s="3">
        <f t="shared" si="825"/>
        <v>5</v>
      </c>
    </row>
    <row r="396" spans="4:150" x14ac:dyDescent="0.25">
      <c r="D396" s="3">
        <v>238</v>
      </c>
      <c r="E396" s="3" t="s">
        <v>1</v>
      </c>
      <c r="G396" s="3" t="s">
        <v>3</v>
      </c>
      <c r="H396" s="3" t="s">
        <v>4</v>
      </c>
      <c r="J396" s="3" t="s">
        <v>6</v>
      </c>
      <c r="L396" s="3" t="s">
        <v>7</v>
      </c>
      <c r="M396" s="3" t="s">
        <v>104</v>
      </c>
      <c r="O396" s="5" t="s">
        <v>106</v>
      </c>
      <c r="P396" s="3" t="s">
        <v>72</v>
      </c>
      <c r="R396" s="3" t="s">
        <v>121</v>
      </c>
      <c r="S396" s="3" t="s">
        <v>120</v>
      </c>
      <c r="T396" s="3" t="s">
        <v>119</v>
      </c>
      <c r="U396" s="3" t="s">
        <v>126</v>
      </c>
      <c r="V396" s="3" t="s">
        <v>128</v>
      </c>
      <c r="W396" s="3" t="s">
        <v>125</v>
      </c>
      <c r="X396" s="3" t="s">
        <v>123</v>
      </c>
      <c r="Y396" s="3" t="s">
        <v>124</v>
      </c>
      <c r="AA396" s="3">
        <f t="shared" ref="AA396:AL396" si="912">IF(AND(E396&lt;&gt;"",AA158=1),1,0)</f>
        <v>0</v>
      </c>
      <c r="AB396" s="3">
        <f t="shared" si="912"/>
        <v>0</v>
      </c>
      <c r="AC396" s="3">
        <f t="shared" si="912"/>
        <v>1</v>
      </c>
      <c r="AD396" s="3">
        <f t="shared" si="912"/>
        <v>1</v>
      </c>
      <c r="AE396" s="3">
        <f t="shared" si="912"/>
        <v>0</v>
      </c>
      <c r="AF396" s="3">
        <f t="shared" si="912"/>
        <v>1</v>
      </c>
      <c r="AG396" s="3">
        <f t="shared" si="912"/>
        <v>0</v>
      </c>
      <c r="AH396" s="3">
        <f t="shared" si="912"/>
        <v>0</v>
      </c>
      <c r="AI396" s="3">
        <f t="shared" si="912"/>
        <v>1</v>
      </c>
      <c r="AJ396" s="3">
        <f t="shared" si="912"/>
        <v>0</v>
      </c>
      <c r="AK396" s="3">
        <f t="shared" si="912"/>
        <v>0</v>
      </c>
      <c r="AL396" s="3">
        <f t="shared" si="912"/>
        <v>1</v>
      </c>
      <c r="AM396" s="3">
        <f t="shared" si="823"/>
        <v>5</v>
      </c>
      <c r="DK396" s="3">
        <v>238</v>
      </c>
      <c r="DL396" s="3" t="s">
        <v>1</v>
      </c>
      <c r="DN396" s="3" t="s">
        <v>3</v>
      </c>
      <c r="DO396" s="3" t="s">
        <v>4</v>
      </c>
      <c r="DQ396" s="3" t="s">
        <v>6</v>
      </c>
      <c r="DS396" s="3" t="s">
        <v>7</v>
      </c>
      <c r="DT396" s="3" t="s">
        <v>104</v>
      </c>
      <c r="DV396" s="5" t="s">
        <v>106</v>
      </c>
      <c r="DW396" s="3" t="s">
        <v>72</v>
      </c>
      <c r="DY396" s="3" t="s">
        <v>121</v>
      </c>
      <c r="DZ396" s="3" t="s">
        <v>120</v>
      </c>
      <c r="EA396" s="3" t="s">
        <v>119</v>
      </c>
      <c r="EB396" s="3" t="s">
        <v>126</v>
      </c>
      <c r="EC396" s="3" t="s">
        <v>128</v>
      </c>
      <c r="ED396" s="3" t="s">
        <v>125</v>
      </c>
      <c r="EE396" s="3" t="s">
        <v>123</v>
      </c>
      <c r="EF396" s="3" t="s">
        <v>124</v>
      </c>
      <c r="EH396" s="3">
        <f t="shared" ref="EH396:ES396" si="913">IF(AND(DL396&lt;&gt;"",EH158=1),1,0)</f>
        <v>0</v>
      </c>
      <c r="EI396" s="3">
        <f t="shared" si="913"/>
        <v>0</v>
      </c>
      <c r="EJ396" s="3">
        <f t="shared" si="913"/>
        <v>1</v>
      </c>
      <c r="EK396" s="3">
        <f t="shared" si="913"/>
        <v>1</v>
      </c>
      <c r="EL396" s="3">
        <f t="shared" si="913"/>
        <v>0</v>
      </c>
      <c r="EM396" s="3">
        <f t="shared" si="913"/>
        <v>1</v>
      </c>
      <c r="EN396" s="3">
        <f t="shared" si="913"/>
        <v>0</v>
      </c>
      <c r="EO396" s="3">
        <f t="shared" si="913"/>
        <v>0</v>
      </c>
      <c r="EP396" s="3">
        <f t="shared" si="913"/>
        <v>1</v>
      </c>
      <c r="EQ396" s="3">
        <f t="shared" si="913"/>
        <v>0</v>
      </c>
      <c r="ER396" s="3">
        <f t="shared" si="913"/>
        <v>0</v>
      </c>
      <c r="ES396" s="3">
        <f t="shared" si="913"/>
        <v>1</v>
      </c>
      <c r="ET396" s="3">
        <f t="shared" si="825"/>
        <v>5</v>
      </c>
    </row>
    <row r="397" spans="4:150" x14ac:dyDescent="0.25">
      <c r="D397" s="3">
        <v>239</v>
      </c>
      <c r="E397" s="3" t="s">
        <v>1</v>
      </c>
      <c r="G397" s="3" t="s">
        <v>3</v>
      </c>
      <c r="H397" s="3" t="s">
        <v>4</v>
      </c>
      <c r="J397" s="3" t="s">
        <v>6</v>
      </c>
      <c r="L397" s="3" t="s">
        <v>7</v>
      </c>
      <c r="M397" s="3" t="s">
        <v>104</v>
      </c>
      <c r="N397" s="3" t="s">
        <v>105</v>
      </c>
      <c r="P397" s="3" t="s">
        <v>72</v>
      </c>
      <c r="R397" s="3" t="s">
        <v>121</v>
      </c>
      <c r="S397" s="3" t="s">
        <v>118</v>
      </c>
      <c r="T397" s="3" t="s">
        <v>120</v>
      </c>
      <c r="U397" s="3" t="s">
        <v>126</v>
      </c>
      <c r="V397" s="3" t="s">
        <v>128</v>
      </c>
      <c r="W397" s="3" t="s">
        <v>125</v>
      </c>
      <c r="X397" s="3" t="s">
        <v>123</v>
      </c>
      <c r="Y397" s="3" t="s">
        <v>119</v>
      </c>
      <c r="AA397" s="3">
        <f t="shared" ref="AA397:AL397" si="914">IF(AND(E397&lt;&gt;"",AA158=1),1,0)</f>
        <v>0</v>
      </c>
      <c r="AB397" s="3">
        <f t="shared" si="914"/>
        <v>0</v>
      </c>
      <c r="AC397" s="3">
        <f t="shared" si="914"/>
        <v>1</v>
      </c>
      <c r="AD397" s="3">
        <f t="shared" si="914"/>
        <v>1</v>
      </c>
      <c r="AE397" s="3">
        <f t="shared" si="914"/>
        <v>0</v>
      </c>
      <c r="AF397" s="3">
        <f t="shared" si="914"/>
        <v>1</v>
      </c>
      <c r="AG397" s="3">
        <f t="shared" si="914"/>
        <v>0</v>
      </c>
      <c r="AH397" s="3">
        <f t="shared" si="914"/>
        <v>0</v>
      </c>
      <c r="AI397" s="3">
        <f t="shared" si="914"/>
        <v>1</v>
      </c>
      <c r="AJ397" s="3">
        <f t="shared" si="914"/>
        <v>1</v>
      </c>
      <c r="AK397" s="3">
        <f t="shared" si="914"/>
        <v>0</v>
      </c>
      <c r="AL397" s="3">
        <f t="shared" si="914"/>
        <v>1</v>
      </c>
      <c r="AM397" s="3">
        <f t="shared" si="823"/>
        <v>6</v>
      </c>
      <c r="DK397" s="3">
        <v>239</v>
      </c>
      <c r="DL397" s="3" t="s">
        <v>1</v>
      </c>
      <c r="DN397" s="3" t="s">
        <v>3</v>
      </c>
      <c r="DO397" s="3" t="s">
        <v>4</v>
      </c>
      <c r="DQ397" s="3" t="s">
        <v>6</v>
      </c>
      <c r="DS397" s="3" t="s">
        <v>7</v>
      </c>
      <c r="DT397" s="3" t="s">
        <v>104</v>
      </c>
      <c r="DU397" s="3" t="s">
        <v>105</v>
      </c>
      <c r="DW397" s="3" t="s">
        <v>72</v>
      </c>
      <c r="DY397" s="3" t="s">
        <v>121</v>
      </c>
      <c r="DZ397" s="3" t="s">
        <v>118</v>
      </c>
      <c r="EA397" s="3" t="s">
        <v>120</v>
      </c>
      <c r="EB397" s="3" t="s">
        <v>126</v>
      </c>
      <c r="EC397" s="3" t="s">
        <v>128</v>
      </c>
      <c r="ED397" s="3" t="s">
        <v>125</v>
      </c>
      <c r="EE397" s="3" t="s">
        <v>123</v>
      </c>
      <c r="EF397" s="3" t="s">
        <v>119</v>
      </c>
      <c r="EH397" s="3">
        <f t="shared" ref="EH397:ES397" si="915">IF(AND(DL397&lt;&gt;"",EH158=1),1,0)</f>
        <v>0</v>
      </c>
      <c r="EI397" s="3">
        <f t="shared" si="915"/>
        <v>0</v>
      </c>
      <c r="EJ397" s="3">
        <f t="shared" si="915"/>
        <v>1</v>
      </c>
      <c r="EK397" s="3">
        <f t="shared" si="915"/>
        <v>1</v>
      </c>
      <c r="EL397" s="3">
        <f t="shared" si="915"/>
        <v>0</v>
      </c>
      <c r="EM397" s="3">
        <f t="shared" si="915"/>
        <v>1</v>
      </c>
      <c r="EN397" s="3">
        <f t="shared" si="915"/>
        <v>0</v>
      </c>
      <c r="EO397" s="3">
        <f t="shared" si="915"/>
        <v>0</v>
      </c>
      <c r="EP397" s="3">
        <f t="shared" si="915"/>
        <v>1</v>
      </c>
      <c r="EQ397" s="3">
        <f t="shared" si="915"/>
        <v>1</v>
      </c>
      <c r="ER397" s="3">
        <f t="shared" si="915"/>
        <v>0</v>
      </c>
      <c r="ES397" s="3">
        <f t="shared" si="915"/>
        <v>1</v>
      </c>
      <c r="ET397" s="3">
        <f t="shared" si="825"/>
        <v>6</v>
      </c>
    </row>
    <row r="398" spans="4:150" x14ac:dyDescent="0.25">
      <c r="D398" s="3">
        <v>240</v>
      </c>
      <c r="E398" s="3" t="s">
        <v>1</v>
      </c>
      <c r="G398" s="3" t="s">
        <v>3</v>
      </c>
      <c r="H398" s="3" t="s">
        <v>4</v>
      </c>
      <c r="J398" s="3" t="s">
        <v>6</v>
      </c>
      <c r="L398" s="3" t="s">
        <v>7</v>
      </c>
      <c r="M398" s="3" t="s">
        <v>104</v>
      </c>
      <c r="N398" s="3" t="s">
        <v>105</v>
      </c>
      <c r="O398" s="5" t="s">
        <v>106</v>
      </c>
      <c r="R398" s="3" t="s">
        <v>121</v>
      </c>
      <c r="S398" s="3" t="s">
        <v>118</v>
      </c>
      <c r="T398" s="3" t="s">
        <v>120</v>
      </c>
      <c r="U398" s="3" t="s">
        <v>126</v>
      </c>
      <c r="V398" s="3" t="s">
        <v>128</v>
      </c>
      <c r="W398" s="3" t="s">
        <v>125</v>
      </c>
      <c r="X398" s="3" t="s">
        <v>119</v>
      </c>
      <c r="Y398" s="3" t="s">
        <v>124</v>
      </c>
      <c r="AA398" s="3">
        <f t="shared" ref="AA398:AL398" si="916">IF(AND(E398&lt;&gt;"",AA158=1),1,0)</f>
        <v>0</v>
      </c>
      <c r="AB398" s="3">
        <f t="shared" si="916"/>
        <v>0</v>
      </c>
      <c r="AC398" s="3">
        <f t="shared" si="916"/>
        <v>1</v>
      </c>
      <c r="AD398" s="3">
        <f t="shared" si="916"/>
        <v>1</v>
      </c>
      <c r="AE398" s="3">
        <f t="shared" si="916"/>
        <v>0</v>
      </c>
      <c r="AF398" s="3">
        <f t="shared" si="916"/>
        <v>1</v>
      </c>
      <c r="AG398" s="3">
        <f t="shared" si="916"/>
        <v>0</v>
      </c>
      <c r="AH398" s="3">
        <f t="shared" si="916"/>
        <v>0</v>
      </c>
      <c r="AI398" s="3">
        <f t="shared" si="916"/>
        <v>1</v>
      </c>
      <c r="AJ398" s="3">
        <f t="shared" si="916"/>
        <v>1</v>
      </c>
      <c r="AK398" s="3">
        <f t="shared" si="916"/>
        <v>0</v>
      </c>
      <c r="AL398" s="3">
        <f t="shared" si="916"/>
        <v>0</v>
      </c>
      <c r="AM398" s="3">
        <f t="shared" si="823"/>
        <v>5</v>
      </c>
      <c r="DK398" s="3">
        <v>240</v>
      </c>
      <c r="DL398" s="3" t="s">
        <v>1</v>
      </c>
      <c r="DN398" s="3" t="s">
        <v>3</v>
      </c>
      <c r="DO398" s="3" t="s">
        <v>4</v>
      </c>
      <c r="DQ398" s="3" t="s">
        <v>6</v>
      </c>
      <c r="DS398" s="3" t="s">
        <v>7</v>
      </c>
      <c r="DT398" s="3" t="s">
        <v>104</v>
      </c>
      <c r="DU398" s="3" t="s">
        <v>105</v>
      </c>
      <c r="DV398" s="5" t="s">
        <v>106</v>
      </c>
      <c r="DY398" s="3" t="s">
        <v>121</v>
      </c>
      <c r="DZ398" s="3" t="s">
        <v>118</v>
      </c>
      <c r="EA398" s="3" t="s">
        <v>120</v>
      </c>
      <c r="EB398" s="3" t="s">
        <v>126</v>
      </c>
      <c r="EC398" s="3" t="s">
        <v>128</v>
      </c>
      <c r="ED398" s="3" t="s">
        <v>125</v>
      </c>
      <c r="EE398" s="3" t="s">
        <v>119</v>
      </c>
      <c r="EF398" s="3" t="s">
        <v>124</v>
      </c>
      <c r="EH398" s="3">
        <f t="shared" ref="EH398:ES398" si="917">IF(AND(DL398&lt;&gt;"",EH158=1),1,0)</f>
        <v>0</v>
      </c>
      <c r="EI398" s="3">
        <f t="shared" si="917"/>
        <v>0</v>
      </c>
      <c r="EJ398" s="3">
        <f t="shared" si="917"/>
        <v>1</v>
      </c>
      <c r="EK398" s="3">
        <f t="shared" si="917"/>
        <v>1</v>
      </c>
      <c r="EL398" s="3">
        <f t="shared" si="917"/>
        <v>0</v>
      </c>
      <c r="EM398" s="3">
        <f t="shared" si="917"/>
        <v>1</v>
      </c>
      <c r="EN398" s="3">
        <f t="shared" si="917"/>
        <v>0</v>
      </c>
      <c r="EO398" s="3">
        <f t="shared" si="917"/>
        <v>0</v>
      </c>
      <c r="EP398" s="3">
        <f t="shared" si="917"/>
        <v>1</v>
      </c>
      <c r="EQ398" s="3">
        <f t="shared" si="917"/>
        <v>1</v>
      </c>
      <c r="ER398" s="3">
        <f t="shared" si="917"/>
        <v>0</v>
      </c>
      <c r="ES398" s="3">
        <f t="shared" si="917"/>
        <v>0</v>
      </c>
      <c r="ET398" s="3">
        <f t="shared" si="825"/>
        <v>5</v>
      </c>
    </row>
    <row r="399" spans="4:150" x14ac:dyDescent="0.25">
      <c r="D399" s="3">
        <v>241</v>
      </c>
      <c r="E399" s="3" t="s">
        <v>1</v>
      </c>
      <c r="G399" s="3" t="s">
        <v>3</v>
      </c>
      <c r="H399" s="3" t="s">
        <v>4</v>
      </c>
      <c r="J399" s="3" t="s">
        <v>6</v>
      </c>
      <c r="K399" s="3" t="s">
        <v>0</v>
      </c>
      <c r="N399" s="3" t="s">
        <v>105</v>
      </c>
      <c r="O399" s="5" t="s">
        <v>106</v>
      </c>
      <c r="P399" s="3" t="s">
        <v>72</v>
      </c>
      <c r="R399" s="3" t="s">
        <v>126</v>
      </c>
      <c r="S399" s="3" t="s">
        <v>122</v>
      </c>
      <c r="T399" s="3" t="s">
        <v>118</v>
      </c>
      <c r="U399" s="3" t="s">
        <v>125</v>
      </c>
      <c r="V399" s="3" t="s">
        <v>128</v>
      </c>
      <c r="W399" s="3" t="s">
        <v>120</v>
      </c>
      <c r="X399" s="3" t="s">
        <v>123</v>
      </c>
      <c r="Y399" s="3" t="s">
        <v>124</v>
      </c>
      <c r="AA399" s="3">
        <f t="shared" ref="AA399:AL399" si="918">IF(AND(E399&lt;&gt;"",AA158=1),1,0)</f>
        <v>0</v>
      </c>
      <c r="AB399" s="3">
        <f t="shared" si="918"/>
        <v>0</v>
      </c>
      <c r="AC399" s="3">
        <f t="shared" si="918"/>
        <v>1</v>
      </c>
      <c r="AD399" s="3">
        <f t="shared" si="918"/>
        <v>1</v>
      </c>
      <c r="AE399" s="3">
        <f t="shared" si="918"/>
        <v>0</v>
      </c>
      <c r="AF399" s="3">
        <f t="shared" si="918"/>
        <v>1</v>
      </c>
      <c r="AG399" s="3">
        <f t="shared" si="918"/>
        <v>1</v>
      </c>
      <c r="AH399" s="3">
        <f t="shared" si="918"/>
        <v>0</v>
      </c>
      <c r="AI399" s="3">
        <f t="shared" si="918"/>
        <v>0</v>
      </c>
      <c r="AJ399" s="3">
        <f t="shared" si="918"/>
        <v>1</v>
      </c>
      <c r="AK399" s="3">
        <f t="shared" si="918"/>
        <v>0</v>
      </c>
      <c r="AL399" s="3">
        <f t="shared" si="918"/>
        <v>1</v>
      </c>
      <c r="AM399" s="3">
        <f t="shared" si="823"/>
        <v>6</v>
      </c>
      <c r="DK399" s="3">
        <v>241</v>
      </c>
      <c r="DL399" s="3" t="s">
        <v>1</v>
      </c>
      <c r="DN399" s="3" t="s">
        <v>3</v>
      </c>
      <c r="DO399" s="3" t="s">
        <v>4</v>
      </c>
      <c r="DQ399" s="3" t="s">
        <v>6</v>
      </c>
      <c r="DR399" s="3" t="s">
        <v>0</v>
      </c>
      <c r="DU399" s="3" t="s">
        <v>105</v>
      </c>
      <c r="DV399" s="5" t="s">
        <v>106</v>
      </c>
      <c r="DW399" s="3" t="s">
        <v>72</v>
      </c>
      <c r="DY399" s="3" t="s">
        <v>126</v>
      </c>
      <c r="DZ399" s="3" t="s">
        <v>122</v>
      </c>
      <c r="EA399" s="3" t="s">
        <v>118</v>
      </c>
      <c r="EB399" s="3" t="s">
        <v>125</v>
      </c>
      <c r="EC399" s="3" t="s">
        <v>128</v>
      </c>
      <c r="ED399" s="3" t="s">
        <v>120</v>
      </c>
      <c r="EE399" s="3" t="s">
        <v>123</v>
      </c>
      <c r="EF399" s="3" t="s">
        <v>124</v>
      </c>
      <c r="EH399" s="3">
        <f t="shared" ref="EH399:ES399" si="919">IF(AND(DL399&lt;&gt;"",EH158=1),1,0)</f>
        <v>0</v>
      </c>
      <c r="EI399" s="3">
        <f t="shared" si="919"/>
        <v>0</v>
      </c>
      <c r="EJ399" s="3">
        <f t="shared" si="919"/>
        <v>1</v>
      </c>
      <c r="EK399" s="3">
        <f t="shared" si="919"/>
        <v>1</v>
      </c>
      <c r="EL399" s="3">
        <f t="shared" si="919"/>
        <v>0</v>
      </c>
      <c r="EM399" s="3">
        <f t="shared" si="919"/>
        <v>1</v>
      </c>
      <c r="EN399" s="3">
        <f t="shared" si="919"/>
        <v>1</v>
      </c>
      <c r="EO399" s="3">
        <f t="shared" si="919"/>
        <v>0</v>
      </c>
      <c r="EP399" s="3">
        <f t="shared" si="919"/>
        <v>0</v>
      </c>
      <c r="EQ399" s="3">
        <f t="shared" si="919"/>
        <v>1</v>
      </c>
      <c r="ER399" s="3">
        <f t="shared" si="919"/>
        <v>0</v>
      </c>
      <c r="ES399" s="3">
        <f t="shared" si="919"/>
        <v>1</v>
      </c>
      <c r="ET399" s="3">
        <f t="shared" si="825"/>
        <v>6</v>
      </c>
    </row>
    <row r="400" spans="4:150" x14ac:dyDescent="0.25">
      <c r="D400" s="3">
        <v>242</v>
      </c>
      <c r="E400" s="3" t="s">
        <v>1</v>
      </c>
      <c r="G400" s="3" t="s">
        <v>3</v>
      </c>
      <c r="H400" s="3" t="s">
        <v>4</v>
      </c>
      <c r="J400" s="3" t="s">
        <v>6</v>
      </c>
      <c r="K400" s="3" t="s">
        <v>0</v>
      </c>
      <c r="M400" s="3" t="s">
        <v>104</v>
      </c>
      <c r="O400" s="5" t="s">
        <v>106</v>
      </c>
      <c r="P400" s="3" t="s">
        <v>72</v>
      </c>
      <c r="R400" s="3" t="s">
        <v>126</v>
      </c>
      <c r="S400" s="3" t="s">
        <v>122</v>
      </c>
      <c r="T400" s="3" t="s">
        <v>119</v>
      </c>
      <c r="U400" s="3" t="s">
        <v>125</v>
      </c>
      <c r="V400" s="3" t="s">
        <v>128</v>
      </c>
      <c r="W400" s="3" t="s">
        <v>120</v>
      </c>
      <c r="X400" s="3" t="s">
        <v>123</v>
      </c>
      <c r="Y400" s="3" t="s">
        <v>124</v>
      </c>
      <c r="AA400" s="3">
        <f t="shared" ref="AA400:AL400" si="920">IF(AND(E400&lt;&gt;"",AA158=1),1,0)</f>
        <v>0</v>
      </c>
      <c r="AB400" s="3">
        <f t="shared" si="920"/>
        <v>0</v>
      </c>
      <c r="AC400" s="3">
        <f t="shared" si="920"/>
        <v>1</v>
      </c>
      <c r="AD400" s="3">
        <f t="shared" si="920"/>
        <v>1</v>
      </c>
      <c r="AE400" s="3">
        <f t="shared" si="920"/>
        <v>0</v>
      </c>
      <c r="AF400" s="3">
        <f t="shared" si="920"/>
        <v>1</v>
      </c>
      <c r="AG400" s="3">
        <f t="shared" si="920"/>
        <v>1</v>
      </c>
      <c r="AH400" s="3">
        <f t="shared" si="920"/>
        <v>0</v>
      </c>
      <c r="AI400" s="3">
        <f t="shared" si="920"/>
        <v>1</v>
      </c>
      <c r="AJ400" s="3">
        <f t="shared" si="920"/>
        <v>0</v>
      </c>
      <c r="AK400" s="3">
        <f t="shared" si="920"/>
        <v>0</v>
      </c>
      <c r="AL400" s="3">
        <f t="shared" si="920"/>
        <v>1</v>
      </c>
      <c r="AM400" s="3">
        <f t="shared" si="823"/>
        <v>6</v>
      </c>
      <c r="DK400" s="3">
        <v>242</v>
      </c>
      <c r="DL400" s="3" t="s">
        <v>1</v>
      </c>
      <c r="DN400" s="3" t="s">
        <v>3</v>
      </c>
      <c r="DO400" s="3" t="s">
        <v>4</v>
      </c>
      <c r="DQ400" s="3" t="s">
        <v>6</v>
      </c>
      <c r="DR400" s="3" t="s">
        <v>0</v>
      </c>
      <c r="DT400" s="3" t="s">
        <v>104</v>
      </c>
      <c r="DV400" s="5" t="s">
        <v>106</v>
      </c>
      <c r="DW400" s="3" t="s">
        <v>72</v>
      </c>
      <c r="DY400" s="3" t="s">
        <v>126</v>
      </c>
      <c r="DZ400" s="3" t="s">
        <v>122</v>
      </c>
      <c r="EA400" s="3" t="s">
        <v>119</v>
      </c>
      <c r="EB400" s="3" t="s">
        <v>125</v>
      </c>
      <c r="EC400" s="3" t="s">
        <v>128</v>
      </c>
      <c r="ED400" s="3" t="s">
        <v>120</v>
      </c>
      <c r="EE400" s="3" t="s">
        <v>123</v>
      </c>
      <c r="EF400" s="3" t="s">
        <v>124</v>
      </c>
      <c r="EH400" s="3">
        <f t="shared" ref="EH400:ES400" si="921">IF(AND(DL400&lt;&gt;"",EH158=1),1,0)</f>
        <v>0</v>
      </c>
      <c r="EI400" s="3">
        <f t="shared" si="921"/>
        <v>0</v>
      </c>
      <c r="EJ400" s="3">
        <f t="shared" si="921"/>
        <v>1</v>
      </c>
      <c r="EK400" s="3">
        <f t="shared" si="921"/>
        <v>1</v>
      </c>
      <c r="EL400" s="3">
        <f t="shared" si="921"/>
        <v>0</v>
      </c>
      <c r="EM400" s="3">
        <f t="shared" si="921"/>
        <v>1</v>
      </c>
      <c r="EN400" s="3">
        <f t="shared" si="921"/>
        <v>1</v>
      </c>
      <c r="EO400" s="3">
        <f t="shared" si="921"/>
        <v>0</v>
      </c>
      <c r="EP400" s="3">
        <f t="shared" si="921"/>
        <v>1</v>
      </c>
      <c r="EQ400" s="3">
        <f t="shared" si="921"/>
        <v>0</v>
      </c>
      <c r="ER400" s="3">
        <f t="shared" si="921"/>
        <v>0</v>
      </c>
      <c r="ES400" s="3">
        <f t="shared" si="921"/>
        <v>1</v>
      </c>
      <c r="ET400" s="3">
        <f t="shared" si="825"/>
        <v>6</v>
      </c>
    </row>
    <row r="401" spans="4:150" x14ac:dyDescent="0.25">
      <c r="D401" s="3">
        <v>243</v>
      </c>
      <c r="E401" s="3" t="s">
        <v>1</v>
      </c>
      <c r="G401" s="3" t="s">
        <v>3</v>
      </c>
      <c r="H401" s="3" t="s">
        <v>4</v>
      </c>
      <c r="J401" s="3" t="s">
        <v>6</v>
      </c>
      <c r="K401" s="3" t="s">
        <v>0</v>
      </c>
      <c r="M401" s="3" t="s">
        <v>104</v>
      </c>
      <c r="N401" s="3" t="s">
        <v>105</v>
      </c>
      <c r="P401" s="3" t="s">
        <v>72</v>
      </c>
      <c r="R401" s="3" t="s">
        <v>126</v>
      </c>
      <c r="S401" s="3" t="s">
        <v>122</v>
      </c>
      <c r="T401" s="3" t="s">
        <v>118</v>
      </c>
      <c r="U401" s="3" t="s">
        <v>125</v>
      </c>
      <c r="V401" s="3" t="s">
        <v>128</v>
      </c>
      <c r="W401" s="3" t="s">
        <v>120</v>
      </c>
      <c r="X401" s="3" t="s">
        <v>123</v>
      </c>
      <c r="Y401" s="3" t="s">
        <v>119</v>
      </c>
      <c r="AA401" s="3">
        <f t="shared" ref="AA401:AL401" si="922">IF(AND(E401&lt;&gt;"",AA158=1),1,0)</f>
        <v>0</v>
      </c>
      <c r="AB401" s="3">
        <f t="shared" si="922"/>
        <v>0</v>
      </c>
      <c r="AC401" s="3">
        <f t="shared" si="922"/>
        <v>1</v>
      </c>
      <c r="AD401" s="3">
        <f t="shared" si="922"/>
        <v>1</v>
      </c>
      <c r="AE401" s="3">
        <f t="shared" si="922"/>
        <v>0</v>
      </c>
      <c r="AF401" s="3">
        <f t="shared" si="922"/>
        <v>1</v>
      </c>
      <c r="AG401" s="3">
        <f t="shared" si="922"/>
        <v>1</v>
      </c>
      <c r="AH401" s="3">
        <f t="shared" si="922"/>
        <v>0</v>
      </c>
      <c r="AI401" s="3">
        <f t="shared" si="922"/>
        <v>1</v>
      </c>
      <c r="AJ401" s="3">
        <f t="shared" si="922"/>
        <v>1</v>
      </c>
      <c r="AK401" s="3">
        <f t="shared" si="922"/>
        <v>0</v>
      </c>
      <c r="AL401" s="3">
        <f t="shared" si="922"/>
        <v>1</v>
      </c>
      <c r="AM401" s="3">
        <f t="shared" si="823"/>
        <v>7</v>
      </c>
      <c r="DK401" s="3">
        <v>243</v>
      </c>
      <c r="DL401" s="3" t="s">
        <v>1</v>
      </c>
      <c r="DN401" s="3" t="s">
        <v>3</v>
      </c>
      <c r="DO401" s="3" t="s">
        <v>4</v>
      </c>
      <c r="DQ401" s="3" t="s">
        <v>6</v>
      </c>
      <c r="DR401" s="3" t="s">
        <v>0</v>
      </c>
      <c r="DT401" s="3" t="s">
        <v>104</v>
      </c>
      <c r="DU401" s="3" t="s">
        <v>105</v>
      </c>
      <c r="DW401" s="3" t="s">
        <v>72</v>
      </c>
      <c r="DY401" s="3" t="s">
        <v>126</v>
      </c>
      <c r="DZ401" s="3" t="s">
        <v>122</v>
      </c>
      <c r="EA401" s="3" t="s">
        <v>118</v>
      </c>
      <c r="EB401" s="3" t="s">
        <v>125</v>
      </c>
      <c r="EC401" s="3" t="s">
        <v>128</v>
      </c>
      <c r="ED401" s="3" t="s">
        <v>120</v>
      </c>
      <c r="EE401" s="3" t="s">
        <v>123</v>
      </c>
      <c r="EF401" s="3" t="s">
        <v>119</v>
      </c>
      <c r="EH401" s="3">
        <f t="shared" ref="EH401:ES401" si="923">IF(AND(DL401&lt;&gt;"",EH158=1),1,0)</f>
        <v>0</v>
      </c>
      <c r="EI401" s="3">
        <f t="shared" si="923"/>
        <v>0</v>
      </c>
      <c r="EJ401" s="3">
        <f t="shared" si="923"/>
        <v>1</v>
      </c>
      <c r="EK401" s="3">
        <f t="shared" si="923"/>
        <v>1</v>
      </c>
      <c r="EL401" s="3">
        <f t="shared" si="923"/>
        <v>0</v>
      </c>
      <c r="EM401" s="3">
        <f t="shared" si="923"/>
        <v>1</v>
      </c>
      <c r="EN401" s="3">
        <f t="shared" si="923"/>
        <v>1</v>
      </c>
      <c r="EO401" s="3">
        <f t="shared" si="923"/>
        <v>0</v>
      </c>
      <c r="EP401" s="3">
        <f t="shared" si="923"/>
        <v>1</v>
      </c>
      <c r="EQ401" s="3">
        <f t="shared" si="923"/>
        <v>1</v>
      </c>
      <c r="ER401" s="3">
        <f t="shared" si="923"/>
        <v>0</v>
      </c>
      <c r="ES401" s="3">
        <f t="shared" si="923"/>
        <v>1</v>
      </c>
      <c r="ET401" s="3">
        <f t="shared" si="825"/>
        <v>7</v>
      </c>
    </row>
    <row r="402" spans="4:150" x14ac:dyDescent="0.25">
      <c r="D402" s="3">
        <v>244</v>
      </c>
      <c r="E402" s="3" t="s">
        <v>1</v>
      </c>
      <c r="G402" s="3" t="s">
        <v>3</v>
      </c>
      <c r="H402" s="3" t="s">
        <v>4</v>
      </c>
      <c r="J402" s="3" t="s">
        <v>6</v>
      </c>
      <c r="K402" s="3" t="s">
        <v>0</v>
      </c>
      <c r="M402" s="3" t="s">
        <v>104</v>
      </c>
      <c r="N402" s="3" t="s">
        <v>105</v>
      </c>
      <c r="O402" s="5" t="s">
        <v>106</v>
      </c>
      <c r="R402" s="3" t="s">
        <v>126</v>
      </c>
      <c r="S402" s="3" t="s">
        <v>122</v>
      </c>
      <c r="T402" s="3" t="s">
        <v>118</v>
      </c>
      <c r="U402" s="3" t="s">
        <v>125</v>
      </c>
      <c r="V402" s="3" t="s">
        <v>128</v>
      </c>
      <c r="W402" s="3" t="s">
        <v>120</v>
      </c>
      <c r="X402" s="3" t="s">
        <v>119</v>
      </c>
      <c r="Y402" s="3" t="s">
        <v>124</v>
      </c>
      <c r="AA402" s="3">
        <f t="shared" ref="AA402:AL402" si="924">IF(AND(E402&lt;&gt;"",AA158=1),1,0)</f>
        <v>0</v>
      </c>
      <c r="AB402" s="3">
        <f t="shared" si="924"/>
        <v>0</v>
      </c>
      <c r="AC402" s="3">
        <f t="shared" si="924"/>
        <v>1</v>
      </c>
      <c r="AD402" s="3">
        <f t="shared" si="924"/>
        <v>1</v>
      </c>
      <c r="AE402" s="3">
        <f t="shared" si="924"/>
        <v>0</v>
      </c>
      <c r="AF402" s="3">
        <f t="shared" si="924"/>
        <v>1</v>
      </c>
      <c r="AG402" s="3">
        <f t="shared" si="924"/>
        <v>1</v>
      </c>
      <c r="AH402" s="3">
        <f t="shared" si="924"/>
        <v>0</v>
      </c>
      <c r="AI402" s="3">
        <f t="shared" si="924"/>
        <v>1</v>
      </c>
      <c r="AJ402" s="3">
        <f t="shared" si="924"/>
        <v>1</v>
      </c>
      <c r="AK402" s="3">
        <f t="shared" si="924"/>
        <v>0</v>
      </c>
      <c r="AL402" s="3">
        <f t="shared" si="924"/>
        <v>0</v>
      </c>
      <c r="AM402" s="3">
        <f t="shared" si="823"/>
        <v>6</v>
      </c>
      <c r="DK402" s="3">
        <v>244</v>
      </c>
      <c r="DL402" s="3" t="s">
        <v>1</v>
      </c>
      <c r="DN402" s="3" t="s">
        <v>3</v>
      </c>
      <c r="DO402" s="3" t="s">
        <v>4</v>
      </c>
      <c r="DQ402" s="3" t="s">
        <v>6</v>
      </c>
      <c r="DR402" s="3" t="s">
        <v>0</v>
      </c>
      <c r="DT402" s="3" t="s">
        <v>104</v>
      </c>
      <c r="DU402" s="3" t="s">
        <v>105</v>
      </c>
      <c r="DV402" s="5" t="s">
        <v>106</v>
      </c>
      <c r="DY402" s="3" t="s">
        <v>126</v>
      </c>
      <c r="DZ402" s="3" t="s">
        <v>122</v>
      </c>
      <c r="EA402" s="3" t="s">
        <v>118</v>
      </c>
      <c r="EB402" s="3" t="s">
        <v>125</v>
      </c>
      <c r="EC402" s="3" t="s">
        <v>128</v>
      </c>
      <c r="ED402" s="3" t="s">
        <v>120</v>
      </c>
      <c r="EE402" s="3" t="s">
        <v>119</v>
      </c>
      <c r="EF402" s="3" t="s">
        <v>124</v>
      </c>
      <c r="EH402" s="3">
        <f t="shared" ref="EH402:ES402" si="925">IF(AND(DL402&lt;&gt;"",EH158=1),1,0)</f>
        <v>0</v>
      </c>
      <c r="EI402" s="3">
        <f t="shared" si="925"/>
        <v>0</v>
      </c>
      <c r="EJ402" s="3">
        <f t="shared" si="925"/>
        <v>1</v>
      </c>
      <c r="EK402" s="3">
        <f t="shared" si="925"/>
        <v>1</v>
      </c>
      <c r="EL402" s="3">
        <f t="shared" si="925"/>
        <v>0</v>
      </c>
      <c r="EM402" s="3">
        <f t="shared" si="925"/>
        <v>1</v>
      </c>
      <c r="EN402" s="3">
        <f t="shared" si="925"/>
        <v>1</v>
      </c>
      <c r="EO402" s="3">
        <f t="shared" si="925"/>
        <v>0</v>
      </c>
      <c r="EP402" s="3">
        <f t="shared" si="925"/>
        <v>1</v>
      </c>
      <c r="EQ402" s="3">
        <f t="shared" si="925"/>
        <v>1</v>
      </c>
      <c r="ER402" s="3">
        <f t="shared" si="925"/>
        <v>0</v>
      </c>
      <c r="ES402" s="3">
        <f t="shared" si="925"/>
        <v>0</v>
      </c>
      <c r="ET402" s="3">
        <f t="shared" si="825"/>
        <v>6</v>
      </c>
    </row>
    <row r="403" spans="4:150" x14ac:dyDescent="0.25">
      <c r="D403" s="3">
        <v>245</v>
      </c>
      <c r="E403" s="3" t="s">
        <v>1</v>
      </c>
      <c r="G403" s="3" t="s">
        <v>3</v>
      </c>
      <c r="H403" s="3" t="s">
        <v>4</v>
      </c>
      <c r="J403" s="3" t="s">
        <v>6</v>
      </c>
      <c r="K403" s="3" t="s">
        <v>0</v>
      </c>
      <c r="L403" s="3" t="s">
        <v>7</v>
      </c>
      <c r="O403" s="5" t="s">
        <v>106</v>
      </c>
      <c r="P403" s="3" t="s">
        <v>72</v>
      </c>
      <c r="R403" s="3" t="s">
        <v>121</v>
      </c>
      <c r="S403" s="3" t="s">
        <v>122</v>
      </c>
      <c r="T403" s="3" t="s">
        <v>120</v>
      </c>
      <c r="U403" s="3" t="s">
        <v>126</v>
      </c>
      <c r="V403" s="3" t="s">
        <v>128</v>
      </c>
      <c r="W403" s="3" t="s">
        <v>125</v>
      </c>
      <c r="X403" s="3" t="s">
        <v>123</v>
      </c>
      <c r="Y403" s="3" t="s">
        <v>124</v>
      </c>
      <c r="AA403" s="3">
        <f t="shared" ref="AA403:AL403" si="926">IF(AND(E403&lt;&gt;"",AA158=1),1,0)</f>
        <v>0</v>
      </c>
      <c r="AB403" s="3">
        <f t="shared" si="926"/>
        <v>0</v>
      </c>
      <c r="AC403" s="3">
        <f t="shared" si="926"/>
        <v>1</v>
      </c>
      <c r="AD403" s="3">
        <f t="shared" si="926"/>
        <v>1</v>
      </c>
      <c r="AE403" s="3">
        <f t="shared" si="926"/>
        <v>0</v>
      </c>
      <c r="AF403" s="3">
        <f t="shared" si="926"/>
        <v>1</v>
      </c>
      <c r="AG403" s="3">
        <f t="shared" si="926"/>
        <v>1</v>
      </c>
      <c r="AH403" s="3">
        <f t="shared" si="926"/>
        <v>0</v>
      </c>
      <c r="AI403" s="3">
        <f t="shared" si="926"/>
        <v>0</v>
      </c>
      <c r="AJ403" s="3">
        <f t="shared" si="926"/>
        <v>0</v>
      </c>
      <c r="AK403" s="3">
        <f t="shared" si="926"/>
        <v>0</v>
      </c>
      <c r="AL403" s="3">
        <f t="shared" si="926"/>
        <v>1</v>
      </c>
      <c r="AM403" s="3">
        <f t="shared" si="823"/>
        <v>5</v>
      </c>
      <c r="DK403" s="3">
        <v>245</v>
      </c>
      <c r="DL403" s="3" t="s">
        <v>1</v>
      </c>
      <c r="DN403" s="3" t="s">
        <v>3</v>
      </c>
      <c r="DO403" s="3" t="s">
        <v>4</v>
      </c>
      <c r="DQ403" s="3" t="s">
        <v>6</v>
      </c>
      <c r="DR403" s="3" t="s">
        <v>0</v>
      </c>
      <c r="DS403" s="3" t="s">
        <v>7</v>
      </c>
      <c r="DV403" s="5" t="s">
        <v>106</v>
      </c>
      <c r="DW403" s="3" t="s">
        <v>72</v>
      </c>
      <c r="DY403" s="3" t="s">
        <v>121</v>
      </c>
      <c r="DZ403" s="3" t="s">
        <v>122</v>
      </c>
      <c r="EA403" s="3" t="s">
        <v>120</v>
      </c>
      <c r="EB403" s="3" t="s">
        <v>126</v>
      </c>
      <c r="EC403" s="3" t="s">
        <v>128</v>
      </c>
      <c r="ED403" s="3" t="s">
        <v>125</v>
      </c>
      <c r="EE403" s="3" t="s">
        <v>123</v>
      </c>
      <c r="EF403" s="3" t="s">
        <v>124</v>
      </c>
      <c r="EH403" s="3">
        <f t="shared" ref="EH403:ES403" si="927">IF(AND(DL403&lt;&gt;"",EH158=1),1,0)</f>
        <v>0</v>
      </c>
      <c r="EI403" s="3">
        <f t="shared" si="927"/>
        <v>0</v>
      </c>
      <c r="EJ403" s="3">
        <f t="shared" si="927"/>
        <v>1</v>
      </c>
      <c r="EK403" s="3">
        <f t="shared" si="927"/>
        <v>1</v>
      </c>
      <c r="EL403" s="3">
        <f t="shared" si="927"/>
        <v>0</v>
      </c>
      <c r="EM403" s="3">
        <f t="shared" si="927"/>
        <v>1</v>
      </c>
      <c r="EN403" s="3">
        <f t="shared" si="927"/>
        <v>1</v>
      </c>
      <c r="EO403" s="3">
        <f t="shared" si="927"/>
        <v>0</v>
      </c>
      <c r="EP403" s="3">
        <f t="shared" si="927"/>
        <v>0</v>
      </c>
      <c r="EQ403" s="3">
        <f t="shared" si="927"/>
        <v>0</v>
      </c>
      <c r="ER403" s="3">
        <f t="shared" si="927"/>
        <v>0</v>
      </c>
      <c r="ES403" s="3">
        <f t="shared" si="927"/>
        <v>1</v>
      </c>
      <c r="ET403" s="3">
        <f t="shared" si="825"/>
        <v>5</v>
      </c>
    </row>
    <row r="404" spans="4:150" x14ac:dyDescent="0.25">
      <c r="D404" s="3">
        <v>246</v>
      </c>
      <c r="E404" s="3" t="s">
        <v>1</v>
      </c>
      <c r="G404" s="3" t="s">
        <v>3</v>
      </c>
      <c r="H404" s="3" t="s">
        <v>4</v>
      </c>
      <c r="J404" s="3" t="s">
        <v>6</v>
      </c>
      <c r="K404" s="3" t="s">
        <v>0</v>
      </c>
      <c r="L404" s="3" t="s">
        <v>7</v>
      </c>
      <c r="N404" s="3" t="s">
        <v>105</v>
      </c>
      <c r="P404" s="3" t="s">
        <v>72</v>
      </c>
      <c r="R404" s="3" t="s">
        <v>126</v>
      </c>
      <c r="S404" s="3" t="s">
        <v>122</v>
      </c>
      <c r="T404" s="3" t="s">
        <v>118</v>
      </c>
      <c r="U404" s="3" t="s">
        <v>125</v>
      </c>
      <c r="V404" s="3" t="s">
        <v>128</v>
      </c>
      <c r="W404" s="3" t="s">
        <v>120</v>
      </c>
      <c r="X404" s="3" t="s">
        <v>123</v>
      </c>
      <c r="Y404" s="3" t="s">
        <v>121</v>
      </c>
      <c r="AA404" s="3">
        <f t="shared" ref="AA404:AL404" si="928">IF(AND(E404&lt;&gt;"",AA158=1),1,0)</f>
        <v>0</v>
      </c>
      <c r="AB404" s="3">
        <f t="shared" si="928"/>
        <v>0</v>
      </c>
      <c r="AC404" s="3">
        <f t="shared" si="928"/>
        <v>1</v>
      </c>
      <c r="AD404" s="3">
        <f t="shared" si="928"/>
        <v>1</v>
      </c>
      <c r="AE404" s="3">
        <f t="shared" si="928"/>
        <v>0</v>
      </c>
      <c r="AF404" s="3">
        <f t="shared" si="928"/>
        <v>1</v>
      </c>
      <c r="AG404" s="3">
        <f t="shared" si="928"/>
        <v>1</v>
      </c>
      <c r="AH404" s="3">
        <f t="shared" si="928"/>
        <v>0</v>
      </c>
      <c r="AI404" s="3">
        <f t="shared" si="928"/>
        <v>0</v>
      </c>
      <c r="AJ404" s="3">
        <f t="shared" si="928"/>
        <v>1</v>
      </c>
      <c r="AK404" s="3">
        <f t="shared" si="928"/>
        <v>0</v>
      </c>
      <c r="AL404" s="3">
        <f t="shared" si="928"/>
        <v>1</v>
      </c>
      <c r="AM404" s="3">
        <f t="shared" si="823"/>
        <v>6</v>
      </c>
      <c r="DK404" s="3">
        <v>246</v>
      </c>
      <c r="DL404" s="3" t="s">
        <v>1</v>
      </c>
      <c r="DN404" s="3" t="s">
        <v>3</v>
      </c>
      <c r="DO404" s="3" t="s">
        <v>4</v>
      </c>
      <c r="DQ404" s="3" t="s">
        <v>6</v>
      </c>
      <c r="DR404" s="3" t="s">
        <v>0</v>
      </c>
      <c r="DS404" s="3" t="s">
        <v>7</v>
      </c>
      <c r="DU404" s="3" t="s">
        <v>105</v>
      </c>
      <c r="DW404" s="3" t="s">
        <v>72</v>
      </c>
      <c r="DY404" s="3" t="s">
        <v>126</v>
      </c>
      <c r="DZ404" s="3" t="s">
        <v>122</v>
      </c>
      <c r="EA404" s="3" t="s">
        <v>118</v>
      </c>
      <c r="EB404" s="3" t="s">
        <v>125</v>
      </c>
      <c r="EC404" s="3" t="s">
        <v>128</v>
      </c>
      <c r="ED404" s="3" t="s">
        <v>120</v>
      </c>
      <c r="EE404" s="3" t="s">
        <v>123</v>
      </c>
      <c r="EF404" s="3" t="s">
        <v>121</v>
      </c>
      <c r="EH404" s="3">
        <f t="shared" ref="EH404:ES404" si="929">IF(AND(DL404&lt;&gt;"",EH158=1),1,0)</f>
        <v>0</v>
      </c>
      <c r="EI404" s="3">
        <f t="shared" si="929"/>
        <v>0</v>
      </c>
      <c r="EJ404" s="3">
        <f t="shared" si="929"/>
        <v>1</v>
      </c>
      <c r="EK404" s="3">
        <f t="shared" si="929"/>
        <v>1</v>
      </c>
      <c r="EL404" s="3">
        <f t="shared" si="929"/>
        <v>0</v>
      </c>
      <c r="EM404" s="3">
        <f t="shared" si="929"/>
        <v>1</v>
      </c>
      <c r="EN404" s="3">
        <f t="shared" si="929"/>
        <v>1</v>
      </c>
      <c r="EO404" s="3">
        <f t="shared" si="929"/>
        <v>0</v>
      </c>
      <c r="EP404" s="3">
        <f t="shared" si="929"/>
        <v>0</v>
      </c>
      <c r="EQ404" s="3">
        <f t="shared" si="929"/>
        <v>1</v>
      </c>
      <c r="ER404" s="3">
        <f t="shared" si="929"/>
        <v>0</v>
      </c>
      <c r="ES404" s="3">
        <f t="shared" si="929"/>
        <v>1</v>
      </c>
      <c r="ET404" s="3">
        <f t="shared" si="825"/>
        <v>6</v>
      </c>
    </row>
    <row r="405" spans="4:150" x14ac:dyDescent="0.25">
      <c r="D405" s="3">
        <v>247</v>
      </c>
      <c r="E405" s="3" t="s">
        <v>1</v>
      </c>
      <c r="G405" s="3" t="s">
        <v>3</v>
      </c>
      <c r="H405" s="3" t="s">
        <v>4</v>
      </c>
      <c r="J405" s="3" t="s">
        <v>6</v>
      </c>
      <c r="K405" s="3" t="s">
        <v>0</v>
      </c>
      <c r="L405" s="3" t="s">
        <v>7</v>
      </c>
      <c r="N405" s="3" t="s">
        <v>105</v>
      </c>
      <c r="O405" s="5" t="s">
        <v>106</v>
      </c>
      <c r="R405" s="3" t="s">
        <v>121</v>
      </c>
      <c r="S405" s="3" t="s">
        <v>122</v>
      </c>
      <c r="T405" s="3" t="s">
        <v>118</v>
      </c>
      <c r="U405" s="3" t="s">
        <v>126</v>
      </c>
      <c r="V405" s="3" t="s">
        <v>128</v>
      </c>
      <c r="W405" s="3" t="s">
        <v>120</v>
      </c>
      <c r="X405" s="3" t="s">
        <v>125</v>
      </c>
      <c r="Y405" s="3" t="s">
        <v>124</v>
      </c>
      <c r="AA405" s="3">
        <f t="shared" ref="AA405:AL405" si="930">IF(AND(E405&lt;&gt;"",AA158=1),1,0)</f>
        <v>0</v>
      </c>
      <c r="AB405" s="3">
        <f t="shared" si="930"/>
        <v>0</v>
      </c>
      <c r="AC405" s="3">
        <f t="shared" si="930"/>
        <v>1</v>
      </c>
      <c r="AD405" s="3">
        <f t="shared" si="930"/>
        <v>1</v>
      </c>
      <c r="AE405" s="3">
        <f t="shared" si="930"/>
        <v>0</v>
      </c>
      <c r="AF405" s="3">
        <f t="shared" si="930"/>
        <v>1</v>
      </c>
      <c r="AG405" s="3">
        <f t="shared" si="930"/>
        <v>1</v>
      </c>
      <c r="AH405" s="3">
        <f t="shared" si="930"/>
        <v>0</v>
      </c>
      <c r="AI405" s="3">
        <f t="shared" si="930"/>
        <v>0</v>
      </c>
      <c r="AJ405" s="3">
        <f t="shared" si="930"/>
        <v>1</v>
      </c>
      <c r="AK405" s="3">
        <f t="shared" si="930"/>
        <v>0</v>
      </c>
      <c r="AL405" s="3">
        <f t="shared" si="930"/>
        <v>0</v>
      </c>
      <c r="AM405" s="3">
        <f t="shared" si="823"/>
        <v>5</v>
      </c>
      <c r="DK405" s="3">
        <v>247</v>
      </c>
      <c r="DL405" s="3" t="s">
        <v>1</v>
      </c>
      <c r="DN405" s="3" t="s">
        <v>3</v>
      </c>
      <c r="DO405" s="3" t="s">
        <v>4</v>
      </c>
      <c r="DQ405" s="3" t="s">
        <v>6</v>
      </c>
      <c r="DR405" s="3" t="s">
        <v>0</v>
      </c>
      <c r="DS405" s="3" t="s">
        <v>7</v>
      </c>
      <c r="DU405" s="3" t="s">
        <v>105</v>
      </c>
      <c r="DV405" s="5" t="s">
        <v>106</v>
      </c>
      <c r="DY405" s="3" t="s">
        <v>121</v>
      </c>
      <c r="DZ405" s="3" t="s">
        <v>122</v>
      </c>
      <c r="EA405" s="3" t="s">
        <v>118</v>
      </c>
      <c r="EB405" s="3" t="s">
        <v>126</v>
      </c>
      <c r="EC405" s="3" t="s">
        <v>128</v>
      </c>
      <c r="ED405" s="3" t="s">
        <v>120</v>
      </c>
      <c r="EE405" s="3" t="s">
        <v>125</v>
      </c>
      <c r="EF405" s="3" t="s">
        <v>124</v>
      </c>
      <c r="EH405" s="3">
        <f t="shared" ref="EH405:ES405" si="931">IF(AND(DL405&lt;&gt;"",EH158=1),1,0)</f>
        <v>0</v>
      </c>
      <c r="EI405" s="3">
        <f t="shared" si="931"/>
        <v>0</v>
      </c>
      <c r="EJ405" s="3">
        <f t="shared" si="931"/>
        <v>1</v>
      </c>
      <c r="EK405" s="3">
        <f t="shared" si="931"/>
        <v>1</v>
      </c>
      <c r="EL405" s="3">
        <f t="shared" si="931"/>
        <v>0</v>
      </c>
      <c r="EM405" s="3">
        <f t="shared" si="931"/>
        <v>1</v>
      </c>
      <c r="EN405" s="3">
        <f t="shared" si="931"/>
        <v>1</v>
      </c>
      <c r="EO405" s="3">
        <f t="shared" si="931"/>
        <v>0</v>
      </c>
      <c r="EP405" s="3">
        <f t="shared" si="931"/>
        <v>0</v>
      </c>
      <c r="EQ405" s="3">
        <f t="shared" si="931"/>
        <v>1</v>
      </c>
      <c r="ER405" s="3">
        <f t="shared" si="931"/>
        <v>0</v>
      </c>
      <c r="ES405" s="3">
        <f t="shared" si="931"/>
        <v>0</v>
      </c>
      <c r="ET405" s="3">
        <f t="shared" si="825"/>
        <v>5</v>
      </c>
    </row>
    <row r="406" spans="4:150" x14ac:dyDescent="0.25">
      <c r="D406" s="3">
        <v>248</v>
      </c>
      <c r="E406" s="3" t="s">
        <v>1</v>
      </c>
      <c r="G406" s="3" t="s">
        <v>3</v>
      </c>
      <c r="H406" s="3" t="s">
        <v>4</v>
      </c>
      <c r="J406" s="3" t="s">
        <v>6</v>
      </c>
      <c r="K406" s="3" t="s">
        <v>0</v>
      </c>
      <c r="L406" s="3" t="s">
        <v>7</v>
      </c>
      <c r="M406" s="3" t="s">
        <v>104</v>
      </c>
      <c r="P406" s="3" t="s">
        <v>72</v>
      </c>
      <c r="R406" s="3" t="s">
        <v>121</v>
      </c>
      <c r="S406" s="3" t="s">
        <v>122</v>
      </c>
      <c r="T406" s="3" t="s">
        <v>120</v>
      </c>
      <c r="U406" s="3" t="s">
        <v>126</v>
      </c>
      <c r="V406" s="3" t="s">
        <v>128</v>
      </c>
      <c r="W406" s="3" t="s">
        <v>125</v>
      </c>
      <c r="X406" s="3" t="s">
        <v>123</v>
      </c>
      <c r="Y406" s="3" t="s">
        <v>119</v>
      </c>
      <c r="AA406" s="3">
        <f t="shared" ref="AA406:AL406" si="932">IF(AND(E406&lt;&gt;"",AA158=1),1,0)</f>
        <v>0</v>
      </c>
      <c r="AB406" s="3">
        <f t="shared" si="932"/>
        <v>0</v>
      </c>
      <c r="AC406" s="3">
        <f t="shared" si="932"/>
        <v>1</v>
      </c>
      <c r="AD406" s="3">
        <f t="shared" si="932"/>
        <v>1</v>
      </c>
      <c r="AE406" s="3">
        <f t="shared" si="932"/>
        <v>0</v>
      </c>
      <c r="AF406" s="3">
        <f t="shared" si="932"/>
        <v>1</v>
      </c>
      <c r="AG406" s="3">
        <f t="shared" si="932"/>
        <v>1</v>
      </c>
      <c r="AH406" s="3">
        <f t="shared" si="932"/>
        <v>0</v>
      </c>
      <c r="AI406" s="3">
        <f t="shared" si="932"/>
        <v>1</v>
      </c>
      <c r="AJ406" s="3">
        <f t="shared" si="932"/>
        <v>0</v>
      </c>
      <c r="AK406" s="3">
        <f t="shared" si="932"/>
        <v>0</v>
      </c>
      <c r="AL406" s="3">
        <f t="shared" si="932"/>
        <v>1</v>
      </c>
      <c r="AM406" s="3">
        <f t="shared" si="823"/>
        <v>6</v>
      </c>
      <c r="DK406" s="3">
        <v>248</v>
      </c>
      <c r="DL406" s="3" t="s">
        <v>1</v>
      </c>
      <c r="DN406" s="3" t="s">
        <v>3</v>
      </c>
      <c r="DO406" s="3" t="s">
        <v>4</v>
      </c>
      <c r="DQ406" s="3" t="s">
        <v>6</v>
      </c>
      <c r="DR406" s="3" t="s">
        <v>0</v>
      </c>
      <c r="DS406" s="3" t="s">
        <v>7</v>
      </c>
      <c r="DT406" s="3" t="s">
        <v>104</v>
      </c>
      <c r="DW406" s="3" t="s">
        <v>72</v>
      </c>
      <c r="DY406" s="3" t="s">
        <v>121</v>
      </c>
      <c r="DZ406" s="3" t="s">
        <v>122</v>
      </c>
      <c r="EA406" s="3" t="s">
        <v>120</v>
      </c>
      <c r="EB406" s="3" t="s">
        <v>126</v>
      </c>
      <c r="EC406" s="3" t="s">
        <v>128</v>
      </c>
      <c r="ED406" s="3" t="s">
        <v>125</v>
      </c>
      <c r="EE406" s="3" t="s">
        <v>123</v>
      </c>
      <c r="EF406" s="3" t="s">
        <v>119</v>
      </c>
      <c r="EH406" s="3">
        <f t="shared" ref="EH406:ES406" si="933">IF(AND(DL406&lt;&gt;"",EH158=1),1,0)</f>
        <v>0</v>
      </c>
      <c r="EI406" s="3">
        <f t="shared" si="933"/>
        <v>0</v>
      </c>
      <c r="EJ406" s="3">
        <f t="shared" si="933"/>
        <v>1</v>
      </c>
      <c r="EK406" s="3">
        <f t="shared" si="933"/>
        <v>1</v>
      </c>
      <c r="EL406" s="3">
        <f t="shared" si="933"/>
        <v>0</v>
      </c>
      <c r="EM406" s="3">
        <f t="shared" si="933"/>
        <v>1</v>
      </c>
      <c r="EN406" s="3">
        <f t="shared" si="933"/>
        <v>1</v>
      </c>
      <c r="EO406" s="3">
        <f t="shared" si="933"/>
        <v>0</v>
      </c>
      <c r="EP406" s="3">
        <f t="shared" si="933"/>
        <v>1</v>
      </c>
      <c r="EQ406" s="3">
        <f t="shared" si="933"/>
        <v>0</v>
      </c>
      <c r="ER406" s="3">
        <f t="shared" si="933"/>
        <v>0</v>
      </c>
      <c r="ES406" s="3">
        <f t="shared" si="933"/>
        <v>1</v>
      </c>
      <c r="ET406" s="3">
        <f t="shared" si="825"/>
        <v>6</v>
      </c>
    </row>
    <row r="407" spans="4:150" x14ac:dyDescent="0.25">
      <c r="D407" s="3">
        <v>249</v>
      </c>
      <c r="E407" s="3" t="s">
        <v>1</v>
      </c>
      <c r="G407" s="3" t="s">
        <v>3</v>
      </c>
      <c r="H407" s="3" t="s">
        <v>4</v>
      </c>
      <c r="J407" s="3" t="s">
        <v>6</v>
      </c>
      <c r="K407" s="3" t="s">
        <v>0</v>
      </c>
      <c r="L407" s="3" t="s">
        <v>7</v>
      </c>
      <c r="M407" s="3" t="s">
        <v>104</v>
      </c>
      <c r="O407" s="5" t="s">
        <v>106</v>
      </c>
      <c r="R407" s="3" t="s">
        <v>121</v>
      </c>
      <c r="S407" s="3" t="s">
        <v>122</v>
      </c>
      <c r="T407" s="3" t="s">
        <v>120</v>
      </c>
      <c r="U407" s="3" t="s">
        <v>126</v>
      </c>
      <c r="V407" s="3" t="s">
        <v>128</v>
      </c>
      <c r="W407" s="3" t="s">
        <v>125</v>
      </c>
      <c r="X407" s="3" t="s">
        <v>119</v>
      </c>
      <c r="Y407" s="3" t="s">
        <v>124</v>
      </c>
      <c r="AA407" s="3">
        <f t="shared" ref="AA407:AL407" si="934">IF(AND(E407&lt;&gt;"",AA158=1),1,0)</f>
        <v>0</v>
      </c>
      <c r="AB407" s="3">
        <f t="shared" si="934"/>
        <v>0</v>
      </c>
      <c r="AC407" s="3">
        <f t="shared" si="934"/>
        <v>1</v>
      </c>
      <c r="AD407" s="3">
        <f t="shared" si="934"/>
        <v>1</v>
      </c>
      <c r="AE407" s="3">
        <f t="shared" si="934"/>
        <v>0</v>
      </c>
      <c r="AF407" s="3">
        <f t="shared" si="934"/>
        <v>1</v>
      </c>
      <c r="AG407" s="3">
        <f t="shared" si="934"/>
        <v>1</v>
      </c>
      <c r="AH407" s="3">
        <f t="shared" si="934"/>
        <v>0</v>
      </c>
      <c r="AI407" s="3">
        <f t="shared" si="934"/>
        <v>1</v>
      </c>
      <c r="AJ407" s="3">
        <f t="shared" si="934"/>
        <v>0</v>
      </c>
      <c r="AK407" s="3">
        <f t="shared" si="934"/>
        <v>0</v>
      </c>
      <c r="AL407" s="3">
        <f t="shared" si="934"/>
        <v>0</v>
      </c>
      <c r="AM407" s="3">
        <f t="shared" si="823"/>
        <v>5</v>
      </c>
      <c r="DK407" s="3">
        <v>249</v>
      </c>
      <c r="DL407" s="3" t="s">
        <v>1</v>
      </c>
      <c r="DN407" s="3" t="s">
        <v>3</v>
      </c>
      <c r="DO407" s="3" t="s">
        <v>4</v>
      </c>
      <c r="DQ407" s="3" t="s">
        <v>6</v>
      </c>
      <c r="DR407" s="3" t="s">
        <v>0</v>
      </c>
      <c r="DS407" s="3" t="s">
        <v>7</v>
      </c>
      <c r="DT407" s="3" t="s">
        <v>104</v>
      </c>
      <c r="DV407" s="5" t="s">
        <v>106</v>
      </c>
      <c r="DY407" s="3" t="s">
        <v>121</v>
      </c>
      <c r="DZ407" s="3" t="s">
        <v>122</v>
      </c>
      <c r="EA407" s="3" t="s">
        <v>120</v>
      </c>
      <c r="EB407" s="3" t="s">
        <v>126</v>
      </c>
      <c r="EC407" s="3" t="s">
        <v>128</v>
      </c>
      <c r="ED407" s="3" t="s">
        <v>125</v>
      </c>
      <c r="EE407" s="3" t="s">
        <v>119</v>
      </c>
      <c r="EF407" s="3" t="s">
        <v>124</v>
      </c>
      <c r="EH407" s="3">
        <f t="shared" ref="EH407:ES407" si="935">IF(AND(DL407&lt;&gt;"",EH158=1),1,0)</f>
        <v>0</v>
      </c>
      <c r="EI407" s="3">
        <f t="shared" si="935"/>
        <v>0</v>
      </c>
      <c r="EJ407" s="3">
        <f t="shared" si="935"/>
        <v>1</v>
      </c>
      <c r="EK407" s="3">
        <f t="shared" si="935"/>
        <v>1</v>
      </c>
      <c r="EL407" s="3">
        <f t="shared" si="935"/>
        <v>0</v>
      </c>
      <c r="EM407" s="3">
        <f t="shared" si="935"/>
        <v>1</v>
      </c>
      <c r="EN407" s="3">
        <f t="shared" si="935"/>
        <v>1</v>
      </c>
      <c r="EO407" s="3">
        <f t="shared" si="935"/>
        <v>0</v>
      </c>
      <c r="EP407" s="3">
        <f t="shared" si="935"/>
        <v>1</v>
      </c>
      <c r="EQ407" s="3">
        <f t="shared" si="935"/>
        <v>0</v>
      </c>
      <c r="ER407" s="3">
        <f t="shared" si="935"/>
        <v>0</v>
      </c>
      <c r="ES407" s="3">
        <f t="shared" si="935"/>
        <v>0</v>
      </c>
      <c r="ET407" s="3">
        <f t="shared" si="825"/>
        <v>5</v>
      </c>
    </row>
    <row r="408" spans="4:150" x14ac:dyDescent="0.25">
      <c r="D408" s="3">
        <v>250</v>
      </c>
      <c r="E408" s="3" t="s">
        <v>1</v>
      </c>
      <c r="G408" s="3" t="s">
        <v>3</v>
      </c>
      <c r="H408" s="3" t="s">
        <v>4</v>
      </c>
      <c r="J408" s="3" t="s">
        <v>6</v>
      </c>
      <c r="K408" s="3" t="s">
        <v>0</v>
      </c>
      <c r="L408" s="3" t="s">
        <v>7</v>
      </c>
      <c r="M408" s="3" t="s">
        <v>104</v>
      </c>
      <c r="N408" s="3" t="s">
        <v>105</v>
      </c>
      <c r="R408" s="3" t="s">
        <v>121</v>
      </c>
      <c r="S408" s="3" t="s">
        <v>122</v>
      </c>
      <c r="T408" s="3" t="s">
        <v>118</v>
      </c>
      <c r="U408" s="3" t="s">
        <v>126</v>
      </c>
      <c r="V408" s="3" t="s">
        <v>128</v>
      </c>
      <c r="W408" s="3" t="s">
        <v>120</v>
      </c>
      <c r="X408" s="3" t="s">
        <v>125</v>
      </c>
      <c r="Y408" s="3" t="s">
        <v>119</v>
      </c>
      <c r="AA408" s="3">
        <f t="shared" ref="AA408:AL408" si="936">IF(AND(E408&lt;&gt;"",AA158=1),1,0)</f>
        <v>0</v>
      </c>
      <c r="AB408" s="3">
        <f t="shared" si="936"/>
        <v>0</v>
      </c>
      <c r="AC408" s="3">
        <f t="shared" si="936"/>
        <v>1</v>
      </c>
      <c r="AD408" s="3">
        <f t="shared" si="936"/>
        <v>1</v>
      </c>
      <c r="AE408" s="3">
        <f t="shared" si="936"/>
        <v>0</v>
      </c>
      <c r="AF408" s="3">
        <f t="shared" si="936"/>
        <v>1</v>
      </c>
      <c r="AG408" s="3">
        <f t="shared" si="936"/>
        <v>1</v>
      </c>
      <c r="AH408" s="3">
        <f t="shared" si="936"/>
        <v>0</v>
      </c>
      <c r="AI408" s="3">
        <f t="shared" si="936"/>
        <v>1</v>
      </c>
      <c r="AJ408" s="3">
        <f t="shared" si="936"/>
        <v>1</v>
      </c>
      <c r="AK408" s="3">
        <f t="shared" si="936"/>
        <v>0</v>
      </c>
      <c r="AL408" s="3">
        <f t="shared" si="936"/>
        <v>0</v>
      </c>
      <c r="AM408" s="3">
        <f t="shared" si="823"/>
        <v>6</v>
      </c>
      <c r="DK408" s="3">
        <v>250</v>
      </c>
      <c r="DL408" s="3" t="s">
        <v>1</v>
      </c>
      <c r="DN408" s="3" t="s">
        <v>3</v>
      </c>
      <c r="DO408" s="3" t="s">
        <v>4</v>
      </c>
      <c r="DQ408" s="3" t="s">
        <v>6</v>
      </c>
      <c r="DR408" s="3" t="s">
        <v>0</v>
      </c>
      <c r="DS408" s="3" t="s">
        <v>7</v>
      </c>
      <c r="DT408" s="3" t="s">
        <v>104</v>
      </c>
      <c r="DU408" s="3" t="s">
        <v>105</v>
      </c>
      <c r="DY408" s="3" t="s">
        <v>121</v>
      </c>
      <c r="DZ408" s="3" t="s">
        <v>122</v>
      </c>
      <c r="EA408" s="3" t="s">
        <v>118</v>
      </c>
      <c r="EB408" s="3" t="s">
        <v>126</v>
      </c>
      <c r="EC408" s="3" t="s">
        <v>128</v>
      </c>
      <c r="ED408" s="3" t="s">
        <v>120</v>
      </c>
      <c r="EE408" s="3" t="s">
        <v>125</v>
      </c>
      <c r="EF408" s="3" t="s">
        <v>119</v>
      </c>
      <c r="EH408" s="3">
        <f t="shared" ref="EH408:ES408" si="937">IF(AND(DL408&lt;&gt;"",EH158=1),1,0)</f>
        <v>0</v>
      </c>
      <c r="EI408" s="3">
        <f t="shared" si="937"/>
        <v>0</v>
      </c>
      <c r="EJ408" s="3">
        <f t="shared" si="937"/>
        <v>1</v>
      </c>
      <c r="EK408" s="3">
        <f t="shared" si="937"/>
        <v>1</v>
      </c>
      <c r="EL408" s="3">
        <f t="shared" si="937"/>
        <v>0</v>
      </c>
      <c r="EM408" s="3">
        <f t="shared" si="937"/>
        <v>1</v>
      </c>
      <c r="EN408" s="3">
        <f t="shared" si="937"/>
        <v>1</v>
      </c>
      <c r="EO408" s="3">
        <f t="shared" si="937"/>
        <v>0</v>
      </c>
      <c r="EP408" s="3">
        <f t="shared" si="937"/>
        <v>1</v>
      </c>
      <c r="EQ408" s="3">
        <f t="shared" si="937"/>
        <v>1</v>
      </c>
      <c r="ER408" s="3">
        <f t="shared" si="937"/>
        <v>0</v>
      </c>
      <c r="ES408" s="3">
        <f t="shared" si="937"/>
        <v>0</v>
      </c>
      <c r="ET408" s="3">
        <f t="shared" si="825"/>
        <v>6</v>
      </c>
    </row>
    <row r="409" spans="4:150" x14ac:dyDescent="0.25">
      <c r="D409" s="3">
        <v>251</v>
      </c>
      <c r="E409" s="3" t="s">
        <v>1</v>
      </c>
      <c r="G409" s="3" t="s">
        <v>3</v>
      </c>
      <c r="H409" s="3" t="s">
        <v>4</v>
      </c>
      <c r="I409" s="3" t="s">
        <v>5</v>
      </c>
      <c r="M409" s="3" t="s">
        <v>104</v>
      </c>
      <c r="N409" s="3" t="s">
        <v>105</v>
      </c>
      <c r="O409" s="5" t="s">
        <v>106</v>
      </c>
      <c r="P409" s="3" t="s">
        <v>72</v>
      </c>
      <c r="R409" s="3" t="s">
        <v>117</v>
      </c>
      <c r="S409" s="3" t="s">
        <v>118</v>
      </c>
      <c r="T409" s="3" t="s">
        <v>119</v>
      </c>
      <c r="U409" s="3" t="s">
        <v>126</v>
      </c>
      <c r="V409" s="3" t="s">
        <v>128</v>
      </c>
      <c r="W409" s="3" t="s">
        <v>125</v>
      </c>
      <c r="X409" s="3" t="s">
        <v>123</v>
      </c>
      <c r="Y409" s="3" t="s">
        <v>124</v>
      </c>
      <c r="AA409" s="3">
        <f t="shared" ref="AA409:AL409" si="938">IF(AND(E409&lt;&gt;"",AA158=1),1,0)</f>
        <v>0</v>
      </c>
      <c r="AB409" s="3">
        <f t="shared" si="938"/>
        <v>0</v>
      </c>
      <c r="AC409" s="3">
        <f t="shared" si="938"/>
        <v>1</v>
      </c>
      <c r="AD409" s="3">
        <f t="shared" si="938"/>
        <v>1</v>
      </c>
      <c r="AE409" s="3">
        <f t="shared" si="938"/>
        <v>1</v>
      </c>
      <c r="AF409" s="3">
        <f t="shared" si="938"/>
        <v>0</v>
      </c>
      <c r="AG409" s="3">
        <f t="shared" si="938"/>
        <v>0</v>
      </c>
      <c r="AH409" s="3">
        <f t="shared" si="938"/>
        <v>0</v>
      </c>
      <c r="AI409" s="3">
        <f t="shared" si="938"/>
        <v>1</v>
      </c>
      <c r="AJ409" s="3">
        <f t="shared" si="938"/>
        <v>1</v>
      </c>
      <c r="AK409" s="3">
        <f t="shared" si="938"/>
        <v>0</v>
      </c>
      <c r="AL409" s="3">
        <f t="shared" si="938"/>
        <v>1</v>
      </c>
      <c r="AM409" s="3">
        <f t="shared" si="823"/>
        <v>6</v>
      </c>
      <c r="DK409" s="3">
        <v>251</v>
      </c>
      <c r="DL409" s="3" t="s">
        <v>1</v>
      </c>
      <c r="DN409" s="3" t="s">
        <v>3</v>
      </c>
      <c r="DO409" s="3" t="s">
        <v>4</v>
      </c>
      <c r="DP409" s="3" t="s">
        <v>5</v>
      </c>
      <c r="DT409" s="3" t="s">
        <v>104</v>
      </c>
      <c r="DU409" s="3" t="s">
        <v>105</v>
      </c>
      <c r="DV409" s="5" t="s">
        <v>106</v>
      </c>
      <c r="DW409" s="3" t="s">
        <v>72</v>
      </c>
      <c r="DY409" s="3" t="s">
        <v>117</v>
      </c>
      <c r="DZ409" s="3" t="s">
        <v>118</v>
      </c>
      <c r="EA409" s="3" t="s">
        <v>119</v>
      </c>
      <c r="EB409" s="3" t="s">
        <v>126</v>
      </c>
      <c r="EC409" s="3" t="s">
        <v>128</v>
      </c>
      <c r="ED409" s="3" t="s">
        <v>125</v>
      </c>
      <c r="EE409" s="3" t="s">
        <v>123</v>
      </c>
      <c r="EF409" s="3" t="s">
        <v>124</v>
      </c>
      <c r="EH409" s="3">
        <f t="shared" ref="EH409:ES409" si="939">IF(AND(DL409&lt;&gt;"",EH158=1),1,0)</f>
        <v>0</v>
      </c>
      <c r="EI409" s="3">
        <f t="shared" si="939"/>
        <v>0</v>
      </c>
      <c r="EJ409" s="3">
        <f t="shared" si="939"/>
        <v>1</v>
      </c>
      <c r="EK409" s="3">
        <f t="shared" si="939"/>
        <v>1</v>
      </c>
      <c r="EL409" s="3">
        <f t="shared" si="939"/>
        <v>1</v>
      </c>
      <c r="EM409" s="3">
        <f t="shared" si="939"/>
        <v>0</v>
      </c>
      <c r="EN409" s="3">
        <f t="shared" si="939"/>
        <v>0</v>
      </c>
      <c r="EO409" s="3">
        <f t="shared" si="939"/>
        <v>0</v>
      </c>
      <c r="EP409" s="3">
        <f t="shared" si="939"/>
        <v>1</v>
      </c>
      <c r="EQ409" s="3">
        <f t="shared" si="939"/>
        <v>1</v>
      </c>
      <c r="ER409" s="3">
        <f t="shared" si="939"/>
        <v>0</v>
      </c>
      <c r="ES409" s="3">
        <f t="shared" si="939"/>
        <v>1</v>
      </c>
      <c r="ET409" s="3">
        <f t="shared" si="825"/>
        <v>6</v>
      </c>
    </row>
    <row r="410" spans="4:150" x14ac:dyDescent="0.25">
      <c r="D410" s="3">
        <v>252</v>
      </c>
      <c r="E410" s="3" t="s">
        <v>1</v>
      </c>
      <c r="G410" s="3" t="s">
        <v>3</v>
      </c>
      <c r="H410" s="3" t="s">
        <v>4</v>
      </c>
      <c r="I410" s="3" t="s">
        <v>5</v>
      </c>
      <c r="L410" s="3" t="s">
        <v>7</v>
      </c>
      <c r="N410" s="3" t="s">
        <v>105</v>
      </c>
      <c r="O410" s="5" t="s">
        <v>106</v>
      </c>
      <c r="P410" s="3" t="s">
        <v>72</v>
      </c>
      <c r="R410" s="3" t="s">
        <v>121</v>
      </c>
      <c r="S410" s="3" t="s">
        <v>118</v>
      </c>
      <c r="T410" s="3" t="s">
        <v>117</v>
      </c>
      <c r="U410" s="3" t="s">
        <v>126</v>
      </c>
      <c r="V410" s="3" t="s">
        <v>128</v>
      </c>
      <c r="W410" s="3" t="s">
        <v>125</v>
      </c>
      <c r="X410" s="3" t="s">
        <v>123</v>
      </c>
      <c r="Y410" s="3" t="s">
        <v>124</v>
      </c>
      <c r="AA410" s="3">
        <f t="shared" ref="AA410:AL410" si="940">IF(AND(E410&lt;&gt;"",AA158=1),1,0)</f>
        <v>0</v>
      </c>
      <c r="AB410" s="3">
        <f t="shared" si="940"/>
        <v>0</v>
      </c>
      <c r="AC410" s="3">
        <f t="shared" si="940"/>
        <v>1</v>
      </c>
      <c r="AD410" s="3">
        <f t="shared" si="940"/>
        <v>1</v>
      </c>
      <c r="AE410" s="3">
        <f t="shared" si="940"/>
        <v>1</v>
      </c>
      <c r="AF410" s="3">
        <f t="shared" si="940"/>
        <v>0</v>
      </c>
      <c r="AG410" s="3">
        <f t="shared" si="940"/>
        <v>0</v>
      </c>
      <c r="AH410" s="3">
        <f t="shared" si="940"/>
        <v>0</v>
      </c>
      <c r="AI410" s="3">
        <f t="shared" si="940"/>
        <v>0</v>
      </c>
      <c r="AJ410" s="3">
        <f t="shared" si="940"/>
        <v>1</v>
      </c>
      <c r="AK410" s="3">
        <f t="shared" si="940"/>
        <v>0</v>
      </c>
      <c r="AL410" s="3">
        <f t="shared" si="940"/>
        <v>1</v>
      </c>
      <c r="AM410" s="3">
        <f t="shared" si="823"/>
        <v>5</v>
      </c>
      <c r="DK410" s="3">
        <v>252</v>
      </c>
      <c r="DL410" s="3" t="s">
        <v>1</v>
      </c>
      <c r="DN410" s="3" t="s">
        <v>3</v>
      </c>
      <c r="DO410" s="3" t="s">
        <v>4</v>
      </c>
      <c r="DP410" s="3" t="s">
        <v>5</v>
      </c>
      <c r="DS410" s="3" t="s">
        <v>7</v>
      </c>
      <c r="DU410" s="3" t="s">
        <v>105</v>
      </c>
      <c r="DV410" s="5" t="s">
        <v>106</v>
      </c>
      <c r="DW410" s="3" t="s">
        <v>72</v>
      </c>
      <c r="DY410" s="3" t="s">
        <v>121</v>
      </c>
      <c r="DZ410" s="3" t="s">
        <v>118</v>
      </c>
      <c r="EA410" s="3" t="s">
        <v>117</v>
      </c>
      <c r="EB410" s="3" t="s">
        <v>126</v>
      </c>
      <c r="EC410" s="3" t="s">
        <v>128</v>
      </c>
      <c r="ED410" s="3" t="s">
        <v>125</v>
      </c>
      <c r="EE410" s="3" t="s">
        <v>123</v>
      </c>
      <c r="EF410" s="3" t="s">
        <v>124</v>
      </c>
      <c r="EH410" s="3">
        <f t="shared" ref="EH410:ES410" si="941">IF(AND(DL410&lt;&gt;"",EH158=1),1,0)</f>
        <v>0</v>
      </c>
      <c r="EI410" s="3">
        <f t="shared" si="941"/>
        <v>0</v>
      </c>
      <c r="EJ410" s="3">
        <f t="shared" si="941"/>
        <v>1</v>
      </c>
      <c r="EK410" s="3">
        <f t="shared" si="941"/>
        <v>1</v>
      </c>
      <c r="EL410" s="3">
        <f t="shared" si="941"/>
        <v>1</v>
      </c>
      <c r="EM410" s="3">
        <f t="shared" si="941"/>
        <v>0</v>
      </c>
      <c r="EN410" s="3">
        <f t="shared" si="941"/>
        <v>0</v>
      </c>
      <c r="EO410" s="3">
        <f t="shared" si="941"/>
        <v>0</v>
      </c>
      <c r="EP410" s="3">
        <f t="shared" si="941"/>
        <v>0</v>
      </c>
      <c r="EQ410" s="3">
        <f t="shared" si="941"/>
        <v>1</v>
      </c>
      <c r="ER410" s="3">
        <f t="shared" si="941"/>
        <v>0</v>
      </c>
      <c r="ES410" s="3">
        <f t="shared" si="941"/>
        <v>1</v>
      </c>
      <c r="ET410" s="3">
        <f t="shared" si="825"/>
        <v>5</v>
      </c>
    </row>
    <row r="411" spans="4:150" x14ac:dyDescent="0.25">
      <c r="D411" s="3">
        <v>253</v>
      </c>
      <c r="E411" s="3" t="s">
        <v>1</v>
      </c>
      <c r="G411" s="3" t="s">
        <v>3</v>
      </c>
      <c r="H411" s="3" t="s">
        <v>4</v>
      </c>
      <c r="I411" s="3" t="s">
        <v>5</v>
      </c>
      <c r="L411" s="3" t="s">
        <v>7</v>
      </c>
      <c r="M411" s="3" t="s">
        <v>104</v>
      </c>
      <c r="O411" s="5" t="s">
        <v>106</v>
      </c>
      <c r="P411" s="3" t="s">
        <v>72</v>
      </c>
      <c r="R411" s="3" t="s">
        <v>121</v>
      </c>
      <c r="S411" s="3" t="s">
        <v>117</v>
      </c>
      <c r="T411" s="3" t="s">
        <v>119</v>
      </c>
      <c r="U411" s="3" t="s">
        <v>126</v>
      </c>
      <c r="V411" s="3" t="s">
        <v>128</v>
      </c>
      <c r="W411" s="3" t="s">
        <v>125</v>
      </c>
      <c r="X411" s="3" t="s">
        <v>123</v>
      </c>
      <c r="Y411" s="3" t="s">
        <v>124</v>
      </c>
      <c r="AA411" s="3">
        <f t="shared" ref="AA411:AL411" si="942">IF(AND(E411&lt;&gt;"",AA158=1),1,0)</f>
        <v>0</v>
      </c>
      <c r="AB411" s="3">
        <f t="shared" si="942"/>
        <v>0</v>
      </c>
      <c r="AC411" s="3">
        <f t="shared" si="942"/>
        <v>1</v>
      </c>
      <c r="AD411" s="3">
        <f t="shared" si="942"/>
        <v>1</v>
      </c>
      <c r="AE411" s="3">
        <f t="shared" si="942"/>
        <v>1</v>
      </c>
      <c r="AF411" s="3">
        <f t="shared" si="942"/>
        <v>0</v>
      </c>
      <c r="AG411" s="3">
        <f t="shared" si="942"/>
        <v>0</v>
      </c>
      <c r="AH411" s="3">
        <f t="shared" si="942"/>
        <v>0</v>
      </c>
      <c r="AI411" s="3">
        <f t="shared" si="942"/>
        <v>1</v>
      </c>
      <c r="AJ411" s="3">
        <f t="shared" si="942"/>
        <v>0</v>
      </c>
      <c r="AK411" s="3">
        <f t="shared" si="942"/>
        <v>0</v>
      </c>
      <c r="AL411" s="3">
        <f t="shared" si="942"/>
        <v>1</v>
      </c>
      <c r="AM411" s="3">
        <f t="shared" si="823"/>
        <v>5</v>
      </c>
      <c r="DK411" s="3">
        <v>253</v>
      </c>
      <c r="DL411" s="3" t="s">
        <v>1</v>
      </c>
      <c r="DN411" s="3" t="s">
        <v>3</v>
      </c>
      <c r="DO411" s="3" t="s">
        <v>4</v>
      </c>
      <c r="DP411" s="3" t="s">
        <v>5</v>
      </c>
      <c r="DS411" s="3" t="s">
        <v>7</v>
      </c>
      <c r="DT411" s="3" t="s">
        <v>104</v>
      </c>
      <c r="DV411" s="5" t="s">
        <v>106</v>
      </c>
      <c r="DW411" s="3" t="s">
        <v>72</v>
      </c>
      <c r="DY411" s="3" t="s">
        <v>121</v>
      </c>
      <c r="DZ411" s="3" t="s">
        <v>117</v>
      </c>
      <c r="EA411" s="3" t="s">
        <v>119</v>
      </c>
      <c r="EB411" s="3" t="s">
        <v>126</v>
      </c>
      <c r="EC411" s="3" t="s">
        <v>128</v>
      </c>
      <c r="ED411" s="3" t="s">
        <v>125</v>
      </c>
      <c r="EE411" s="3" t="s">
        <v>123</v>
      </c>
      <c r="EF411" s="3" t="s">
        <v>124</v>
      </c>
      <c r="EH411" s="3">
        <f t="shared" ref="EH411:ES411" si="943">IF(AND(DL411&lt;&gt;"",EH158=1),1,0)</f>
        <v>0</v>
      </c>
      <c r="EI411" s="3">
        <f t="shared" si="943"/>
        <v>0</v>
      </c>
      <c r="EJ411" s="3">
        <f t="shared" si="943"/>
        <v>1</v>
      </c>
      <c r="EK411" s="3">
        <f t="shared" si="943"/>
        <v>1</v>
      </c>
      <c r="EL411" s="3">
        <f t="shared" si="943"/>
        <v>1</v>
      </c>
      <c r="EM411" s="3">
        <f t="shared" si="943"/>
        <v>0</v>
      </c>
      <c r="EN411" s="3">
        <f t="shared" si="943"/>
        <v>0</v>
      </c>
      <c r="EO411" s="3">
        <f t="shared" si="943"/>
        <v>0</v>
      </c>
      <c r="EP411" s="3">
        <f t="shared" si="943"/>
        <v>1</v>
      </c>
      <c r="EQ411" s="3">
        <f t="shared" si="943"/>
        <v>0</v>
      </c>
      <c r="ER411" s="3">
        <f t="shared" si="943"/>
        <v>0</v>
      </c>
      <c r="ES411" s="3">
        <f t="shared" si="943"/>
        <v>1</v>
      </c>
      <c r="ET411" s="3">
        <f t="shared" si="825"/>
        <v>5</v>
      </c>
    </row>
    <row r="412" spans="4:150" x14ac:dyDescent="0.25">
      <c r="D412" s="3">
        <v>254</v>
      </c>
      <c r="E412" s="3" t="s">
        <v>1</v>
      </c>
      <c r="G412" s="3" t="s">
        <v>3</v>
      </c>
      <c r="H412" s="3" t="s">
        <v>4</v>
      </c>
      <c r="I412" s="3" t="s">
        <v>5</v>
      </c>
      <c r="L412" s="3" t="s">
        <v>7</v>
      </c>
      <c r="M412" s="3" t="s">
        <v>104</v>
      </c>
      <c r="N412" s="3" t="s">
        <v>105</v>
      </c>
      <c r="P412" s="3" t="s">
        <v>72</v>
      </c>
      <c r="R412" s="3" t="s">
        <v>121</v>
      </c>
      <c r="S412" s="3" t="s">
        <v>118</v>
      </c>
      <c r="T412" s="3" t="s">
        <v>117</v>
      </c>
      <c r="U412" s="3" t="s">
        <v>126</v>
      </c>
      <c r="V412" s="3" t="s">
        <v>128</v>
      </c>
      <c r="W412" s="3" t="s">
        <v>125</v>
      </c>
      <c r="X412" s="3" t="s">
        <v>123</v>
      </c>
      <c r="Y412" s="3" t="s">
        <v>119</v>
      </c>
      <c r="AA412" s="3">
        <f t="shared" ref="AA412:AL412" si="944">IF(AND(E412&lt;&gt;"",AA158=1),1,0)</f>
        <v>0</v>
      </c>
      <c r="AB412" s="3">
        <f t="shared" si="944"/>
        <v>0</v>
      </c>
      <c r="AC412" s="3">
        <f t="shared" si="944"/>
        <v>1</v>
      </c>
      <c r="AD412" s="3">
        <f t="shared" si="944"/>
        <v>1</v>
      </c>
      <c r="AE412" s="3">
        <f t="shared" si="944"/>
        <v>1</v>
      </c>
      <c r="AF412" s="3">
        <f t="shared" si="944"/>
        <v>0</v>
      </c>
      <c r="AG412" s="3">
        <f t="shared" si="944"/>
        <v>0</v>
      </c>
      <c r="AH412" s="3">
        <f t="shared" si="944"/>
        <v>0</v>
      </c>
      <c r="AI412" s="3">
        <f t="shared" si="944"/>
        <v>1</v>
      </c>
      <c r="AJ412" s="3">
        <f t="shared" si="944"/>
        <v>1</v>
      </c>
      <c r="AK412" s="3">
        <f t="shared" si="944"/>
        <v>0</v>
      </c>
      <c r="AL412" s="3">
        <f t="shared" si="944"/>
        <v>1</v>
      </c>
      <c r="AM412" s="3">
        <f t="shared" si="823"/>
        <v>6</v>
      </c>
      <c r="DK412" s="3">
        <v>254</v>
      </c>
      <c r="DL412" s="3" t="s">
        <v>1</v>
      </c>
      <c r="DN412" s="3" t="s">
        <v>3</v>
      </c>
      <c r="DO412" s="3" t="s">
        <v>4</v>
      </c>
      <c r="DP412" s="3" t="s">
        <v>5</v>
      </c>
      <c r="DS412" s="3" t="s">
        <v>7</v>
      </c>
      <c r="DT412" s="3" t="s">
        <v>104</v>
      </c>
      <c r="DU412" s="3" t="s">
        <v>105</v>
      </c>
      <c r="DW412" s="3" t="s">
        <v>72</v>
      </c>
      <c r="DY412" s="3" t="s">
        <v>121</v>
      </c>
      <c r="DZ412" s="3" t="s">
        <v>118</v>
      </c>
      <c r="EA412" s="3" t="s">
        <v>117</v>
      </c>
      <c r="EB412" s="3" t="s">
        <v>126</v>
      </c>
      <c r="EC412" s="3" t="s">
        <v>128</v>
      </c>
      <c r="ED412" s="3" t="s">
        <v>125</v>
      </c>
      <c r="EE412" s="3" t="s">
        <v>123</v>
      </c>
      <c r="EF412" s="3" t="s">
        <v>119</v>
      </c>
      <c r="EH412" s="3">
        <f t="shared" ref="EH412:ES412" si="945">IF(AND(DL412&lt;&gt;"",EH158=1),1,0)</f>
        <v>0</v>
      </c>
      <c r="EI412" s="3">
        <f t="shared" si="945"/>
        <v>0</v>
      </c>
      <c r="EJ412" s="3">
        <f t="shared" si="945"/>
        <v>1</v>
      </c>
      <c r="EK412" s="3">
        <f t="shared" si="945"/>
        <v>1</v>
      </c>
      <c r="EL412" s="3">
        <f t="shared" si="945"/>
        <v>1</v>
      </c>
      <c r="EM412" s="3">
        <f t="shared" si="945"/>
        <v>0</v>
      </c>
      <c r="EN412" s="3">
        <f t="shared" si="945"/>
        <v>0</v>
      </c>
      <c r="EO412" s="3">
        <f t="shared" si="945"/>
        <v>0</v>
      </c>
      <c r="EP412" s="3">
        <f t="shared" si="945"/>
        <v>1</v>
      </c>
      <c r="EQ412" s="3">
        <f t="shared" si="945"/>
        <v>1</v>
      </c>
      <c r="ER412" s="3">
        <f t="shared" si="945"/>
        <v>0</v>
      </c>
      <c r="ES412" s="3">
        <f t="shared" si="945"/>
        <v>1</v>
      </c>
      <c r="ET412" s="3">
        <f t="shared" si="825"/>
        <v>6</v>
      </c>
    </row>
    <row r="413" spans="4:150" x14ac:dyDescent="0.25">
      <c r="D413" s="3">
        <v>255</v>
      </c>
      <c r="E413" s="3" t="s">
        <v>1</v>
      </c>
      <c r="G413" s="3" t="s">
        <v>3</v>
      </c>
      <c r="H413" s="3" t="s">
        <v>4</v>
      </c>
      <c r="I413" s="3" t="s">
        <v>5</v>
      </c>
      <c r="L413" s="3" t="s">
        <v>7</v>
      </c>
      <c r="M413" s="3" t="s">
        <v>104</v>
      </c>
      <c r="N413" s="3" t="s">
        <v>105</v>
      </c>
      <c r="O413" s="5" t="s">
        <v>106</v>
      </c>
      <c r="R413" s="3" t="s">
        <v>121</v>
      </c>
      <c r="S413" s="3" t="s">
        <v>118</v>
      </c>
      <c r="T413" s="3" t="s">
        <v>117</v>
      </c>
      <c r="U413" s="3" t="s">
        <v>126</v>
      </c>
      <c r="V413" s="3" t="s">
        <v>128</v>
      </c>
      <c r="W413" s="3" t="s">
        <v>125</v>
      </c>
      <c r="X413" s="3" t="s">
        <v>119</v>
      </c>
      <c r="Y413" s="3" t="s">
        <v>124</v>
      </c>
      <c r="AA413" s="3">
        <f t="shared" ref="AA413:AL413" si="946">IF(AND(E413&lt;&gt;"",AA158=1),1,0)</f>
        <v>0</v>
      </c>
      <c r="AB413" s="3">
        <f t="shared" si="946"/>
        <v>0</v>
      </c>
      <c r="AC413" s="3">
        <f t="shared" si="946"/>
        <v>1</v>
      </c>
      <c r="AD413" s="3">
        <f t="shared" si="946"/>
        <v>1</v>
      </c>
      <c r="AE413" s="3">
        <f t="shared" si="946"/>
        <v>1</v>
      </c>
      <c r="AF413" s="3">
        <f t="shared" si="946"/>
        <v>0</v>
      </c>
      <c r="AG413" s="3">
        <f t="shared" si="946"/>
        <v>0</v>
      </c>
      <c r="AH413" s="3">
        <f t="shared" si="946"/>
        <v>0</v>
      </c>
      <c r="AI413" s="3">
        <f t="shared" si="946"/>
        <v>1</v>
      </c>
      <c r="AJ413" s="3">
        <f t="shared" si="946"/>
        <v>1</v>
      </c>
      <c r="AK413" s="3">
        <f t="shared" si="946"/>
        <v>0</v>
      </c>
      <c r="AL413" s="3">
        <f t="shared" si="946"/>
        <v>0</v>
      </c>
      <c r="AM413" s="3">
        <f t="shared" si="823"/>
        <v>5</v>
      </c>
      <c r="DK413" s="3">
        <v>255</v>
      </c>
      <c r="DL413" s="3" t="s">
        <v>1</v>
      </c>
      <c r="DN413" s="3" t="s">
        <v>3</v>
      </c>
      <c r="DO413" s="3" t="s">
        <v>4</v>
      </c>
      <c r="DP413" s="3" t="s">
        <v>5</v>
      </c>
      <c r="DS413" s="3" t="s">
        <v>7</v>
      </c>
      <c r="DT413" s="3" t="s">
        <v>104</v>
      </c>
      <c r="DU413" s="3" t="s">
        <v>105</v>
      </c>
      <c r="DV413" s="5" t="s">
        <v>106</v>
      </c>
      <c r="DY413" s="3" t="s">
        <v>121</v>
      </c>
      <c r="DZ413" s="3" t="s">
        <v>118</v>
      </c>
      <c r="EA413" s="3" t="s">
        <v>117</v>
      </c>
      <c r="EB413" s="3" t="s">
        <v>126</v>
      </c>
      <c r="EC413" s="3" t="s">
        <v>128</v>
      </c>
      <c r="ED413" s="3" t="s">
        <v>125</v>
      </c>
      <c r="EE413" s="3" t="s">
        <v>119</v>
      </c>
      <c r="EF413" s="3" t="s">
        <v>124</v>
      </c>
      <c r="EH413" s="3">
        <f t="shared" ref="EH413:ES413" si="947">IF(AND(DL413&lt;&gt;"",EH158=1),1,0)</f>
        <v>0</v>
      </c>
      <c r="EI413" s="3">
        <f t="shared" si="947"/>
        <v>0</v>
      </c>
      <c r="EJ413" s="3">
        <f t="shared" si="947"/>
        <v>1</v>
      </c>
      <c r="EK413" s="3">
        <f t="shared" si="947"/>
        <v>1</v>
      </c>
      <c r="EL413" s="3">
        <f t="shared" si="947"/>
        <v>1</v>
      </c>
      <c r="EM413" s="3">
        <f t="shared" si="947"/>
        <v>0</v>
      </c>
      <c r="EN413" s="3">
        <f t="shared" si="947"/>
        <v>0</v>
      </c>
      <c r="EO413" s="3">
        <f t="shared" si="947"/>
        <v>0</v>
      </c>
      <c r="EP413" s="3">
        <f t="shared" si="947"/>
        <v>1</v>
      </c>
      <c r="EQ413" s="3">
        <f t="shared" si="947"/>
        <v>1</v>
      </c>
      <c r="ER413" s="3">
        <f t="shared" si="947"/>
        <v>0</v>
      </c>
      <c r="ES413" s="3">
        <f t="shared" si="947"/>
        <v>0</v>
      </c>
      <c r="ET413" s="3">
        <f t="shared" si="825"/>
        <v>5</v>
      </c>
    </row>
    <row r="414" spans="4:150" x14ac:dyDescent="0.25">
      <c r="D414" s="3">
        <v>256</v>
      </c>
      <c r="E414" s="3" t="s">
        <v>1</v>
      </c>
      <c r="G414" s="3" t="s">
        <v>3</v>
      </c>
      <c r="H414" s="3" t="s">
        <v>4</v>
      </c>
      <c r="I414" s="3" t="s">
        <v>5</v>
      </c>
      <c r="K414" s="3" t="s">
        <v>0</v>
      </c>
      <c r="N414" s="3" t="s">
        <v>105</v>
      </c>
      <c r="O414" s="5" t="s">
        <v>106</v>
      </c>
      <c r="P414" s="3" t="s">
        <v>72</v>
      </c>
      <c r="R414" s="3" t="s">
        <v>117</v>
      </c>
      <c r="S414" s="3" t="s">
        <v>122</v>
      </c>
      <c r="T414" s="3" t="s">
        <v>118</v>
      </c>
      <c r="U414" s="3" t="s">
        <v>126</v>
      </c>
      <c r="V414" s="3" t="s">
        <v>128</v>
      </c>
      <c r="W414" s="3" t="s">
        <v>125</v>
      </c>
      <c r="X414" s="3" t="s">
        <v>123</v>
      </c>
      <c r="Y414" s="3" t="s">
        <v>124</v>
      </c>
      <c r="AA414" s="3">
        <f t="shared" ref="AA414:AL414" si="948">IF(AND(E414&lt;&gt;"",AA158=1),1,0)</f>
        <v>0</v>
      </c>
      <c r="AB414" s="3">
        <f t="shared" si="948"/>
        <v>0</v>
      </c>
      <c r="AC414" s="3">
        <f t="shared" si="948"/>
        <v>1</v>
      </c>
      <c r="AD414" s="3">
        <f t="shared" si="948"/>
        <v>1</v>
      </c>
      <c r="AE414" s="3">
        <f t="shared" si="948"/>
        <v>1</v>
      </c>
      <c r="AF414" s="3">
        <f t="shared" si="948"/>
        <v>0</v>
      </c>
      <c r="AG414" s="3">
        <f t="shared" si="948"/>
        <v>1</v>
      </c>
      <c r="AH414" s="3">
        <f t="shared" si="948"/>
        <v>0</v>
      </c>
      <c r="AI414" s="3">
        <f t="shared" si="948"/>
        <v>0</v>
      </c>
      <c r="AJ414" s="3">
        <f t="shared" si="948"/>
        <v>1</v>
      </c>
      <c r="AK414" s="3">
        <f t="shared" si="948"/>
        <v>0</v>
      </c>
      <c r="AL414" s="3">
        <f t="shared" si="948"/>
        <v>1</v>
      </c>
      <c r="AM414" s="3">
        <f t="shared" si="823"/>
        <v>6</v>
      </c>
      <c r="DK414" s="3">
        <v>256</v>
      </c>
      <c r="DL414" s="3" t="s">
        <v>1</v>
      </c>
      <c r="DN414" s="3" t="s">
        <v>3</v>
      </c>
      <c r="DO414" s="3" t="s">
        <v>4</v>
      </c>
      <c r="DP414" s="3" t="s">
        <v>5</v>
      </c>
      <c r="DR414" s="3" t="s">
        <v>0</v>
      </c>
      <c r="DU414" s="3" t="s">
        <v>105</v>
      </c>
      <c r="DV414" s="5" t="s">
        <v>106</v>
      </c>
      <c r="DW414" s="3" t="s">
        <v>72</v>
      </c>
      <c r="DY414" s="3" t="s">
        <v>117</v>
      </c>
      <c r="DZ414" s="3" t="s">
        <v>122</v>
      </c>
      <c r="EA414" s="3" t="s">
        <v>118</v>
      </c>
      <c r="EB414" s="3" t="s">
        <v>126</v>
      </c>
      <c r="EC414" s="3" t="s">
        <v>128</v>
      </c>
      <c r="ED414" s="3" t="s">
        <v>125</v>
      </c>
      <c r="EE414" s="3" t="s">
        <v>123</v>
      </c>
      <c r="EF414" s="3" t="s">
        <v>124</v>
      </c>
      <c r="EH414" s="3">
        <f t="shared" ref="EH414:ES414" si="949">IF(AND(DL414&lt;&gt;"",EH158=1),1,0)</f>
        <v>0</v>
      </c>
      <c r="EI414" s="3">
        <f t="shared" si="949"/>
        <v>0</v>
      </c>
      <c r="EJ414" s="3">
        <f t="shared" si="949"/>
        <v>1</v>
      </c>
      <c r="EK414" s="3">
        <f t="shared" si="949"/>
        <v>1</v>
      </c>
      <c r="EL414" s="3">
        <f t="shared" si="949"/>
        <v>1</v>
      </c>
      <c r="EM414" s="3">
        <f t="shared" si="949"/>
        <v>0</v>
      </c>
      <c r="EN414" s="3">
        <f t="shared" si="949"/>
        <v>1</v>
      </c>
      <c r="EO414" s="3">
        <f t="shared" si="949"/>
        <v>0</v>
      </c>
      <c r="EP414" s="3">
        <f t="shared" si="949"/>
        <v>0</v>
      </c>
      <c r="EQ414" s="3">
        <f t="shared" si="949"/>
        <v>1</v>
      </c>
      <c r="ER414" s="3">
        <f t="shared" si="949"/>
        <v>0</v>
      </c>
      <c r="ES414" s="3">
        <f t="shared" si="949"/>
        <v>1</v>
      </c>
      <c r="ET414" s="3">
        <f t="shared" si="825"/>
        <v>6</v>
      </c>
    </row>
    <row r="415" spans="4:150" x14ac:dyDescent="0.25">
      <c r="D415" s="3">
        <v>257</v>
      </c>
      <c r="E415" s="3" t="s">
        <v>1</v>
      </c>
      <c r="G415" s="3" t="s">
        <v>3</v>
      </c>
      <c r="H415" s="3" t="s">
        <v>4</v>
      </c>
      <c r="I415" s="3" t="s">
        <v>5</v>
      </c>
      <c r="K415" s="3" t="s">
        <v>0</v>
      </c>
      <c r="M415" s="3" t="s">
        <v>104</v>
      </c>
      <c r="O415" s="5" t="s">
        <v>106</v>
      </c>
      <c r="P415" s="3" t="s">
        <v>72</v>
      </c>
      <c r="R415" s="3" t="s">
        <v>117</v>
      </c>
      <c r="S415" s="3" t="s">
        <v>122</v>
      </c>
      <c r="T415" s="3" t="s">
        <v>119</v>
      </c>
      <c r="U415" s="3" t="s">
        <v>126</v>
      </c>
      <c r="V415" s="3" t="s">
        <v>128</v>
      </c>
      <c r="W415" s="3" t="s">
        <v>125</v>
      </c>
      <c r="X415" s="3" t="s">
        <v>123</v>
      </c>
      <c r="Y415" s="3" t="s">
        <v>124</v>
      </c>
      <c r="AA415" s="3">
        <f t="shared" ref="AA415:AL415" si="950">IF(AND(E415&lt;&gt;"",AA158=1),1,0)</f>
        <v>0</v>
      </c>
      <c r="AB415" s="3">
        <f t="shared" si="950"/>
        <v>0</v>
      </c>
      <c r="AC415" s="3">
        <f t="shared" si="950"/>
        <v>1</v>
      </c>
      <c r="AD415" s="3">
        <f t="shared" si="950"/>
        <v>1</v>
      </c>
      <c r="AE415" s="3">
        <f t="shared" si="950"/>
        <v>1</v>
      </c>
      <c r="AF415" s="3">
        <f t="shared" si="950"/>
        <v>0</v>
      </c>
      <c r="AG415" s="3">
        <f t="shared" si="950"/>
        <v>1</v>
      </c>
      <c r="AH415" s="3">
        <f t="shared" si="950"/>
        <v>0</v>
      </c>
      <c r="AI415" s="3">
        <f t="shared" si="950"/>
        <v>1</v>
      </c>
      <c r="AJ415" s="3">
        <f t="shared" si="950"/>
        <v>0</v>
      </c>
      <c r="AK415" s="3">
        <f t="shared" si="950"/>
        <v>0</v>
      </c>
      <c r="AL415" s="3">
        <f t="shared" si="950"/>
        <v>1</v>
      </c>
      <c r="AM415" s="3">
        <f t="shared" si="823"/>
        <v>6</v>
      </c>
      <c r="DK415" s="3">
        <v>257</v>
      </c>
      <c r="DL415" s="3" t="s">
        <v>1</v>
      </c>
      <c r="DN415" s="3" t="s">
        <v>3</v>
      </c>
      <c r="DO415" s="3" t="s">
        <v>4</v>
      </c>
      <c r="DP415" s="3" t="s">
        <v>5</v>
      </c>
      <c r="DR415" s="3" t="s">
        <v>0</v>
      </c>
      <c r="DT415" s="3" t="s">
        <v>104</v>
      </c>
      <c r="DV415" s="5" t="s">
        <v>106</v>
      </c>
      <c r="DW415" s="3" t="s">
        <v>72</v>
      </c>
      <c r="DY415" s="3" t="s">
        <v>117</v>
      </c>
      <c r="DZ415" s="3" t="s">
        <v>122</v>
      </c>
      <c r="EA415" s="3" t="s">
        <v>119</v>
      </c>
      <c r="EB415" s="3" t="s">
        <v>126</v>
      </c>
      <c r="EC415" s="3" t="s">
        <v>128</v>
      </c>
      <c r="ED415" s="3" t="s">
        <v>125</v>
      </c>
      <c r="EE415" s="3" t="s">
        <v>123</v>
      </c>
      <c r="EF415" s="3" t="s">
        <v>124</v>
      </c>
      <c r="EH415" s="3">
        <f t="shared" ref="EH415:ES415" si="951">IF(AND(DL415&lt;&gt;"",EH158=1),1,0)</f>
        <v>0</v>
      </c>
      <c r="EI415" s="3">
        <f t="shared" si="951"/>
        <v>0</v>
      </c>
      <c r="EJ415" s="3">
        <f t="shared" si="951"/>
        <v>1</v>
      </c>
      <c r="EK415" s="3">
        <f t="shared" si="951"/>
        <v>1</v>
      </c>
      <c r="EL415" s="3">
        <f t="shared" si="951"/>
        <v>1</v>
      </c>
      <c r="EM415" s="3">
        <f t="shared" si="951"/>
        <v>0</v>
      </c>
      <c r="EN415" s="3">
        <f t="shared" si="951"/>
        <v>1</v>
      </c>
      <c r="EO415" s="3">
        <f t="shared" si="951"/>
        <v>0</v>
      </c>
      <c r="EP415" s="3">
        <f t="shared" si="951"/>
        <v>1</v>
      </c>
      <c r="EQ415" s="3">
        <f t="shared" si="951"/>
        <v>0</v>
      </c>
      <c r="ER415" s="3">
        <f t="shared" si="951"/>
        <v>0</v>
      </c>
      <c r="ES415" s="3">
        <f t="shared" si="951"/>
        <v>1</v>
      </c>
      <c r="ET415" s="3">
        <f t="shared" si="825"/>
        <v>6</v>
      </c>
    </row>
    <row r="416" spans="4:150" x14ac:dyDescent="0.25">
      <c r="D416" s="3">
        <v>258</v>
      </c>
      <c r="E416" s="3" t="s">
        <v>1</v>
      </c>
      <c r="G416" s="3" t="s">
        <v>3</v>
      </c>
      <c r="H416" s="3" t="s">
        <v>4</v>
      </c>
      <c r="I416" s="3" t="s">
        <v>5</v>
      </c>
      <c r="K416" s="3" t="s">
        <v>0</v>
      </c>
      <c r="M416" s="3" t="s">
        <v>104</v>
      </c>
      <c r="N416" s="3" t="s">
        <v>105</v>
      </c>
      <c r="P416" s="3" t="s">
        <v>72</v>
      </c>
      <c r="R416" s="3" t="s">
        <v>117</v>
      </c>
      <c r="S416" s="3" t="s">
        <v>122</v>
      </c>
      <c r="T416" s="3" t="s">
        <v>118</v>
      </c>
      <c r="U416" s="3" t="s">
        <v>126</v>
      </c>
      <c r="V416" s="3" t="s">
        <v>128</v>
      </c>
      <c r="W416" s="3" t="s">
        <v>125</v>
      </c>
      <c r="X416" s="3" t="s">
        <v>123</v>
      </c>
      <c r="Y416" s="3" t="s">
        <v>119</v>
      </c>
      <c r="AA416" s="3">
        <f t="shared" ref="AA416:AL416" si="952">IF(AND(E416&lt;&gt;"",AA158=1),1,0)</f>
        <v>0</v>
      </c>
      <c r="AB416" s="3">
        <f t="shared" si="952"/>
        <v>0</v>
      </c>
      <c r="AC416" s="3">
        <f t="shared" si="952"/>
        <v>1</v>
      </c>
      <c r="AD416" s="3">
        <f t="shared" si="952"/>
        <v>1</v>
      </c>
      <c r="AE416" s="3">
        <f t="shared" si="952"/>
        <v>1</v>
      </c>
      <c r="AF416" s="3">
        <f t="shared" si="952"/>
        <v>0</v>
      </c>
      <c r="AG416" s="3">
        <f t="shared" si="952"/>
        <v>1</v>
      </c>
      <c r="AH416" s="3">
        <f t="shared" si="952"/>
        <v>0</v>
      </c>
      <c r="AI416" s="3">
        <f t="shared" si="952"/>
        <v>1</v>
      </c>
      <c r="AJ416" s="3">
        <f t="shared" si="952"/>
        <v>1</v>
      </c>
      <c r="AK416" s="3">
        <f t="shared" si="952"/>
        <v>0</v>
      </c>
      <c r="AL416" s="3">
        <f t="shared" si="952"/>
        <v>1</v>
      </c>
      <c r="AM416" s="3">
        <f t="shared" ref="AM416:AM479" si="953">SUM(AA416:AL416)</f>
        <v>7</v>
      </c>
      <c r="DK416" s="3">
        <v>258</v>
      </c>
      <c r="DL416" s="3" t="s">
        <v>1</v>
      </c>
      <c r="DN416" s="3" t="s">
        <v>3</v>
      </c>
      <c r="DO416" s="3" t="s">
        <v>4</v>
      </c>
      <c r="DP416" s="3" t="s">
        <v>5</v>
      </c>
      <c r="DR416" s="3" t="s">
        <v>0</v>
      </c>
      <c r="DT416" s="3" t="s">
        <v>104</v>
      </c>
      <c r="DU416" s="3" t="s">
        <v>105</v>
      </c>
      <c r="DW416" s="3" t="s">
        <v>72</v>
      </c>
      <c r="DY416" s="3" t="s">
        <v>117</v>
      </c>
      <c r="DZ416" s="3" t="s">
        <v>122</v>
      </c>
      <c r="EA416" s="3" t="s">
        <v>118</v>
      </c>
      <c r="EB416" s="3" t="s">
        <v>126</v>
      </c>
      <c r="EC416" s="3" t="s">
        <v>128</v>
      </c>
      <c r="ED416" s="3" t="s">
        <v>125</v>
      </c>
      <c r="EE416" s="3" t="s">
        <v>123</v>
      </c>
      <c r="EF416" s="3" t="s">
        <v>119</v>
      </c>
      <c r="EH416" s="3">
        <f t="shared" ref="EH416:ES416" si="954">IF(AND(DL416&lt;&gt;"",EH158=1),1,0)</f>
        <v>0</v>
      </c>
      <c r="EI416" s="3">
        <f t="shared" si="954"/>
        <v>0</v>
      </c>
      <c r="EJ416" s="3">
        <f t="shared" si="954"/>
        <v>1</v>
      </c>
      <c r="EK416" s="3">
        <f t="shared" si="954"/>
        <v>1</v>
      </c>
      <c r="EL416" s="3">
        <f t="shared" si="954"/>
        <v>1</v>
      </c>
      <c r="EM416" s="3">
        <f t="shared" si="954"/>
        <v>0</v>
      </c>
      <c r="EN416" s="3">
        <f t="shared" si="954"/>
        <v>1</v>
      </c>
      <c r="EO416" s="3">
        <f t="shared" si="954"/>
        <v>0</v>
      </c>
      <c r="EP416" s="3">
        <f t="shared" si="954"/>
        <v>1</v>
      </c>
      <c r="EQ416" s="3">
        <f t="shared" si="954"/>
        <v>1</v>
      </c>
      <c r="ER416" s="3">
        <f t="shared" si="954"/>
        <v>0</v>
      </c>
      <c r="ES416" s="3">
        <f t="shared" si="954"/>
        <v>1</v>
      </c>
      <c r="ET416" s="3">
        <f t="shared" ref="ET416:ET479" si="955">SUM(EH416:ES416)</f>
        <v>7</v>
      </c>
    </row>
    <row r="417" spans="4:150" x14ac:dyDescent="0.25">
      <c r="D417" s="3">
        <v>259</v>
      </c>
      <c r="E417" s="3" t="s">
        <v>1</v>
      </c>
      <c r="G417" s="3" t="s">
        <v>3</v>
      </c>
      <c r="H417" s="3" t="s">
        <v>4</v>
      </c>
      <c r="I417" s="3" t="s">
        <v>5</v>
      </c>
      <c r="K417" s="3" t="s">
        <v>0</v>
      </c>
      <c r="M417" s="3" t="s">
        <v>104</v>
      </c>
      <c r="N417" s="3" t="s">
        <v>105</v>
      </c>
      <c r="O417" s="5" t="s">
        <v>106</v>
      </c>
      <c r="R417" s="3" t="s">
        <v>117</v>
      </c>
      <c r="S417" s="3" t="s">
        <v>122</v>
      </c>
      <c r="T417" s="3" t="s">
        <v>118</v>
      </c>
      <c r="U417" s="3" t="s">
        <v>126</v>
      </c>
      <c r="V417" s="3" t="s">
        <v>128</v>
      </c>
      <c r="W417" s="3" t="s">
        <v>125</v>
      </c>
      <c r="X417" s="3" t="s">
        <v>119</v>
      </c>
      <c r="Y417" s="3" t="s">
        <v>124</v>
      </c>
      <c r="AA417" s="3">
        <f t="shared" ref="AA417:AL417" si="956">IF(AND(E417&lt;&gt;"",AA158=1),1,0)</f>
        <v>0</v>
      </c>
      <c r="AB417" s="3">
        <f t="shared" si="956"/>
        <v>0</v>
      </c>
      <c r="AC417" s="3">
        <f t="shared" si="956"/>
        <v>1</v>
      </c>
      <c r="AD417" s="3">
        <f t="shared" si="956"/>
        <v>1</v>
      </c>
      <c r="AE417" s="3">
        <f t="shared" si="956"/>
        <v>1</v>
      </c>
      <c r="AF417" s="3">
        <f t="shared" si="956"/>
        <v>0</v>
      </c>
      <c r="AG417" s="3">
        <f t="shared" si="956"/>
        <v>1</v>
      </c>
      <c r="AH417" s="3">
        <f t="shared" si="956"/>
        <v>0</v>
      </c>
      <c r="AI417" s="3">
        <f t="shared" si="956"/>
        <v>1</v>
      </c>
      <c r="AJ417" s="3">
        <f t="shared" si="956"/>
        <v>1</v>
      </c>
      <c r="AK417" s="3">
        <f t="shared" si="956"/>
        <v>0</v>
      </c>
      <c r="AL417" s="3">
        <f t="shared" si="956"/>
        <v>0</v>
      </c>
      <c r="AM417" s="3">
        <f t="shared" si="953"/>
        <v>6</v>
      </c>
      <c r="DK417" s="3">
        <v>259</v>
      </c>
      <c r="DL417" s="3" t="s">
        <v>1</v>
      </c>
      <c r="DN417" s="3" t="s">
        <v>3</v>
      </c>
      <c r="DO417" s="3" t="s">
        <v>4</v>
      </c>
      <c r="DP417" s="3" t="s">
        <v>5</v>
      </c>
      <c r="DR417" s="3" t="s">
        <v>0</v>
      </c>
      <c r="DT417" s="3" t="s">
        <v>104</v>
      </c>
      <c r="DU417" s="3" t="s">
        <v>105</v>
      </c>
      <c r="DV417" s="5" t="s">
        <v>106</v>
      </c>
      <c r="DY417" s="3" t="s">
        <v>117</v>
      </c>
      <c r="DZ417" s="3" t="s">
        <v>122</v>
      </c>
      <c r="EA417" s="3" t="s">
        <v>118</v>
      </c>
      <c r="EB417" s="3" t="s">
        <v>126</v>
      </c>
      <c r="EC417" s="3" t="s">
        <v>128</v>
      </c>
      <c r="ED417" s="3" t="s">
        <v>125</v>
      </c>
      <c r="EE417" s="3" t="s">
        <v>119</v>
      </c>
      <c r="EF417" s="3" t="s">
        <v>124</v>
      </c>
      <c r="EH417" s="3">
        <f t="shared" ref="EH417:ES417" si="957">IF(AND(DL417&lt;&gt;"",EH158=1),1,0)</f>
        <v>0</v>
      </c>
      <c r="EI417" s="3">
        <f t="shared" si="957"/>
        <v>0</v>
      </c>
      <c r="EJ417" s="3">
        <f t="shared" si="957"/>
        <v>1</v>
      </c>
      <c r="EK417" s="3">
        <f t="shared" si="957"/>
        <v>1</v>
      </c>
      <c r="EL417" s="3">
        <f t="shared" si="957"/>
        <v>1</v>
      </c>
      <c r="EM417" s="3">
        <f t="shared" si="957"/>
        <v>0</v>
      </c>
      <c r="EN417" s="3">
        <f t="shared" si="957"/>
        <v>1</v>
      </c>
      <c r="EO417" s="3">
        <f t="shared" si="957"/>
        <v>0</v>
      </c>
      <c r="EP417" s="3">
        <f t="shared" si="957"/>
        <v>1</v>
      </c>
      <c r="EQ417" s="3">
        <f t="shared" si="957"/>
        <v>1</v>
      </c>
      <c r="ER417" s="3">
        <f t="shared" si="957"/>
        <v>0</v>
      </c>
      <c r="ES417" s="3">
        <f t="shared" si="957"/>
        <v>0</v>
      </c>
      <c r="ET417" s="3">
        <f t="shared" si="955"/>
        <v>6</v>
      </c>
    </row>
    <row r="418" spans="4:150" x14ac:dyDescent="0.25">
      <c r="D418" s="3">
        <v>260</v>
      </c>
      <c r="E418" s="3" t="s">
        <v>1</v>
      </c>
      <c r="G418" s="3" t="s">
        <v>3</v>
      </c>
      <c r="H418" s="3" t="s">
        <v>4</v>
      </c>
      <c r="I418" s="3" t="s">
        <v>5</v>
      </c>
      <c r="K418" s="3" t="s">
        <v>0</v>
      </c>
      <c r="L418" s="3" t="s">
        <v>7</v>
      </c>
      <c r="O418" s="5" t="s">
        <v>106</v>
      </c>
      <c r="P418" s="3" t="s">
        <v>72</v>
      </c>
      <c r="R418" s="3" t="s">
        <v>121</v>
      </c>
      <c r="S418" s="3" t="s">
        <v>122</v>
      </c>
      <c r="T418" s="3" t="s">
        <v>117</v>
      </c>
      <c r="U418" s="3" t="s">
        <v>126</v>
      </c>
      <c r="V418" s="3" t="s">
        <v>128</v>
      </c>
      <c r="W418" s="3" t="s">
        <v>125</v>
      </c>
      <c r="X418" s="3" t="s">
        <v>123</v>
      </c>
      <c r="Y418" s="3" t="s">
        <v>124</v>
      </c>
      <c r="AA418" s="3">
        <f t="shared" ref="AA418:AL418" si="958">IF(AND(E418&lt;&gt;"",AA158=1),1,0)</f>
        <v>0</v>
      </c>
      <c r="AB418" s="3">
        <f t="shared" si="958"/>
        <v>0</v>
      </c>
      <c r="AC418" s="3">
        <f t="shared" si="958"/>
        <v>1</v>
      </c>
      <c r="AD418" s="3">
        <f t="shared" si="958"/>
        <v>1</v>
      </c>
      <c r="AE418" s="3">
        <f t="shared" si="958"/>
        <v>1</v>
      </c>
      <c r="AF418" s="3">
        <f t="shared" si="958"/>
        <v>0</v>
      </c>
      <c r="AG418" s="3">
        <f t="shared" si="958"/>
        <v>1</v>
      </c>
      <c r="AH418" s="3">
        <f t="shared" si="958"/>
        <v>0</v>
      </c>
      <c r="AI418" s="3">
        <f t="shared" si="958"/>
        <v>0</v>
      </c>
      <c r="AJ418" s="3">
        <f t="shared" si="958"/>
        <v>0</v>
      </c>
      <c r="AK418" s="3">
        <f t="shared" si="958"/>
        <v>0</v>
      </c>
      <c r="AL418" s="3">
        <f t="shared" si="958"/>
        <v>1</v>
      </c>
      <c r="AM418" s="3">
        <f t="shared" si="953"/>
        <v>5</v>
      </c>
      <c r="DK418" s="3">
        <v>260</v>
      </c>
      <c r="DL418" s="3" t="s">
        <v>1</v>
      </c>
      <c r="DN418" s="3" t="s">
        <v>3</v>
      </c>
      <c r="DO418" s="3" t="s">
        <v>4</v>
      </c>
      <c r="DP418" s="3" t="s">
        <v>5</v>
      </c>
      <c r="DR418" s="3" t="s">
        <v>0</v>
      </c>
      <c r="DS418" s="3" t="s">
        <v>7</v>
      </c>
      <c r="DV418" s="5" t="s">
        <v>106</v>
      </c>
      <c r="DW418" s="3" t="s">
        <v>72</v>
      </c>
      <c r="DY418" s="3" t="s">
        <v>121</v>
      </c>
      <c r="DZ418" s="3" t="s">
        <v>122</v>
      </c>
      <c r="EA418" s="3" t="s">
        <v>117</v>
      </c>
      <c r="EB418" s="3" t="s">
        <v>126</v>
      </c>
      <c r="EC418" s="3" t="s">
        <v>128</v>
      </c>
      <c r="ED418" s="3" t="s">
        <v>125</v>
      </c>
      <c r="EE418" s="3" t="s">
        <v>123</v>
      </c>
      <c r="EF418" s="3" t="s">
        <v>124</v>
      </c>
      <c r="EH418" s="3">
        <f t="shared" ref="EH418:ES418" si="959">IF(AND(DL418&lt;&gt;"",EH158=1),1,0)</f>
        <v>0</v>
      </c>
      <c r="EI418" s="3">
        <f t="shared" si="959"/>
        <v>0</v>
      </c>
      <c r="EJ418" s="3">
        <f t="shared" si="959"/>
        <v>1</v>
      </c>
      <c r="EK418" s="3">
        <f t="shared" si="959"/>
        <v>1</v>
      </c>
      <c r="EL418" s="3">
        <f t="shared" si="959"/>
        <v>1</v>
      </c>
      <c r="EM418" s="3">
        <f t="shared" si="959"/>
        <v>0</v>
      </c>
      <c r="EN418" s="3">
        <f t="shared" si="959"/>
        <v>1</v>
      </c>
      <c r="EO418" s="3">
        <f t="shared" si="959"/>
        <v>0</v>
      </c>
      <c r="EP418" s="3">
        <f t="shared" si="959"/>
        <v>0</v>
      </c>
      <c r="EQ418" s="3">
        <f t="shared" si="959"/>
        <v>0</v>
      </c>
      <c r="ER418" s="3">
        <f t="shared" si="959"/>
        <v>0</v>
      </c>
      <c r="ES418" s="3">
        <f t="shared" si="959"/>
        <v>1</v>
      </c>
      <c r="ET418" s="3">
        <f t="shared" si="955"/>
        <v>5</v>
      </c>
    </row>
    <row r="419" spans="4:150" x14ac:dyDescent="0.25">
      <c r="D419" s="3">
        <v>261</v>
      </c>
      <c r="E419" s="3" t="s">
        <v>1</v>
      </c>
      <c r="G419" s="3" t="s">
        <v>3</v>
      </c>
      <c r="H419" s="3" t="s">
        <v>4</v>
      </c>
      <c r="I419" s="3" t="s">
        <v>5</v>
      </c>
      <c r="K419" s="3" t="s">
        <v>0</v>
      </c>
      <c r="L419" s="3" t="s">
        <v>7</v>
      </c>
      <c r="N419" s="3" t="s">
        <v>105</v>
      </c>
      <c r="P419" s="3" t="s">
        <v>72</v>
      </c>
      <c r="R419" s="3" t="s">
        <v>121</v>
      </c>
      <c r="S419" s="3" t="s">
        <v>122</v>
      </c>
      <c r="T419" s="3" t="s">
        <v>118</v>
      </c>
      <c r="U419" s="3" t="s">
        <v>126</v>
      </c>
      <c r="V419" s="3" t="s">
        <v>128</v>
      </c>
      <c r="W419" s="3" t="s">
        <v>125</v>
      </c>
      <c r="X419" s="3" t="s">
        <v>123</v>
      </c>
      <c r="Y419" s="3" t="s">
        <v>117</v>
      </c>
      <c r="AA419" s="3">
        <f t="shared" ref="AA419:AL419" si="960">IF(AND(E419&lt;&gt;"",AA158=1),1,0)</f>
        <v>0</v>
      </c>
      <c r="AB419" s="3">
        <f t="shared" si="960"/>
        <v>0</v>
      </c>
      <c r="AC419" s="3">
        <f t="shared" si="960"/>
        <v>1</v>
      </c>
      <c r="AD419" s="3">
        <f t="shared" si="960"/>
        <v>1</v>
      </c>
      <c r="AE419" s="3">
        <f t="shared" si="960"/>
        <v>1</v>
      </c>
      <c r="AF419" s="3">
        <f t="shared" si="960"/>
        <v>0</v>
      </c>
      <c r="AG419" s="3">
        <f t="shared" si="960"/>
        <v>1</v>
      </c>
      <c r="AH419" s="3">
        <f t="shared" si="960"/>
        <v>0</v>
      </c>
      <c r="AI419" s="3">
        <f t="shared" si="960"/>
        <v>0</v>
      </c>
      <c r="AJ419" s="3">
        <f t="shared" si="960"/>
        <v>1</v>
      </c>
      <c r="AK419" s="3">
        <f t="shared" si="960"/>
        <v>0</v>
      </c>
      <c r="AL419" s="3">
        <f t="shared" si="960"/>
        <v>1</v>
      </c>
      <c r="AM419" s="3">
        <f t="shared" si="953"/>
        <v>6</v>
      </c>
      <c r="DK419" s="3">
        <v>261</v>
      </c>
      <c r="DL419" s="3" t="s">
        <v>1</v>
      </c>
      <c r="DN419" s="3" t="s">
        <v>3</v>
      </c>
      <c r="DO419" s="3" t="s">
        <v>4</v>
      </c>
      <c r="DP419" s="3" t="s">
        <v>5</v>
      </c>
      <c r="DR419" s="3" t="s">
        <v>0</v>
      </c>
      <c r="DS419" s="3" t="s">
        <v>7</v>
      </c>
      <c r="DU419" s="3" t="s">
        <v>105</v>
      </c>
      <c r="DW419" s="3" t="s">
        <v>72</v>
      </c>
      <c r="DY419" s="3" t="s">
        <v>121</v>
      </c>
      <c r="DZ419" s="3" t="s">
        <v>122</v>
      </c>
      <c r="EA419" s="3" t="s">
        <v>118</v>
      </c>
      <c r="EB419" s="3" t="s">
        <v>126</v>
      </c>
      <c r="EC419" s="3" t="s">
        <v>128</v>
      </c>
      <c r="ED419" s="3" t="s">
        <v>125</v>
      </c>
      <c r="EE419" s="3" t="s">
        <v>123</v>
      </c>
      <c r="EF419" s="3" t="s">
        <v>117</v>
      </c>
      <c r="EH419" s="3">
        <f t="shared" ref="EH419:ES419" si="961">IF(AND(DL419&lt;&gt;"",EH158=1),1,0)</f>
        <v>0</v>
      </c>
      <c r="EI419" s="3">
        <f t="shared" si="961"/>
        <v>0</v>
      </c>
      <c r="EJ419" s="3">
        <f t="shared" si="961"/>
        <v>1</v>
      </c>
      <c r="EK419" s="3">
        <f t="shared" si="961"/>
        <v>1</v>
      </c>
      <c r="EL419" s="3">
        <f t="shared" si="961"/>
        <v>1</v>
      </c>
      <c r="EM419" s="3">
        <f t="shared" si="961"/>
        <v>0</v>
      </c>
      <c r="EN419" s="3">
        <f t="shared" si="961"/>
        <v>1</v>
      </c>
      <c r="EO419" s="3">
        <f t="shared" si="961"/>
        <v>0</v>
      </c>
      <c r="EP419" s="3">
        <f t="shared" si="961"/>
        <v>0</v>
      </c>
      <c r="EQ419" s="3">
        <f t="shared" si="961"/>
        <v>1</v>
      </c>
      <c r="ER419" s="3">
        <f t="shared" si="961"/>
        <v>0</v>
      </c>
      <c r="ES419" s="3">
        <f t="shared" si="961"/>
        <v>1</v>
      </c>
      <c r="ET419" s="3">
        <f t="shared" si="955"/>
        <v>6</v>
      </c>
    </row>
    <row r="420" spans="4:150" x14ac:dyDescent="0.25">
      <c r="D420" s="3">
        <v>262</v>
      </c>
      <c r="E420" s="3" t="s">
        <v>1</v>
      </c>
      <c r="G420" s="3" t="s">
        <v>3</v>
      </c>
      <c r="H420" s="3" t="s">
        <v>4</v>
      </c>
      <c r="I420" s="3" t="s">
        <v>5</v>
      </c>
      <c r="K420" s="3" t="s">
        <v>0</v>
      </c>
      <c r="L420" s="3" t="s">
        <v>7</v>
      </c>
      <c r="N420" s="3" t="s">
        <v>105</v>
      </c>
      <c r="O420" s="5" t="s">
        <v>106</v>
      </c>
      <c r="R420" s="3" t="s">
        <v>121</v>
      </c>
      <c r="S420" s="3" t="s">
        <v>122</v>
      </c>
      <c r="T420" s="3" t="s">
        <v>118</v>
      </c>
      <c r="U420" s="3" t="s">
        <v>126</v>
      </c>
      <c r="V420" s="3" t="s">
        <v>128</v>
      </c>
      <c r="W420" s="3" t="s">
        <v>125</v>
      </c>
      <c r="X420" s="3" t="s">
        <v>117</v>
      </c>
      <c r="Y420" s="3" t="s">
        <v>124</v>
      </c>
      <c r="AA420" s="3">
        <f t="shared" ref="AA420:AL420" si="962">IF(AND(E420&lt;&gt;"",AA158=1),1,0)</f>
        <v>0</v>
      </c>
      <c r="AB420" s="3">
        <f t="shared" si="962"/>
        <v>0</v>
      </c>
      <c r="AC420" s="3">
        <f t="shared" si="962"/>
        <v>1</v>
      </c>
      <c r="AD420" s="3">
        <f t="shared" si="962"/>
        <v>1</v>
      </c>
      <c r="AE420" s="3">
        <f t="shared" si="962"/>
        <v>1</v>
      </c>
      <c r="AF420" s="3">
        <f t="shared" si="962"/>
        <v>0</v>
      </c>
      <c r="AG420" s="3">
        <f t="shared" si="962"/>
        <v>1</v>
      </c>
      <c r="AH420" s="3">
        <f t="shared" si="962"/>
        <v>0</v>
      </c>
      <c r="AI420" s="3">
        <f t="shared" si="962"/>
        <v>0</v>
      </c>
      <c r="AJ420" s="3">
        <f t="shared" si="962"/>
        <v>1</v>
      </c>
      <c r="AK420" s="3">
        <f t="shared" si="962"/>
        <v>0</v>
      </c>
      <c r="AL420" s="3">
        <f t="shared" si="962"/>
        <v>0</v>
      </c>
      <c r="AM420" s="3">
        <f t="shared" si="953"/>
        <v>5</v>
      </c>
      <c r="DK420" s="3">
        <v>262</v>
      </c>
      <c r="DL420" s="3" t="s">
        <v>1</v>
      </c>
      <c r="DN420" s="3" t="s">
        <v>3</v>
      </c>
      <c r="DO420" s="3" t="s">
        <v>4</v>
      </c>
      <c r="DP420" s="3" t="s">
        <v>5</v>
      </c>
      <c r="DR420" s="3" t="s">
        <v>0</v>
      </c>
      <c r="DS420" s="3" t="s">
        <v>7</v>
      </c>
      <c r="DU420" s="3" t="s">
        <v>105</v>
      </c>
      <c r="DV420" s="5" t="s">
        <v>106</v>
      </c>
      <c r="DY420" s="3" t="s">
        <v>121</v>
      </c>
      <c r="DZ420" s="3" t="s">
        <v>122</v>
      </c>
      <c r="EA420" s="3" t="s">
        <v>118</v>
      </c>
      <c r="EB420" s="3" t="s">
        <v>126</v>
      </c>
      <c r="EC420" s="3" t="s">
        <v>128</v>
      </c>
      <c r="ED420" s="3" t="s">
        <v>125</v>
      </c>
      <c r="EE420" s="3" t="s">
        <v>117</v>
      </c>
      <c r="EF420" s="3" t="s">
        <v>124</v>
      </c>
      <c r="EH420" s="3">
        <f t="shared" ref="EH420:ES420" si="963">IF(AND(DL420&lt;&gt;"",EH158=1),1,0)</f>
        <v>0</v>
      </c>
      <c r="EI420" s="3">
        <f t="shared" si="963"/>
        <v>0</v>
      </c>
      <c r="EJ420" s="3">
        <f t="shared" si="963"/>
        <v>1</v>
      </c>
      <c r="EK420" s="3">
        <f t="shared" si="963"/>
        <v>1</v>
      </c>
      <c r="EL420" s="3">
        <f t="shared" si="963"/>
        <v>1</v>
      </c>
      <c r="EM420" s="3">
        <f t="shared" si="963"/>
        <v>0</v>
      </c>
      <c r="EN420" s="3">
        <f t="shared" si="963"/>
        <v>1</v>
      </c>
      <c r="EO420" s="3">
        <f t="shared" si="963"/>
        <v>0</v>
      </c>
      <c r="EP420" s="3">
        <f t="shared" si="963"/>
        <v>0</v>
      </c>
      <c r="EQ420" s="3">
        <f t="shared" si="963"/>
        <v>1</v>
      </c>
      <c r="ER420" s="3">
        <f t="shared" si="963"/>
        <v>0</v>
      </c>
      <c r="ES420" s="3">
        <f t="shared" si="963"/>
        <v>0</v>
      </c>
      <c r="ET420" s="3">
        <f t="shared" si="955"/>
        <v>5</v>
      </c>
    </row>
    <row r="421" spans="4:150" x14ac:dyDescent="0.25">
      <c r="D421" s="3">
        <v>263</v>
      </c>
      <c r="E421" s="3" t="s">
        <v>1</v>
      </c>
      <c r="G421" s="3" t="s">
        <v>3</v>
      </c>
      <c r="H421" s="3" t="s">
        <v>4</v>
      </c>
      <c r="I421" s="3" t="s">
        <v>5</v>
      </c>
      <c r="K421" s="3" t="s">
        <v>0</v>
      </c>
      <c r="L421" s="3" t="s">
        <v>7</v>
      </c>
      <c r="M421" s="3" t="s">
        <v>104</v>
      </c>
      <c r="P421" s="3" t="s">
        <v>72</v>
      </c>
      <c r="R421" s="3" t="s">
        <v>121</v>
      </c>
      <c r="S421" s="3" t="s">
        <v>122</v>
      </c>
      <c r="T421" s="3" t="s">
        <v>117</v>
      </c>
      <c r="U421" s="3" t="s">
        <v>126</v>
      </c>
      <c r="V421" s="3" t="s">
        <v>128</v>
      </c>
      <c r="W421" s="3" t="s">
        <v>125</v>
      </c>
      <c r="X421" s="3" t="s">
        <v>123</v>
      </c>
      <c r="Y421" s="3" t="s">
        <v>119</v>
      </c>
      <c r="AA421" s="3">
        <f t="shared" ref="AA421:AL421" si="964">IF(AND(E421&lt;&gt;"",AA158=1),1,0)</f>
        <v>0</v>
      </c>
      <c r="AB421" s="3">
        <f t="shared" si="964"/>
        <v>0</v>
      </c>
      <c r="AC421" s="3">
        <f t="shared" si="964"/>
        <v>1</v>
      </c>
      <c r="AD421" s="3">
        <f t="shared" si="964"/>
        <v>1</v>
      </c>
      <c r="AE421" s="3">
        <f t="shared" si="964"/>
        <v>1</v>
      </c>
      <c r="AF421" s="3">
        <f t="shared" si="964"/>
        <v>0</v>
      </c>
      <c r="AG421" s="3">
        <f t="shared" si="964"/>
        <v>1</v>
      </c>
      <c r="AH421" s="3">
        <f t="shared" si="964"/>
        <v>0</v>
      </c>
      <c r="AI421" s="3">
        <f t="shared" si="964"/>
        <v>1</v>
      </c>
      <c r="AJ421" s="3">
        <f t="shared" si="964"/>
        <v>0</v>
      </c>
      <c r="AK421" s="3">
        <f t="shared" si="964"/>
        <v>0</v>
      </c>
      <c r="AL421" s="3">
        <f t="shared" si="964"/>
        <v>1</v>
      </c>
      <c r="AM421" s="3">
        <f t="shared" si="953"/>
        <v>6</v>
      </c>
      <c r="DK421" s="3">
        <v>263</v>
      </c>
      <c r="DL421" s="3" t="s">
        <v>1</v>
      </c>
      <c r="DN421" s="3" t="s">
        <v>3</v>
      </c>
      <c r="DO421" s="3" t="s">
        <v>4</v>
      </c>
      <c r="DP421" s="3" t="s">
        <v>5</v>
      </c>
      <c r="DR421" s="3" t="s">
        <v>0</v>
      </c>
      <c r="DS421" s="3" t="s">
        <v>7</v>
      </c>
      <c r="DT421" s="3" t="s">
        <v>104</v>
      </c>
      <c r="DW421" s="3" t="s">
        <v>72</v>
      </c>
      <c r="DY421" s="3" t="s">
        <v>121</v>
      </c>
      <c r="DZ421" s="3" t="s">
        <v>122</v>
      </c>
      <c r="EA421" s="3" t="s">
        <v>117</v>
      </c>
      <c r="EB421" s="3" t="s">
        <v>126</v>
      </c>
      <c r="EC421" s="3" t="s">
        <v>128</v>
      </c>
      <c r="ED421" s="3" t="s">
        <v>125</v>
      </c>
      <c r="EE421" s="3" t="s">
        <v>123</v>
      </c>
      <c r="EF421" s="3" t="s">
        <v>119</v>
      </c>
      <c r="EH421" s="3">
        <f t="shared" ref="EH421:ES421" si="965">IF(AND(DL421&lt;&gt;"",EH158=1),1,0)</f>
        <v>0</v>
      </c>
      <c r="EI421" s="3">
        <f t="shared" si="965"/>
        <v>0</v>
      </c>
      <c r="EJ421" s="3">
        <f t="shared" si="965"/>
        <v>1</v>
      </c>
      <c r="EK421" s="3">
        <f t="shared" si="965"/>
        <v>1</v>
      </c>
      <c r="EL421" s="3">
        <f t="shared" si="965"/>
        <v>1</v>
      </c>
      <c r="EM421" s="3">
        <f t="shared" si="965"/>
        <v>0</v>
      </c>
      <c r="EN421" s="3">
        <f t="shared" si="965"/>
        <v>1</v>
      </c>
      <c r="EO421" s="3">
        <f t="shared" si="965"/>
        <v>0</v>
      </c>
      <c r="EP421" s="3">
        <f t="shared" si="965"/>
        <v>1</v>
      </c>
      <c r="EQ421" s="3">
        <f t="shared" si="965"/>
        <v>0</v>
      </c>
      <c r="ER421" s="3">
        <f t="shared" si="965"/>
        <v>0</v>
      </c>
      <c r="ES421" s="3">
        <f t="shared" si="965"/>
        <v>1</v>
      </c>
      <c r="ET421" s="3">
        <f t="shared" si="955"/>
        <v>6</v>
      </c>
    </row>
    <row r="422" spans="4:150" x14ac:dyDescent="0.25">
      <c r="D422" s="3">
        <v>264</v>
      </c>
      <c r="E422" s="3" t="s">
        <v>1</v>
      </c>
      <c r="G422" s="3" t="s">
        <v>3</v>
      </c>
      <c r="H422" s="3" t="s">
        <v>4</v>
      </c>
      <c r="I422" s="3" t="s">
        <v>5</v>
      </c>
      <c r="K422" s="3" t="s">
        <v>0</v>
      </c>
      <c r="L422" s="3" t="s">
        <v>7</v>
      </c>
      <c r="M422" s="3" t="s">
        <v>104</v>
      </c>
      <c r="O422" s="5" t="s">
        <v>106</v>
      </c>
      <c r="R422" s="3" t="s">
        <v>121</v>
      </c>
      <c r="S422" s="3" t="s">
        <v>122</v>
      </c>
      <c r="T422" s="3" t="s">
        <v>117</v>
      </c>
      <c r="U422" s="3" t="s">
        <v>126</v>
      </c>
      <c r="V422" s="3" t="s">
        <v>128</v>
      </c>
      <c r="W422" s="3" t="s">
        <v>125</v>
      </c>
      <c r="X422" s="3" t="s">
        <v>119</v>
      </c>
      <c r="Y422" s="3" t="s">
        <v>124</v>
      </c>
      <c r="AA422" s="3">
        <f t="shared" ref="AA422:AL422" si="966">IF(AND(E422&lt;&gt;"",AA158=1),1,0)</f>
        <v>0</v>
      </c>
      <c r="AB422" s="3">
        <f t="shared" si="966"/>
        <v>0</v>
      </c>
      <c r="AC422" s="3">
        <f t="shared" si="966"/>
        <v>1</v>
      </c>
      <c r="AD422" s="3">
        <f t="shared" si="966"/>
        <v>1</v>
      </c>
      <c r="AE422" s="3">
        <f t="shared" si="966"/>
        <v>1</v>
      </c>
      <c r="AF422" s="3">
        <f t="shared" si="966"/>
        <v>0</v>
      </c>
      <c r="AG422" s="3">
        <f t="shared" si="966"/>
        <v>1</v>
      </c>
      <c r="AH422" s="3">
        <f t="shared" si="966"/>
        <v>0</v>
      </c>
      <c r="AI422" s="3">
        <f t="shared" si="966"/>
        <v>1</v>
      </c>
      <c r="AJ422" s="3">
        <f t="shared" si="966"/>
        <v>0</v>
      </c>
      <c r="AK422" s="3">
        <f t="shared" si="966"/>
        <v>0</v>
      </c>
      <c r="AL422" s="3">
        <f t="shared" si="966"/>
        <v>0</v>
      </c>
      <c r="AM422" s="3">
        <f t="shared" si="953"/>
        <v>5</v>
      </c>
      <c r="DK422" s="3">
        <v>264</v>
      </c>
      <c r="DL422" s="3" t="s">
        <v>1</v>
      </c>
      <c r="DN422" s="3" t="s">
        <v>3</v>
      </c>
      <c r="DO422" s="3" t="s">
        <v>4</v>
      </c>
      <c r="DP422" s="3" t="s">
        <v>5</v>
      </c>
      <c r="DR422" s="3" t="s">
        <v>0</v>
      </c>
      <c r="DS422" s="3" t="s">
        <v>7</v>
      </c>
      <c r="DT422" s="3" t="s">
        <v>104</v>
      </c>
      <c r="DV422" s="5" t="s">
        <v>106</v>
      </c>
      <c r="DY422" s="3" t="s">
        <v>121</v>
      </c>
      <c r="DZ422" s="3" t="s">
        <v>122</v>
      </c>
      <c r="EA422" s="3" t="s">
        <v>117</v>
      </c>
      <c r="EB422" s="3" t="s">
        <v>126</v>
      </c>
      <c r="EC422" s="3" t="s">
        <v>128</v>
      </c>
      <c r="ED422" s="3" t="s">
        <v>125</v>
      </c>
      <c r="EE422" s="3" t="s">
        <v>119</v>
      </c>
      <c r="EF422" s="3" t="s">
        <v>124</v>
      </c>
      <c r="EH422" s="3">
        <f t="shared" ref="EH422:ES422" si="967">IF(AND(DL422&lt;&gt;"",EH158=1),1,0)</f>
        <v>0</v>
      </c>
      <c r="EI422" s="3">
        <f t="shared" si="967"/>
        <v>0</v>
      </c>
      <c r="EJ422" s="3">
        <f t="shared" si="967"/>
        <v>1</v>
      </c>
      <c r="EK422" s="3">
        <f t="shared" si="967"/>
        <v>1</v>
      </c>
      <c r="EL422" s="3">
        <f t="shared" si="967"/>
        <v>1</v>
      </c>
      <c r="EM422" s="3">
        <f t="shared" si="967"/>
        <v>0</v>
      </c>
      <c r="EN422" s="3">
        <f t="shared" si="967"/>
        <v>1</v>
      </c>
      <c r="EO422" s="3">
        <f t="shared" si="967"/>
        <v>0</v>
      </c>
      <c r="EP422" s="3">
        <f t="shared" si="967"/>
        <v>1</v>
      </c>
      <c r="EQ422" s="3">
        <f t="shared" si="967"/>
        <v>0</v>
      </c>
      <c r="ER422" s="3">
        <f t="shared" si="967"/>
        <v>0</v>
      </c>
      <c r="ES422" s="3">
        <f t="shared" si="967"/>
        <v>0</v>
      </c>
      <c r="ET422" s="3">
        <f t="shared" si="955"/>
        <v>5</v>
      </c>
    </row>
    <row r="423" spans="4:150" x14ac:dyDescent="0.25">
      <c r="D423" s="3">
        <v>265</v>
      </c>
      <c r="E423" s="3" t="s">
        <v>1</v>
      </c>
      <c r="G423" s="3" t="s">
        <v>3</v>
      </c>
      <c r="H423" s="3" t="s">
        <v>4</v>
      </c>
      <c r="I423" s="3" t="s">
        <v>5</v>
      </c>
      <c r="K423" s="3" t="s">
        <v>0</v>
      </c>
      <c r="L423" s="3" t="s">
        <v>7</v>
      </c>
      <c r="M423" s="3" t="s">
        <v>104</v>
      </c>
      <c r="N423" s="3" t="s">
        <v>105</v>
      </c>
      <c r="R423" s="3" t="s">
        <v>121</v>
      </c>
      <c r="S423" s="3" t="s">
        <v>122</v>
      </c>
      <c r="T423" s="3" t="s">
        <v>118</v>
      </c>
      <c r="U423" s="3" t="s">
        <v>126</v>
      </c>
      <c r="V423" s="3" t="s">
        <v>128</v>
      </c>
      <c r="W423" s="3" t="s">
        <v>125</v>
      </c>
      <c r="X423" s="3" t="s">
        <v>117</v>
      </c>
      <c r="Y423" s="3" t="s">
        <v>119</v>
      </c>
      <c r="AA423" s="3">
        <f t="shared" ref="AA423:AL423" si="968">IF(AND(E423&lt;&gt;"",AA158=1),1,0)</f>
        <v>0</v>
      </c>
      <c r="AB423" s="3">
        <f t="shared" si="968"/>
        <v>0</v>
      </c>
      <c r="AC423" s="3">
        <f t="shared" si="968"/>
        <v>1</v>
      </c>
      <c r="AD423" s="3">
        <f t="shared" si="968"/>
        <v>1</v>
      </c>
      <c r="AE423" s="3">
        <f t="shared" si="968"/>
        <v>1</v>
      </c>
      <c r="AF423" s="3">
        <f t="shared" si="968"/>
        <v>0</v>
      </c>
      <c r="AG423" s="3">
        <f t="shared" si="968"/>
        <v>1</v>
      </c>
      <c r="AH423" s="3">
        <f t="shared" si="968"/>
        <v>0</v>
      </c>
      <c r="AI423" s="3">
        <f t="shared" si="968"/>
        <v>1</v>
      </c>
      <c r="AJ423" s="3">
        <f t="shared" si="968"/>
        <v>1</v>
      </c>
      <c r="AK423" s="3">
        <f t="shared" si="968"/>
        <v>0</v>
      </c>
      <c r="AL423" s="3">
        <f t="shared" si="968"/>
        <v>0</v>
      </c>
      <c r="AM423" s="3">
        <f t="shared" si="953"/>
        <v>6</v>
      </c>
      <c r="DK423" s="3">
        <v>265</v>
      </c>
      <c r="DL423" s="3" t="s">
        <v>1</v>
      </c>
      <c r="DN423" s="3" t="s">
        <v>3</v>
      </c>
      <c r="DO423" s="3" t="s">
        <v>4</v>
      </c>
      <c r="DP423" s="3" t="s">
        <v>5</v>
      </c>
      <c r="DR423" s="3" t="s">
        <v>0</v>
      </c>
      <c r="DS423" s="3" t="s">
        <v>7</v>
      </c>
      <c r="DT423" s="3" t="s">
        <v>104</v>
      </c>
      <c r="DU423" s="3" t="s">
        <v>105</v>
      </c>
      <c r="DY423" s="3" t="s">
        <v>121</v>
      </c>
      <c r="DZ423" s="3" t="s">
        <v>122</v>
      </c>
      <c r="EA423" s="3" t="s">
        <v>118</v>
      </c>
      <c r="EB423" s="3" t="s">
        <v>126</v>
      </c>
      <c r="EC423" s="3" t="s">
        <v>128</v>
      </c>
      <c r="ED423" s="3" t="s">
        <v>125</v>
      </c>
      <c r="EE423" s="3" t="s">
        <v>117</v>
      </c>
      <c r="EF423" s="3" t="s">
        <v>119</v>
      </c>
      <c r="EH423" s="3">
        <f t="shared" ref="EH423:ES423" si="969">IF(AND(DL423&lt;&gt;"",EH158=1),1,0)</f>
        <v>0</v>
      </c>
      <c r="EI423" s="3">
        <f t="shared" si="969"/>
        <v>0</v>
      </c>
      <c r="EJ423" s="3">
        <f t="shared" si="969"/>
        <v>1</v>
      </c>
      <c r="EK423" s="3">
        <f t="shared" si="969"/>
        <v>1</v>
      </c>
      <c r="EL423" s="3">
        <f t="shared" si="969"/>
        <v>1</v>
      </c>
      <c r="EM423" s="3">
        <f t="shared" si="969"/>
        <v>0</v>
      </c>
      <c r="EN423" s="3">
        <f t="shared" si="969"/>
        <v>1</v>
      </c>
      <c r="EO423" s="3">
        <f t="shared" si="969"/>
        <v>0</v>
      </c>
      <c r="EP423" s="3">
        <f t="shared" si="969"/>
        <v>1</v>
      </c>
      <c r="EQ423" s="3">
        <f t="shared" si="969"/>
        <v>1</v>
      </c>
      <c r="ER423" s="3">
        <f t="shared" si="969"/>
        <v>0</v>
      </c>
      <c r="ES423" s="3">
        <f t="shared" si="969"/>
        <v>0</v>
      </c>
      <c r="ET423" s="3">
        <f t="shared" si="955"/>
        <v>6</v>
      </c>
    </row>
    <row r="424" spans="4:150" x14ac:dyDescent="0.25">
      <c r="D424" s="3">
        <v>266</v>
      </c>
      <c r="E424" s="3" t="s">
        <v>1</v>
      </c>
      <c r="G424" s="3" t="s">
        <v>3</v>
      </c>
      <c r="H424" s="3" t="s">
        <v>4</v>
      </c>
      <c r="I424" s="3" t="s">
        <v>5</v>
      </c>
      <c r="J424" s="3" t="s">
        <v>6</v>
      </c>
      <c r="N424" s="3" t="s">
        <v>105</v>
      </c>
      <c r="O424" s="5" t="s">
        <v>106</v>
      </c>
      <c r="P424" s="3" t="s">
        <v>72</v>
      </c>
      <c r="R424" s="3" t="s">
        <v>126</v>
      </c>
      <c r="S424" s="3" t="s">
        <v>118</v>
      </c>
      <c r="T424" s="3" t="s">
        <v>117</v>
      </c>
      <c r="U424" s="3" t="s">
        <v>125</v>
      </c>
      <c r="V424" s="3" t="s">
        <v>128</v>
      </c>
      <c r="W424" s="3" t="s">
        <v>120</v>
      </c>
      <c r="X424" s="3" t="s">
        <v>123</v>
      </c>
      <c r="Y424" s="3" t="s">
        <v>124</v>
      </c>
      <c r="AA424" s="3">
        <f t="shared" ref="AA424:AL424" si="970">IF(AND(E424&lt;&gt;"",AA158=1),1,0)</f>
        <v>0</v>
      </c>
      <c r="AB424" s="3">
        <f t="shared" si="970"/>
        <v>0</v>
      </c>
      <c r="AC424" s="3">
        <f t="shared" si="970"/>
        <v>1</v>
      </c>
      <c r="AD424" s="3">
        <f t="shared" si="970"/>
        <v>1</v>
      </c>
      <c r="AE424" s="3">
        <f t="shared" si="970"/>
        <v>1</v>
      </c>
      <c r="AF424" s="3">
        <f t="shared" si="970"/>
        <v>1</v>
      </c>
      <c r="AG424" s="3">
        <f t="shared" si="970"/>
        <v>0</v>
      </c>
      <c r="AH424" s="3">
        <f t="shared" si="970"/>
        <v>0</v>
      </c>
      <c r="AI424" s="3">
        <f t="shared" si="970"/>
        <v>0</v>
      </c>
      <c r="AJ424" s="3">
        <f t="shared" si="970"/>
        <v>1</v>
      </c>
      <c r="AK424" s="3">
        <f t="shared" si="970"/>
        <v>0</v>
      </c>
      <c r="AL424" s="3">
        <f t="shared" si="970"/>
        <v>1</v>
      </c>
      <c r="AM424" s="3">
        <f t="shared" si="953"/>
        <v>6</v>
      </c>
      <c r="DK424" s="3">
        <v>266</v>
      </c>
      <c r="DL424" s="3" t="s">
        <v>1</v>
      </c>
      <c r="DN424" s="3" t="s">
        <v>3</v>
      </c>
      <c r="DO424" s="3" t="s">
        <v>4</v>
      </c>
      <c r="DP424" s="3" t="s">
        <v>5</v>
      </c>
      <c r="DQ424" s="3" t="s">
        <v>6</v>
      </c>
      <c r="DU424" s="3" t="s">
        <v>105</v>
      </c>
      <c r="DV424" s="5" t="s">
        <v>106</v>
      </c>
      <c r="DW424" s="3" t="s">
        <v>72</v>
      </c>
      <c r="DY424" s="3" t="s">
        <v>126</v>
      </c>
      <c r="DZ424" s="3" t="s">
        <v>118</v>
      </c>
      <c r="EA424" s="3" t="s">
        <v>117</v>
      </c>
      <c r="EB424" s="3" t="s">
        <v>125</v>
      </c>
      <c r="EC424" s="3" t="s">
        <v>128</v>
      </c>
      <c r="ED424" s="3" t="s">
        <v>120</v>
      </c>
      <c r="EE424" s="3" t="s">
        <v>123</v>
      </c>
      <c r="EF424" s="3" t="s">
        <v>124</v>
      </c>
      <c r="EH424" s="3">
        <f t="shared" ref="EH424:ES424" si="971">IF(AND(DL424&lt;&gt;"",EH158=1),1,0)</f>
        <v>0</v>
      </c>
      <c r="EI424" s="3">
        <f t="shared" si="971"/>
        <v>0</v>
      </c>
      <c r="EJ424" s="3">
        <f t="shared" si="971"/>
        <v>1</v>
      </c>
      <c r="EK424" s="3">
        <f t="shared" si="971"/>
        <v>1</v>
      </c>
      <c r="EL424" s="3">
        <f t="shared" si="971"/>
        <v>1</v>
      </c>
      <c r="EM424" s="3">
        <f t="shared" si="971"/>
        <v>1</v>
      </c>
      <c r="EN424" s="3">
        <f t="shared" si="971"/>
        <v>0</v>
      </c>
      <c r="EO424" s="3">
        <f t="shared" si="971"/>
        <v>0</v>
      </c>
      <c r="EP424" s="3">
        <f t="shared" si="971"/>
        <v>0</v>
      </c>
      <c r="EQ424" s="3">
        <f t="shared" si="971"/>
        <v>1</v>
      </c>
      <c r="ER424" s="3">
        <f t="shared" si="971"/>
        <v>0</v>
      </c>
      <c r="ES424" s="3">
        <f t="shared" si="971"/>
        <v>1</v>
      </c>
      <c r="ET424" s="3">
        <f t="shared" si="955"/>
        <v>6</v>
      </c>
    </row>
    <row r="425" spans="4:150" x14ac:dyDescent="0.25">
      <c r="D425" s="3">
        <v>267</v>
      </c>
      <c r="E425" s="3" t="s">
        <v>1</v>
      </c>
      <c r="G425" s="3" t="s">
        <v>3</v>
      </c>
      <c r="H425" s="3" t="s">
        <v>4</v>
      </c>
      <c r="I425" s="3" t="s">
        <v>5</v>
      </c>
      <c r="J425" s="3" t="s">
        <v>6</v>
      </c>
      <c r="M425" s="3" t="s">
        <v>104</v>
      </c>
      <c r="O425" s="5" t="s">
        <v>106</v>
      </c>
      <c r="P425" s="3" t="s">
        <v>72</v>
      </c>
      <c r="R425" s="3" t="s">
        <v>126</v>
      </c>
      <c r="S425" s="3" t="s">
        <v>117</v>
      </c>
      <c r="T425" s="3" t="s">
        <v>119</v>
      </c>
      <c r="U425" s="3" t="s">
        <v>125</v>
      </c>
      <c r="V425" s="3" t="s">
        <v>128</v>
      </c>
      <c r="W425" s="3" t="s">
        <v>120</v>
      </c>
      <c r="X425" s="3" t="s">
        <v>123</v>
      </c>
      <c r="Y425" s="3" t="s">
        <v>124</v>
      </c>
      <c r="AA425" s="3">
        <f t="shared" ref="AA425:AL425" si="972">IF(AND(E425&lt;&gt;"",AA158=1),1,0)</f>
        <v>0</v>
      </c>
      <c r="AB425" s="3">
        <f t="shared" si="972"/>
        <v>0</v>
      </c>
      <c r="AC425" s="3">
        <f t="shared" si="972"/>
        <v>1</v>
      </c>
      <c r="AD425" s="3">
        <f t="shared" si="972"/>
        <v>1</v>
      </c>
      <c r="AE425" s="3">
        <f t="shared" si="972"/>
        <v>1</v>
      </c>
      <c r="AF425" s="3">
        <f t="shared" si="972"/>
        <v>1</v>
      </c>
      <c r="AG425" s="3">
        <f t="shared" si="972"/>
        <v>0</v>
      </c>
      <c r="AH425" s="3">
        <f t="shared" si="972"/>
        <v>0</v>
      </c>
      <c r="AI425" s="3">
        <f t="shared" si="972"/>
        <v>1</v>
      </c>
      <c r="AJ425" s="3">
        <f t="shared" si="972"/>
        <v>0</v>
      </c>
      <c r="AK425" s="3">
        <f t="shared" si="972"/>
        <v>0</v>
      </c>
      <c r="AL425" s="3">
        <f t="shared" si="972"/>
        <v>1</v>
      </c>
      <c r="AM425" s="3">
        <f t="shared" si="953"/>
        <v>6</v>
      </c>
      <c r="DK425" s="3">
        <v>267</v>
      </c>
      <c r="DL425" s="3" t="s">
        <v>1</v>
      </c>
      <c r="DN425" s="3" t="s">
        <v>3</v>
      </c>
      <c r="DO425" s="3" t="s">
        <v>4</v>
      </c>
      <c r="DP425" s="3" t="s">
        <v>5</v>
      </c>
      <c r="DQ425" s="3" t="s">
        <v>6</v>
      </c>
      <c r="DT425" s="3" t="s">
        <v>104</v>
      </c>
      <c r="DV425" s="5" t="s">
        <v>106</v>
      </c>
      <c r="DW425" s="3" t="s">
        <v>72</v>
      </c>
      <c r="DY425" s="3" t="s">
        <v>126</v>
      </c>
      <c r="DZ425" s="3" t="s">
        <v>117</v>
      </c>
      <c r="EA425" s="3" t="s">
        <v>119</v>
      </c>
      <c r="EB425" s="3" t="s">
        <v>125</v>
      </c>
      <c r="EC425" s="3" t="s">
        <v>128</v>
      </c>
      <c r="ED425" s="3" t="s">
        <v>120</v>
      </c>
      <c r="EE425" s="3" t="s">
        <v>123</v>
      </c>
      <c r="EF425" s="3" t="s">
        <v>124</v>
      </c>
      <c r="EH425" s="3">
        <f t="shared" ref="EH425:ES425" si="973">IF(AND(DL425&lt;&gt;"",EH158=1),1,0)</f>
        <v>0</v>
      </c>
      <c r="EI425" s="3">
        <f t="shared" si="973"/>
        <v>0</v>
      </c>
      <c r="EJ425" s="3">
        <f t="shared" si="973"/>
        <v>1</v>
      </c>
      <c r="EK425" s="3">
        <f t="shared" si="973"/>
        <v>1</v>
      </c>
      <c r="EL425" s="3">
        <f t="shared" si="973"/>
        <v>1</v>
      </c>
      <c r="EM425" s="3">
        <f t="shared" si="973"/>
        <v>1</v>
      </c>
      <c r="EN425" s="3">
        <f t="shared" si="973"/>
        <v>0</v>
      </c>
      <c r="EO425" s="3">
        <f t="shared" si="973"/>
        <v>0</v>
      </c>
      <c r="EP425" s="3">
        <f t="shared" si="973"/>
        <v>1</v>
      </c>
      <c r="EQ425" s="3">
        <f t="shared" si="973"/>
        <v>0</v>
      </c>
      <c r="ER425" s="3">
        <f t="shared" si="973"/>
        <v>0</v>
      </c>
      <c r="ES425" s="3">
        <f t="shared" si="973"/>
        <v>1</v>
      </c>
      <c r="ET425" s="3">
        <f t="shared" si="955"/>
        <v>6</v>
      </c>
    </row>
    <row r="426" spans="4:150" x14ac:dyDescent="0.25">
      <c r="D426" s="3">
        <v>268</v>
      </c>
      <c r="E426" s="3" t="s">
        <v>1</v>
      </c>
      <c r="G426" s="3" t="s">
        <v>3</v>
      </c>
      <c r="H426" s="3" t="s">
        <v>4</v>
      </c>
      <c r="I426" s="3" t="s">
        <v>5</v>
      </c>
      <c r="J426" s="3" t="s">
        <v>6</v>
      </c>
      <c r="M426" s="3" t="s">
        <v>104</v>
      </c>
      <c r="N426" s="3" t="s">
        <v>105</v>
      </c>
      <c r="P426" s="3" t="s">
        <v>72</v>
      </c>
      <c r="R426" s="3" t="s">
        <v>126</v>
      </c>
      <c r="S426" s="3" t="s">
        <v>118</v>
      </c>
      <c r="T426" s="3" t="s">
        <v>117</v>
      </c>
      <c r="U426" s="3" t="s">
        <v>125</v>
      </c>
      <c r="V426" s="3" t="s">
        <v>128</v>
      </c>
      <c r="W426" s="3" t="s">
        <v>120</v>
      </c>
      <c r="X426" s="3" t="s">
        <v>123</v>
      </c>
      <c r="Y426" s="3" t="s">
        <v>119</v>
      </c>
      <c r="AA426" s="3">
        <f t="shared" ref="AA426:AL426" si="974">IF(AND(E426&lt;&gt;"",AA158=1),1,0)</f>
        <v>0</v>
      </c>
      <c r="AB426" s="3">
        <f t="shared" si="974"/>
        <v>0</v>
      </c>
      <c r="AC426" s="3">
        <f t="shared" si="974"/>
        <v>1</v>
      </c>
      <c r="AD426" s="3">
        <f t="shared" si="974"/>
        <v>1</v>
      </c>
      <c r="AE426" s="3">
        <f t="shared" si="974"/>
        <v>1</v>
      </c>
      <c r="AF426" s="3">
        <f t="shared" si="974"/>
        <v>1</v>
      </c>
      <c r="AG426" s="3">
        <f t="shared" si="974"/>
        <v>0</v>
      </c>
      <c r="AH426" s="3">
        <f t="shared" si="974"/>
        <v>0</v>
      </c>
      <c r="AI426" s="3">
        <f t="shared" si="974"/>
        <v>1</v>
      </c>
      <c r="AJ426" s="3">
        <f t="shared" si="974"/>
        <v>1</v>
      </c>
      <c r="AK426" s="3">
        <f t="shared" si="974"/>
        <v>0</v>
      </c>
      <c r="AL426" s="3">
        <f t="shared" si="974"/>
        <v>1</v>
      </c>
      <c r="AM426" s="3">
        <f t="shared" si="953"/>
        <v>7</v>
      </c>
      <c r="DK426" s="3">
        <v>268</v>
      </c>
      <c r="DL426" s="3" t="s">
        <v>1</v>
      </c>
      <c r="DN426" s="3" t="s">
        <v>3</v>
      </c>
      <c r="DO426" s="3" t="s">
        <v>4</v>
      </c>
      <c r="DP426" s="3" t="s">
        <v>5</v>
      </c>
      <c r="DQ426" s="3" t="s">
        <v>6</v>
      </c>
      <c r="DT426" s="3" t="s">
        <v>104</v>
      </c>
      <c r="DU426" s="3" t="s">
        <v>105</v>
      </c>
      <c r="DW426" s="3" t="s">
        <v>72</v>
      </c>
      <c r="DY426" s="3" t="s">
        <v>126</v>
      </c>
      <c r="DZ426" s="3" t="s">
        <v>118</v>
      </c>
      <c r="EA426" s="3" t="s">
        <v>117</v>
      </c>
      <c r="EB426" s="3" t="s">
        <v>125</v>
      </c>
      <c r="EC426" s="3" t="s">
        <v>128</v>
      </c>
      <c r="ED426" s="3" t="s">
        <v>120</v>
      </c>
      <c r="EE426" s="3" t="s">
        <v>123</v>
      </c>
      <c r="EF426" s="3" t="s">
        <v>119</v>
      </c>
      <c r="EH426" s="3">
        <f t="shared" ref="EH426:ES426" si="975">IF(AND(DL426&lt;&gt;"",EH158=1),1,0)</f>
        <v>0</v>
      </c>
      <c r="EI426" s="3">
        <f t="shared" si="975"/>
        <v>0</v>
      </c>
      <c r="EJ426" s="3">
        <f t="shared" si="975"/>
        <v>1</v>
      </c>
      <c r="EK426" s="3">
        <f t="shared" si="975"/>
        <v>1</v>
      </c>
      <c r="EL426" s="3">
        <f t="shared" si="975"/>
        <v>1</v>
      </c>
      <c r="EM426" s="3">
        <f t="shared" si="975"/>
        <v>1</v>
      </c>
      <c r="EN426" s="3">
        <f t="shared" si="975"/>
        <v>0</v>
      </c>
      <c r="EO426" s="3">
        <f t="shared" si="975"/>
        <v>0</v>
      </c>
      <c r="EP426" s="3">
        <f t="shared" si="975"/>
        <v>1</v>
      </c>
      <c r="EQ426" s="3">
        <f t="shared" si="975"/>
        <v>1</v>
      </c>
      <c r="ER426" s="3">
        <f t="shared" si="975"/>
        <v>0</v>
      </c>
      <c r="ES426" s="3">
        <f t="shared" si="975"/>
        <v>1</v>
      </c>
      <c r="ET426" s="3">
        <f t="shared" si="955"/>
        <v>7</v>
      </c>
    </row>
    <row r="427" spans="4:150" x14ac:dyDescent="0.25">
      <c r="D427" s="3">
        <v>269</v>
      </c>
      <c r="E427" s="3" t="s">
        <v>1</v>
      </c>
      <c r="G427" s="3" t="s">
        <v>3</v>
      </c>
      <c r="H427" s="3" t="s">
        <v>4</v>
      </c>
      <c r="I427" s="3" t="s">
        <v>5</v>
      </c>
      <c r="J427" s="3" t="s">
        <v>6</v>
      </c>
      <c r="M427" s="3" t="s">
        <v>104</v>
      </c>
      <c r="N427" s="3" t="s">
        <v>105</v>
      </c>
      <c r="O427" s="5" t="s">
        <v>106</v>
      </c>
      <c r="R427" s="3" t="s">
        <v>126</v>
      </c>
      <c r="S427" s="3" t="s">
        <v>118</v>
      </c>
      <c r="T427" s="3" t="s">
        <v>117</v>
      </c>
      <c r="U427" s="3" t="s">
        <v>125</v>
      </c>
      <c r="V427" s="3" t="s">
        <v>128</v>
      </c>
      <c r="W427" s="3" t="s">
        <v>120</v>
      </c>
      <c r="X427" s="3" t="s">
        <v>119</v>
      </c>
      <c r="Y427" s="3" t="s">
        <v>124</v>
      </c>
      <c r="AA427" s="3">
        <f t="shared" ref="AA427:AL427" si="976">IF(AND(E427&lt;&gt;"",AA158=1),1,0)</f>
        <v>0</v>
      </c>
      <c r="AB427" s="3">
        <f t="shared" si="976"/>
        <v>0</v>
      </c>
      <c r="AC427" s="3">
        <f t="shared" si="976"/>
        <v>1</v>
      </c>
      <c r="AD427" s="3">
        <f t="shared" si="976"/>
        <v>1</v>
      </c>
      <c r="AE427" s="3">
        <f t="shared" si="976"/>
        <v>1</v>
      </c>
      <c r="AF427" s="3">
        <f t="shared" si="976"/>
        <v>1</v>
      </c>
      <c r="AG427" s="3">
        <f t="shared" si="976"/>
        <v>0</v>
      </c>
      <c r="AH427" s="3">
        <f t="shared" si="976"/>
        <v>0</v>
      </c>
      <c r="AI427" s="3">
        <f t="shared" si="976"/>
        <v>1</v>
      </c>
      <c r="AJ427" s="3">
        <f t="shared" si="976"/>
        <v>1</v>
      </c>
      <c r="AK427" s="3">
        <f t="shared" si="976"/>
        <v>0</v>
      </c>
      <c r="AL427" s="3">
        <f t="shared" si="976"/>
        <v>0</v>
      </c>
      <c r="AM427" s="3">
        <f t="shared" si="953"/>
        <v>6</v>
      </c>
      <c r="DK427" s="3">
        <v>269</v>
      </c>
      <c r="DL427" s="3" t="s">
        <v>1</v>
      </c>
      <c r="DN427" s="3" t="s">
        <v>3</v>
      </c>
      <c r="DO427" s="3" t="s">
        <v>4</v>
      </c>
      <c r="DP427" s="3" t="s">
        <v>5</v>
      </c>
      <c r="DQ427" s="3" t="s">
        <v>6</v>
      </c>
      <c r="DT427" s="3" t="s">
        <v>104</v>
      </c>
      <c r="DU427" s="3" t="s">
        <v>105</v>
      </c>
      <c r="DV427" s="5" t="s">
        <v>106</v>
      </c>
      <c r="DY427" s="3" t="s">
        <v>126</v>
      </c>
      <c r="DZ427" s="3" t="s">
        <v>118</v>
      </c>
      <c r="EA427" s="3" t="s">
        <v>117</v>
      </c>
      <c r="EB427" s="3" t="s">
        <v>125</v>
      </c>
      <c r="EC427" s="3" t="s">
        <v>128</v>
      </c>
      <c r="ED427" s="3" t="s">
        <v>120</v>
      </c>
      <c r="EE427" s="3" t="s">
        <v>119</v>
      </c>
      <c r="EF427" s="3" t="s">
        <v>124</v>
      </c>
      <c r="EH427" s="3">
        <f t="shared" ref="EH427:ES427" si="977">IF(AND(DL427&lt;&gt;"",EH158=1),1,0)</f>
        <v>0</v>
      </c>
      <c r="EI427" s="3">
        <f t="shared" si="977"/>
        <v>0</v>
      </c>
      <c r="EJ427" s="3">
        <f t="shared" si="977"/>
        <v>1</v>
      </c>
      <c r="EK427" s="3">
        <f t="shared" si="977"/>
        <v>1</v>
      </c>
      <c r="EL427" s="3">
        <f t="shared" si="977"/>
        <v>1</v>
      </c>
      <c r="EM427" s="3">
        <f t="shared" si="977"/>
        <v>1</v>
      </c>
      <c r="EN427" s="3">
        <f t="shared" si="977"/>
        <v>0</v>
      </c>
      <c r="EO427" s="3">
        <f t="shared" si="977"/>
        <v>0</v>
      </c>
      <c r="EP427" s="3">
        <f t="shared" si="977"/>
        <v>1</v>
      </c>
      <c r="EQ427" s="3">
        <f t="shared" si="977"/>
        <v>1</v>
      </c>
      <c r="ER427" s="3">
        <f t="shared" si="977"/>
        <v>0</v>
      </c>
      <c r="ES427" s="3">
        <f t="shared" si="977"/>
        <v>0</v>
      </c>
      <c r="ET427" s="3">
        <f t="shared" si="955"/>
        <v>6</v>
      </c>
    </row>
    <row r="428" spans="4:150" x14ac:dyDescent="0.25">
      <c r="D428" s="3">
        <v>270</v>
      </c>
      <c r="E428" s="3" t="s">
        <v>1</v>
      </c>
      <c r="G428" s="3" t="s">
        <v>3</v>
      </c>
      <c r="H428" s="3" t="s">
        <v>4</v>
      </c>
      <c r="I428" s="3" t="s">
        <v>5</v>
      </c>
      <c r="J428" s="3" t="s">
        <v>6</v>
      </c>
      <c r="L428" s="3" t="s">
        <v>7</v>
      </c>
      <c r="O428" s="5" t="s">
        <v>106</v>
      </c>
      <c r="P428" s="3" t="s">
        <v>72</v>
      </c>
      <c r="R428" s="3" t="s">
        <v>121</v>
      </c>
      <c r="S428" s="3" t="s">
        <v>117</v>
      </c>
      <c r="T428" s="3" t="s">
        <v>120</v>
      </c>
      <c r="U428" s="3" t="s">
        <v>126</v>
      </c>
      <c r="V428" s="3" t="s">
        <v>128</v>
      </c>
      <c r="W428" s="3" t="s">
        <v>125</v>
      </c>
      <c r="X428" s="3" t="s">
        <v>123</v>
      </c>
      <c r="Y428" s="3" t="s">
        <v>124</v>
      </c>
      <c r="AA428" s="3">
        <f t="shared" ref="AA428:AL428" si="978">IF(AND(E428&lt;&gt;"",AA158=1),1,0)</f>
        <v>0</v>
      </c>
      <c r="AB428" s="3">
        <f t="shared" si="978"/>
        <v>0</v>
      </c>
      <c r="AC428" s="3">
        <f t="shared" si="978"/>
        <v>1</v>
      </c>
      <c r="AD428" s="3">
        <f t="shared" si="978"/>
        <v>1</v>
      </c>
      <c r="AE428" s="3">
        <f t="shared" si="978"/>
        <v>1</v>
      </c>
      <c r="AF428" s="3">
        <f t="shared" si="978"/>
        <v>1</v>
      </c>
      <c r="AG428" s="3">
        <f t="shared" si="978"/>
        <v>0</v>
      </c>
      <c r="AH428" s="3">
        <f t="shared" si="978"/>
        <v>0</v>
      </c>
      <c r="AI428" s="3">
        <f t="shared" si="978"/>
        <v>0</v>
      </c>
      <c r="AJ428" s="3">
        <f t="shared" si="978"/>
        <v>0</v>
      </c>
      <c r="AK428" s="3">
        <f t="shared" si="978"/>
        <v>0</v>
      </c>
      <c r="AL428" s="3">
        <f t="shared" si="978"/>
        <v>1</v>
      </c>
      <c r="AM428" s="3">
        <f t="shared" si="953"/>
        <v>5</v>
      </c>
      <c r="DK428" s="3">
        <v>270</v>
      </c>
      <c r="DL428" s="3" t="s">
        <v>1</v>
      </c>
      <c r="DN428" s="3" t="s">
        <v>3</v>
      </c>
      <c r="DO428" s="3" t="s">
        <v>4</v>
      </c>
      <c r="DP428" s="3" t="s">
        <v>5</v>
      </c>
      <c r="DQ428" s="3" t="s">
        <v>6</v>
      </c>
      <c r="DS428" s="3" t="s">
        <v>7</v>
      </c>
      <c r="DV428" s="5" t="s">
        <v>106</v>
      </c>
      <c r="DW428" s="3" t="s">
        <v>72</v>
      </c>
      <c r="DY428" s="3" t="s">
        <v>121</v>
      </c>
      <c r="DZ428" s="3" t="s">
        <v>117</v>
      </c>
      <c r="EA428" s="3" t="s">
        <v>120</v>
      </c>
      <c r="EB428" s="3" t="s">
        <v>126</v>
      </c>
      <c r="EC428" s="3" t="s">
        <v>128</v>
      </c>
      <c r="ED428" s="3" t="s">
        <v>125</v>
      </c>
      <c r="EE428" s="3" t="s">
        <v>123</v>
      </c>
      <c r="EF428" s="3" t="s">
        <v>124</v>
      </c>
      <c r="EH428" s="3">
        <f t="shared" ref="EH428:ES428" si="979">IF(AND(DL428&lt;&gt;"",EH158=1),1,0)</f>
        <v>0</v>
      </c>
      <c r="EI428" s="3">
        <f t="shared" si="979"/>
        <v>0</v>
      </c>
      <c r="EJ428" s="3">
        <f t="shared" si="979"/>
        <v>1</v>
      </c>
      <c r="EK428" s="3">
        <f t="shared" si="979"/>
        <v>1</v>
      </c>
      <c r="EL428" s="3">
        <f t="shared" si="979"/>
        <v>1</v>
      </c>
      <c r="EM428" s="3">
        <f t="shared" si="979"/>
        <v>1</v>
      </c>
      <c r="EN428" s="3">
        <f t="shared" si="979"/>
        <v>0</v>
      </c>
      <c r="EO428" s="3">
        <f t="shared" si="979"/>
        <v>0</v>
      </c>
      <c r="EP428" s="3">
        <f t="shared" si="979"/>
        <v>0</v>
      </c>
      <c r="EQ428" s="3">
        <f t="shared" si="979"/>
        <v>0</v>
      </c>
      <c r="ER428" s="3">
        <f t="shared" si="979"/>
        <v>0</v>
      </c>
      <c r="ES428" s="3">
        <f t="shared" si="979"/>
        <v>1</v>
      </c>
      <c r="ET428" s="3">
        <f t="shared" si="955"/>
        <v>5</v>
      </c>
    </row>
    <row r="429" spans="4:150" x14ac:dyDescent="0.25">
      <c r="D429" s="3">
        <v>271</v>
      </c>
      <c r="E429" s="3" t="s">
        <v>1</v>
      </c>
      <c r="G429" s="3" t="s">
        <v>3</v>
      </c>
      <c r="H429" s="3" t="s">
        <v>4</v>
      </c>
      <c r="I429" s="3" t="s">
        <v>5</v>
      </c>
      <c r="J429" s="3" t="s">
        <v>6</v>
      </c>
      <c r="L429" s="3" t="s">
        <v>7</v>
      </c>
      <c r="N429" s="3" t="s">
        <v>105</v>
      </c>
      <c r="P429" s="3" t="s">
        <v>72</v>
      </c>
      <c r="R429" s="3" t="s">
        <v>121</v>
      </c>
      <c r="S429" s="3" t="s">
        <v>118</v>
      </c>
      <c r="T429" s="3" t="s">
        <v>120</v>
      </c>
      <c r="U429" s="3" t="s">
        <v>126</v>
      </c>
      <c r="V429" s="3" t="s">
        <v>128</v>
      </c>
      <c r="W429" s="3" t="s">
        <v>125</v>
      </c>
      <c r="X429" s="3" t="s">
        <v>123</v>
      </c>
      <c r="Y429" s="3" t="s">
        <v>117</v>
      </c>
      <c r="AA429" s="3">
        <f t="shared" ref="AA429:AL429" si="980">IF(AND(E429&lt;&gt;"",AA158=1),1,0)</f>
        <v>0</v>
      </c>
      <c r="AB429" s="3">
        <f t="shared" si="980"/>
        <v>0</v>
      </c>
      <c r="AC429" s="3">
        <f t="shared" si="980"/>
        <v>1</v>
      </c>
      <c r="AD429" s="3">
        <f t="shared" si="980"/>
        <v>1</v>
      </c>
      <c r="AE429" s="3">
        <f t="shared" si="980"/>
        <v>1</v>
      </c>
      <c r="AF429" s="3">
        <f t="shared" si="980"/>
        <v>1</v>
      </c>
      <c r="AG429" s="3">
        <f t="shared" si="980"/>
        <v>0</v>
      </c>
      <c r="AH429" s="3">
        <f t="shared" si="980"/>
        <v>0</v>
      </c>
      <c r="AI429" s="3">
        <f t="shared" si="980"/>
        <v>0</v>
      </c>
      <c r="AJ429" s="3">
        <f t="shared" si="980"/>
        <v>1</v>
      </c>
      <c r="AK429" s="3">
        <f t="shared" si="980"/>
        <v>0</v>
      </c>
      <c r="AL429" s="3">
        <f t="shared" si="980"/>
        <v>1</v>
      </c>
      <c r="AM429" s="3">
        <f t="shared" si="953"/>
        <v>6</v>
      </c>
      <c r="DK429" s="3">
        <v>271</v>
      </c>
      <c r="DL429" s="3" t="s">
        <v>1</v>
      </c>
      <c r="DN429" s="3" t="s">
        <v>3</v>
      </c>
      <c r="DO429" s="3" t="s">
        <v>4</v>
      </c>
      <c r="DP429" s="3" t="s">
        <v>5</v>
      </c>
      <c r="DQ429" s="3" t="s">
        <v>6</v>
      </c>
      <c r="DS429" s="3" t="s">
        <v>7</v>
      </c>
      <c r="DU429" s="3" t="s">
        <v>105</v>
      </c>
      <c r="DW429" s="3" t="s">
        <v>72</v>
      </c>
      <c r="DY429" s="3" t="s">
        <v>121</v>
      </c>
      <c r="DZ429" s="3" t="s">
        <v>118</v>
      </c>
      <c r="EA429" s="3" t="s">
        <v>120</v>
      </c>
      <c r="EB429" s="3" t="s">
        <v>126</v>
      </c>
      <c r="EC429" s="3" t="s">
        <v>128</v>
      </c>
      <c r="ED429" s="3" t="s">
        <v>125</v>
      </c>
      <c r="EE429" s="3" t="s">
        <v>123</v>
      </c>
      <c r="EF429" s="3" t="s">
        <v>117</v>
      </c>
      <c r="EH429" s="3">
        <f t="shared" ref="EH429:ES429" si="981">IF(AND(DL429&lt;&gt;"",EH158=1),1,0)</f>
        <v>0</v>
      </c>
      <c r="EI429" s="3">
        <f t="shared" si="981"/>
        <v>0</v>
      </c>
      <c r="EJ429" s="3">
        <f t="shared" si="981"/>
        <v>1</v>
      </c>
      <c r="EK429" s="3">
        <f t="shared" si="981"/>
        <v>1</v>
      </c>
      <c r="EL429" s="3">
        <f t="shared" si="981"/>
        <v>1</v>
      </c>
      <c r="EM429" s="3">
        <f t="shared" si="981"/>
        <v>1</v>
      </c>
      <c r="EN429" s="3">
        <f t="shared" si="981"/>
        <v>0</v>
      </c>
      <c r="EO429" s="3">
        <f t="shared" si="981"/>
        <v>0</v>
      </c>
      <c r="EP429" s="3">
        <f t="shared" si="981"/>
        <v>0</v>
      </c>
      <c r="EQ429" s="3">
        <f t="shared" si="981"/>
        <v>1</v>
      </c>
      <c r="ER429" s="3">
        <f t="shared" si="981"/>
        <v>0</v>
      </c>
      <c r="ES429" s="3">
        <f t="shared" si="981"/>
        <v>1</v>
      </c>
      <c r="ET429" s="3">
        <f t="shared" si="955"/>
        <v>6</v>
      </c>
    </row>
    <row r="430" spans="4:150" x14ac:dyDescent="0.25">
      <c r="D430" s="3">
        <v>272</v>
      </c>
      <c r="E430" s="3" t="s">
        <v>1</v>
      </c>
      <c r="G430" s="3" t="s">
        <v>3</v>
      </c>
      <c r="H430" s="3" t="s">
        <v>4</v>
      </c>
      <c r="I430" s="3" t="s">
        <v>5</v>
      </c>
      <c r="J430" s="3" t="s">
        <v>6</v>
      </c>
      <c r="L430" s="3" t="s">
        <v>7</v>
      </c>
      <c r="N430" s="3" t="s">
        <v>105</v>
      </c>
      <c r="O430" s="5" t="s">
        <v>106</v>
      </c>
      <c r="R430" s="3" t="s">
        <v>121</v>
      </c>
      <c r="S430" s="3" t="s">
        <v>118</v>
      </c>
      <c r="T430" s="3" t="s">
        <v>117</v>
      </c>
      <c r="U430" s="3" t="s">
        <v>126</v>
      </c>
      <c r="V430" s="3" t="s">
        <v>128</v>
      </c>
      <c r="W430" s="3" t="s">
        <v>120</v>
      </c>
      <c r="X430" s="3" t="s">
        <v>125</v>
      </c>
      <c r="Y430" s="3" t="s">
        <v>124</v>
      </c>
      <c r="AA430" s="3">
        <f t="shared" ref="AA430:AL430" si="982">IF(AND(E430&lt;&gt;"",AA158=1),1,0)</f>
        <v>0</v>
      </c>
      <c r="AB430" s="3">
        <f t="shared" si="982"/>
        <v>0</v>
      </c>
      <c r="AC430" s="3">
        <f t="shared" si="982"/>
        <v>1</v>
      </c>
      <c r="AD430" s="3">
        <f t="shared" si="982"/>
        <v>1</v>
      </c>
      <c r="AE430" s="3">
        <f t="shared" si="982"/>
        <v>1</v>
      </c>
      <c r="AF430" s="3">
        <f t="shared" si="982"/>
        <v>1</v>
      </c>
      <c r="AG430" s="3">
        <f t="shared" si="982"/>
        <v>0</v>
      </c>
      <c r="AH430" s="3">
        <f t="shared" si="982"/>
        <v>0</v>
      </c>
      <c r="AI430" s="3">
        <f t="shared" si="982"/>
        <v>0</v>
      </c>
      <c r="AJ430" s="3">
        <f t="shared" si="982"/>
        <v>1</v>
      </c>
      <c r="AK430" s="3">
        <f t="shared" si="982"/>
        <v>0</v>
      </c>
      <c r="AL430" s="3">
        <f t="shared" si="982"/>
        <v>0</v>
      </c>
      <c r="AM430" s="3">
        <f t="shared" si="953"/>
        <v>5</v>
      </c>
      <c r="DK430" s="3">
        <v>272</v>
      </c>
      <c r="DL430" s="3" t="s">
        <v>1</v>
      </c>
      <c r="DN430" s="3" t="s">
        <v>3</v>
      </c>
      <c r="DO430" s="3" t="s">
        <v>4</v>
      </c>
      <c r="DP430" s="3" t="s">
        <v>5</v>
      </c>
      <c r="DQ430" s="3" t="s">
        <v>6</v>
      </c>
      <c r="DS430" s="3" t="s">
        <v>7</v>
      </c>
      <c r="DU430" s="3" t="s">
        <v>105</v>
      </c>
      <c r="DV430" s="5" t="s">
        <v>106</v>
      </c>
      <c r="DY430" s="3" t="s">
        <v>121</v>
      </c>
      <c r="DZ430" s="3" t="s">
        <v>118</v>
      </c>
      <c r="EA430" s="3" t="s">
        <v>117</v>
      </c>
      <c r="EB430" s="3" t="s">
        <v>126</v>
      </c>
      <c r="EC430" s="3" t="s">
        <v>128</v>
      </c>
      <c r="ED430" s="3" t="s">
        <v>120</v>
      </c>
      <c r="EE430" s="3" t="s">
        <v>125</v>
      </c>
      <c r="EF430" s="3" t="s">
        <v>124</v>
      </c>
      <c r="EH430" s="3">
        <f t="shared" ref="EH430:ES430" si="983">IF(AND(DL430&lt;&gt;"",EH158=1),1,0)</f>
        <v>0</v>
      </c>
      <c r="EI430" s="3">
        <f t="shared" si="983"/>
        <v>0</v>
      </c>
      <c r="EJ430" s="3">
        <f t="shared" si="983"/>
        <v>1</v>
      </c>
      <c r="EK430" s="3">
        <f t="shared" si="983"/>
        <v>1</v>
      </c>
      <c r="EL430" s="3">
        <f t="shared" si="983"/>
        <v>1</v>
      </c>
      <c r="EM430" s="3">
        <f t="shared" si="983"/>
        <v>1</v>
      </c>
      <c r="EN430" s="3">
        <f t="shared" si="983"/>
        <v>0</v>
      </c>
      <c r="EO430" s="3">
        <f t="shared" si="983"/>
        <v>0</v>
      </c>
      <c r="EP430" s="3">
        <f t="shared" si="983"/>
        <v>0</v>
      </c>
      <c r="EQ430" s="3">
        <f t="shared" si="983"/>
        <v>1</v>
      </c>
      <c r="ER430" s="3">
        <f t="shared" si="983"/>
        <v>0</v>
      </c>
      <c r="ES430" s="3">
        <f t="shared" si="983"/>
        <v>0</v>
      </c>
      <c r="ET430" s="3">
        <f t="shared" si="955"/>
        <v>5</v>
      </c>
    </row>
    <row r="431" spans="4:150" x14ac:dyDescent="0.25">
      <c r="D431" s="3">
        <v>273</v>
      </c>
      <c r="E431" s="3" t="s">
        <v>1</v>
      </c>
      <c r="G431" s="3" t="s">
        <v>3</v>
      </c>
      <c r="H431" s="3" t="s">
        <v>4</v>
      </c>
      <c r="I431" s="3" t="s">
        <v>5</v>
      </c>
      <c r="J431" s="3" t="s">
        <v>6</v>
      </c>
      <c r="L431" s="3" t="s">
        <v>7</v>
      </c>
      <c r="M431" s="3" t="s">
        <v>104</v>
      </c>
      <c r="P431" s="3" t="s">
        <v>72</v>
      </c>
      <c r="R431" s="3" t="s">
        <v>121</v>
      </c>
      <c r="S431" s="3" t="s">
        <v>117</v>
      </c>
      <c r="T431" s="3" t="s">
        <v>120</v>
      </c>
      <c r="U431" s="3" t="s">
        <v>126</v>
      </c>
      <c r="V431" s="3" t="s">
        <v>128</v>
      </c>
      <c r="W431" s="3" t="s">
        <v>125</v>
      </c>
      <c r="X431" s="3" t="s">
        <v>123</v>
      </c>
      <c r="Y431" s="3" t="s">
        <v>119</v>
      </c>
      <c r="AA431" s="3">
        <f t="shared" ref="AA431:AL431" si="984">IF(AND(E431&lt;&gt;"",AA158=1),1,0)</f>
        <v>0</v>
      </c>
      <c r="AB431" s="3">
        <f t="shared" si="984"/>
        <v>0</v>
      </c>
      <c r="AC431" s="3">
        <f t="shared" si="984"/>
        <v>1</v>
      </c>
      <c r="AD431" s="3">
        <f t="shared" si="984"/>
        <v>1</v>
      </c>
      <c r="AE431" s="3">
        <f t="shared" si="984"/>
        <v>1</v>
      </c>
      <c r="AF431" s="3">
        <f t="shared" si="984"/>
        <v>1</v>
      </c>
      <c r="AG431" s="3">
        <f t="shared" si="984"/>
        <v>0</v>
      </c>
      <c r="AH431" s="3">
        <f t="shared" si="984"/>
        <v>0</v>
      </c>
      <c r="AI431" s="3">
        <f t="shared" si="984"/>
        <v>1</v>
      </c>
      <c r="AJ431" s="3">
        <f t="shared" si="984"/>
        <v>0</v>
      </c>
      <c r="AK431" s="3">
        <f t="shared" si="984"/>
        <v>0</v>
      </c>
      <c r="AL431" s="3">
        <f t="shared" si="984"/>
        <v>1</v>
      </c>
      <c r="AM431" s="3">
        <f t="shared" si="953"/>
        <v>6</v>
      </c>
      <c r="DK431" s="3">
        <v>273</v>
      </c>
      <c r="DL431" s="3" t="s">
        <v>1</v>
      </c>
      <c r="DN431" s="3" t="s">
        <v>3</v>
      </c>
      <c r="DO431" s="3" t="s">
        <v>4</v>
      </c>
      <c r="DP431" s="3" t="s">
        <v>5</v>
      </c>
      <c r="DQ431" s="3" t="s">
        <v>6</v>
      </c>
      <c r="DS431" s="3" t="s">
        <v>7</v>
      </c>
      <c r="DT431" s="3" t="s">
        <v>104</v>
      </c>
      <c r="DW431" s="3" t="s">
        <v>72</v>
      </c>
      <c r="DY431" s="3" t="s">
        <v>121</v>
      </c>
      <c r="DZ431" s="3" t="s">
        <v>117</v>
      </c>
      <c r="EA431" s="3" t="s">
        <v>120</v>
      </c>
      <c r="EB431" s="3" t="s">
        <v>126</v>
      </c>
      <c r="EC431" s="3" t="s">
        <v>128</v>
      </c>
      <c r="ED431" s="3" t="s">
        <v>125</v>
      </c>
      <c r="EE431" s="3" t="s">
        <v>123</v>
      </c>
      <c r="EF431" s="3" t="s">
        <v>119</v>
      </c>
      <c r="EH431" s="3">
        <f t="shared" ref="EH431:ES431" si="985">IF(AND(DL431&lt;&gt;"",EH158=1),1,0)</f>
        <v>0</v>
      </c>
      <c r="EI431" s="3">
        <f t="shared" si="985"/>
        <v>0</v>
      </c>
      <c r="EJ431" s="3">
        <f t="shared" si="985"/>
        <v>1</v>
      </c>
      <c r="EK431" s="3">
        <f t="shared" si="985"/>
        <v>1</v>
      </c>
      <c r="EL431" s="3">
        <f t="shared" si="985"/>
        <v>1</v>
      </c>
      <c r="EM431" s="3">
        <f t="shared" si="985"/>
        <v>1</v>
      </c>
      <c r="EN431" s="3">
        <f t="shared" si="985"/>
        <v>0</v>
      </c>
      <c r="EO431" s="3">
        <f t="shared" si="985"/>
        <v>0</v>
      </c>
      <c r="EP431" s="3">
        <f t="shared" si="985"/>
        <v>1</v>
      </c>
      <c r="EQ431" s="3">
        <f t="shared" si="985"/>
        <v>0</v>
      </c>
      <c r="ER431" s="3">
        <f t="shared" si="985"/>
        <v>0</v>
      </c>
      <c r="ES431" s="3">
        <f t="shared" si="985"/>
        <v>1</v>
      </c>
      <c r="ET431" s="3">
        <f t="shared" si="955"/>
        <v>6</v>
      </c>
    </row>
    <row r="432" spans="4:150" x14ac:dyDescent="0.25">
      <c r="D432" s="3">
        <v>274</v>
      </c>
      <c r="E432" s="3" t="s">
        <v>1</v>
      </c>
      <c r="G432" s="3" t="s">
        <v>3</v>
      </c>
      <c r="H432" s="3" t="s">
        <v>4</v>
      </c>
      <c r="I432" s="3" t="s">
        <v>5</v>
      </c>
      <c r="J432" s="3" t="s">
        <v>6</v>
      </c>
      <c r="L432" s="3" t="s">
        <v>7</v>
      </c>
      <c r="M432" s="3" t="s">
        <v>104</v>
      </c>
      <c r="O432" s="5" t="s">
        <v>106</v>
      </c>
      <c r="R432" s="3" t="s">
        <v>121</v>
      </c>
      <c r="S432" s="3" t="s">
        <v>117</v>
      </c>
      <c r="T432" s="3" t="s">
        <v>120</v>
      </c>
      <c r="U432" s="3" t="s">
        <v>126</v>
      </c>
      <c r="V432" s="3" t="s">
        <v>128</v>
      </c>
      <c r="W432" s="3" t="s">
        <v>125</v>
      </c>
      <c r="X432" s="3" t="s">
        <v>119</v>
      </c>
      <c r="Y432" s="3" t="s">
        <v>124</v>
      </c>
      <c r="AA432" s="3">
        <f t="shared" ref="AA432:AL432" si="986">IF(AND(E432&lt;&gt;"",AA158=1),1,0)</f>
        <v>0</v>
      </c>
      <c r="AB432" s="3">
        <f t="shared" si="986"/>
        <v>0</v>
      </c>
      <c r="AC432" s="3">
        <f t="shared" si="986"/>
        <v>1</v>
      </c>
      <c r="AD432" s="3">
        <f t="shared" si="986"/>
        <v>1</v>
      </c>
      <c r="AE432" s="3">
        <f t="shared" si="986"/>
        <v>1</v>
      </c>
      <c r="AF432" s="3">
        <f t="shared" si="986"/>
        <v>1</v>
      </c>
      <c r="AG432" s="3">
        <f t="shared" si="986"/>
        <v>0</v>
      </c>
      <c r="AH432" s="3">
        <f t="shared" si="986"/>
        <v>0</v>
      </c>
      <c r="AI432" s="3">
        <f t="shared" si="986"/>
        <v>1</v>
      </c>
      <c r="AJ432" s="3">
        <f t="shared" si="986"/>
        <v>0</v>
      </c>
      <c r="AK432" s="3">
        <f t="shared" si="986"/>
        <v>0</v>
      </c>
      <c r="AL432" s="3">
        <f t="shared" si="986"/>
        <v>0</v>
      </c>
      <c r="AM432" s="3">
        <f t="shared" si="953"/>
        <v>5</v>
      </c>
      <c r="DK432" s="3">
        <v>274</v>
      </c>
      <c r="DL432" s="3" t="s">
        <v>1</v>
      </c>
      <c r="DN432" s="3" t="s">
        <v>3</v>
      </c>
      <c r="DO432" s="3" t="s">
        <v>4</v>
      </c>
      <c r="DP432" s="3" t="s">
        <v>5</v>
      </c>
      <c r="DQ432" s="3" t="s">
        <v>6</v>
      </c>
      <c r="DS432" s="3" t="s">
        <v>7</v>
      </c>
      <c r="DT432" s="3" t="s">
        <v>104</v>
      </c>
      <c r="DV432" s="5" t="s">
        <v>106</v>
      </c>
      <c r="DY432" s="3" t="s">
        <v>121</v>
      </c>
      <c r="DZ432" s="3" t="s">
        <v>117</v>
      </c>
      <c r="EA432" s="3" t="s">
        <v>120</v>
      </c>
      <c r="EB432" s="3" t="s">
        <v>126</v>
      </c>
      <c r="EC432" s="3" t="s">
        <v>128</v>
      </c>
      <c r="ED432" s="3" t="s">
        <v>125</v>
      </c>
      <c r="EE432" s="3" t="s">
        <v>119</v>
      </c>
      <c r="EF432" s="3" t="s">
        <v>124</v>
      </c>
      <c r="EH432" s="3">
        <f t="shared" ref="EH432:ES432" si="987">IF(AND(DL432&lt;&gt;"",EH158=1),1,0)</f>
        <v>0</v>
      </c>
      <c r="EI432" s="3">
        <f t="shared" si="987"/>
        <v>0</v>
      </c>
      <c r="EJ432" s="3">
        <f t="shared" si="987"/>
        <v>1</v>
      </c>
      <c r="EK432" s="3">
        <f t="shared" si="987"/>
        <v>1</v>
      </c>
      <c r="EL432" s="3">
        <f t="shared" si="987"/>
        <v>1</v>
      </c>
      <c r="EM432" s="3">
        <f t="shared" si="987"/>
        <v>1</v>
      </c>
      <c r="EN432" s="3">
        <f t="shared" si="987"/>
        <v>0</v>
      </c>
      <c r="EO432" s="3">
        <f t="shared" si="987"/>
        <v>0</v>
      </c>
      <c r="EP432" s="3">
        <f t="shared" si="987"/>
        <v>1</v>
      </c>
      <c r="EQ432" s="3">
        <f t="shared" si="987"/>
        <v>0</v>
      </c>
      <c r="ER432" s="3">
        <f t="shared" si="987"/>
        <v>0</v>
      </c>
      <c r="ES432" s="3">
        <f t="shared" si="987"/>
        <v>0</v>
      </c>
      <c r="ET432" s="3">
        <f t="shared" si="955"/>
        <v>5</v>
      </c>
    </row>
    <row r="433" spans="4:150" x14ac:dyDescent="0.25">
      <c r="D433" s="3">
        <v>275</v>
      </c>
      <c r="E433" s="3" t="s">
        <v>1</v>
      </c>
      <c r="G433" s="3" t="s">
        <v>3</v>
      </c>
      <c r="H433" s="3" t="s">
        <v>4</v>
      </c>
      <c r="I433" s="3" t="s">
        <v>5</v>
      </c>
      <c r="J433" s="3" t="s">
        <v>6</v>
      </c>
      <c r="L433" s="3" t="s">
        <v>7</v>
      </c>
      <c r="M433" s="3" t="s">
        <v>104</v>
      </c>
      <c r="N433" s="3" t="s">
        <v>105</v>
      </c>
      <c r="R433" s="3" t="s">
        <v>121</v>
      </c>
      <c r="S433" s="3" t="s">
        <v>118</v>
      </c>
      <c r="T433" s="3" t="s">
        <v>117</v>
      </c>
      <c r="U433" s="3" t="s">
        <v>126</v>
      </c>
      <c r="V433" s="3" t="s">
        <v>128</v>
      </c>
      <c r="W433" s="3" t="s">
        <v>120</v>
      </c>
      <c r="X433" s="3" t="s">
        <v>125</v>
      </c>
      <c r="Y433" s="3" t="s">
        <v>119</v>
      </c>
      <c r="AA433" s="3">
        <f t="shared" ref="AA433:AL433" si="988">IF(AND(E433&lt;&gt;"",AA158=1),1,0)</f>
        <v>0</v>
      </c>
      <c r="AB433" s="3">
        <f t="shared" si="988"/>
        <v>0</v>
      </c>
      <c r="AC433" s="3">
        <f t="shared" si="988"/>
        <v>1</v>
      </c>
      <c r="AD433" s="3">
        <f t="shared" si="988"/>
        <v>1</v>
      </c>
      <c r="AE433" s="3">
        <f t="shared" si="988"/>
        <v>1</v>
      </c>
      <c r="AF433" s="3">
        <f t="shared" si="988"/>
        <v>1</v>
      </c>
      <c r="AG433" s="3">
        <f t="shared" si="988"/>
        <v>0</v>
      </c>
      <c r="AH433" s="3">
        <f t="shared" si="988"/>
        <v>0</v>
      </c>
      <c r="AI433" s="3">
        <f t="shared" si="988"/>
        <v>1</v>
      </c>
      <c r="AJ433" s="3">
        <f t="shared" si="988"/>
        <v>1</v>
      </c>
      <c r="AK433" s="3">
        <f t="shared" si="988"/>
        <v>0</v>
      </c>
      <c r="AL433" s="3">
        <f t="shared" si="988"/>
        <v>0</v>
      </c>
      <c r="AM433" s="3">
        <f t="shared" si="953"/>
        <v>6</v>
      </c>
      <c r="DK433" s="3">
        <v>275</v>
      </c>
      <c r="DL433" s="3" t="s">
        <v>1</v>
      </c>
      <c r="DN433" s="3" t="s">
        <v>3</v>
      </c>
      <c r="DO433" s="3" t="s">
        <v>4</v>
      </c>
      <c r="DP433" s="3" t="s">
        <v>5</v>
      </c>
      <c r="DQ433" s="3" t="s">
        <v>6</v>
      </c>
      <c r="DS433" s="3" t="s">
        <v>7</v>
      </c>
      <c r="DT433" s="3" t="s">
        <v>104</v>
      </c>
      <c r="DU433" s="3" t="s">
        <v>105</v>
      </c>
      <c r="DY433" s="3" t="s">
        <v>121</v>
      </c>
      <c r="DZ433" s="3" t="s">
        <v>118</v>
      </c>
      <c r="EA433" s="3" t="s">
        <v>117</v>
      </c>
      <c r="EB433" s="3" t="s">
        <v>126</v>
      </c>
      <c r="EC433" s="3" t="s">
        <v>128</v>
      </c>
      <c r="ED433" s="3" t="s">
        <v>120</v>
      </c>
      <c r="EE433" s="3" t="s">
        <v>125</v>
      </c>
      <c r="EF433" s="3" t="s">
        <v>119</v>
      </c>
      <c r="EH433" s="3">
        <f t="shared" ref="EH433:ES433" si="989">IF(AND(DL433&lt;&gt;"",EH158=1),1,0)</f>
        <v>0</v>
      </c>
      <c r="EI433" s="3">
        <f t="shared" si="989"/>
        <v>0</v>
      </c>
      <c r="EJ433" s="3">
        <f t="shared" si="989"/>
        <v>1</v>
      </c>
      <c r="EK433" s="3">
        <f t="shared" si="989"/>
        <v>1</v>
      </c>
      <c r="EL433" s="3">
        <f t="shared" si="989"/>
        <v>1</v>
      </c>
      <c r="EM433" s="3">
        <f t="shared" si="989"/>
        <v>1</v>
      </c>
      <c r="EN433" s="3">
        <f t="shared" si="989"/>
        <v>0</v>
      </c>
      <c r="EO433" s="3">
        <f t="shared" si="989"/>
        <v>0</v>
      </c>
      <c r="EP433" s="3">
        <f t="shared" si="989"/>
        <v>1</v>
      </c>
      <c r="EQ433" s="3">
        <f t="shared" si="989"/>
        <v>1</v>
      </c>
      <c r="ER433" s="3">
        <f t="shared" si="989"/>
        <v>0</v>
      </c>
      <c r="ES433" s="3">
        <f t="shared" si="989"/>
        <v>0</v>
      </c>
      <c r="ET433" s="3">
        <f t="shared" si="955"/>
        <v>6</v>
      </c>
    </row>
    <row r="434" spans="4:150" x14ac:dyDescent="0.25">
      <c r="D434" s="3">
        <v>276</v>
      </c>
      <c r="E434" s="3" t="s">
        <v>1</v>
      </c>
      <c r="G434" s="3" t="s">
        <v>3</v>
      </c>
      <c r="H434" s="3" t="s">
        <v>4</v>
      </c>
      <c r="I434" s="3" t="s">
        <v>5</v>
      </c>
      <c r="J434" s="3" t="s">
        <v>6</v>
      </c>
      <c r="K434" s="3" t="s">
        <v>0</v>
      </c>
      <c r="O434" s="5" t="s">
        <v>106</v>
      </c>
      <c r="P434" s="3" t="s">
        <v>72</v>
      </c>
      <c r="R434" s="3" t="s">
        <v>126</v>
      </c>
      <c r="S434" s="3" t="s">
        <v>122</v>
      </c>
      <c r="T434" s="3" t="s">
        <v>117</v>
      </c>
      <c r="U434" s="3" t="s">
        <v>125</v>
      </c>
      <c r="V434" s="3" t="s">
        <v>128</v>
      </c>
      <c r="W434" s="3" t="s">
        <v>120</v>
      </c>
      <c r="X434" s="3" t="s">
        <v>123</v>
      </c>
      <c r="Y434" s="3" t="s">
        <v>124</v>
      </c>
      <c r="AA434" s="3">
        <f t="shared" ref="AA434:AL434" si="990">IF(AND(E434&lt;&gt;"",AA158=1),1,0)</f>
        <v>0</v>
      </c>
      <c r="AB434" s="3">
        <f t="shared" si="990"/>
        <v>0</v>
      </c>
      <c r="AC434" s="3">
        <f t="shared" si="990"/>
        <v>1</v>
      </c>
      <c r="AD434" s="3">
        <f t="shared" si="990"/>
        <v>1</v>
      </c>
      <c r="AE434" s="3">
        <f t="shared" si="990"/>
        <v>1</v>
      </c>
      <c r="AF434" s="3">
        <f t="shared" si="990"/>
        <v>1</v>
      </c>
      <c r="AG434" s="3">
        <f t="shared" si="990"/>
        <v>1</v>
      </c>
      <c r="AH434" s="3">
        <f t="shared" si="990"/>
        <v>0</v>
      </c>
      <c r="AI434" s="3">
        <f t="shared" si="990"/>
        <v>0</v>
      </c>
      <c r="AJ434" s="3">
        <f t="shared" si="990"/>
        <v>0</v>
      </c>
      <c r="AK434" s="3">
        <f t="shared" si="990"/>
        <v>0</v>
      </c>
      <c r="AL434" s="3">
        <f t="shared" si="990"/>
        <v>1</v>
      </c>
      <c r="AM434" s="3">
        <f t="shared" si="953"/>
        <v>6</v>
      </c>
      <c r="DK434" s="3">
        <v>276</v>
      </c>
      <c r="DL434" s="3" t="s">
        <v>1</v>
      </c>
      <c r="DN434" s="3" t="s">
        <v>3</v>
      </c>
      <c r="DO434" s="3" t="s">
        <v>4</v>
      </c>
      <c r="DP434" s="3" t="s">
        <v>5</v>
      </c>
      <c r="DQ434" s="3" t="s">
        <v>6</v>
      </c>
      <c r="DR434" s="3" t="s">
        <v>0</v>
      </c>
      <c r="DV434" s="5" t="s">
        <v>106</v>
      </c>
      <c r="DW434" s="3" t="s">
        <v>72</v>
      </c>
      <c r="DY434" s="3" t="s">
        <v>126</v>
      </c>
      <c r="DZ434" s="3" t="s">
        <v>122</v>
      </c>
      <c r="EA434" s="3" t="s">
        <v>117</v>
      </c>
      <c r="EB434" s="3" t="s">
        <v>125</v>
      </c>
      <c r="EC434" s="3" t="s">
        <v>128</v>
      </c>
      <c r="ED434" s="3" t="s">
        <v>120</v>
      </c>
      <c r="EE434" s="3" t="s">
        <v>123</v>
      </c>
      <c r="EF434" s="3" t="s">
        <v>124</v>
      </c>
      <c r="EH434" s="3">
        <f t="shared" ref="EH434:ES434" si="991">IF(AND(DL434&lt;&gt;"",EH158=1),1,0)</f>
        <v>0</v>
      </c>
      <c r="EI434" s="3">
        <f t="shared" si="991"/>
        <v>0</v>
      </c>
      <c r="EJ434" s="3">
        <f t="shared" si="991"/>
        <v>1</v>
      </c>
      <c r="EK434" s="3">
        <f t="shared" si="991"/>
        <v>1</v>
      </c>
      <c r="EL434" s="3">
        <f t="shared" si="991"/>
        <v>1</v>
      </c>
      <c r="EM434" s="3">
        <f t="shared" si="991"/>
        <v>1</v>
      </c>
      <c r="EN434" s="3">
        <f t="shared" si="991"/>
        <v>1</v>
      </c>
      <c r="EO434" s="3">
        <f t="shared" si="991"/>
        <v>0</v>
      </c>
      <c r="EP434" s="3">
        <f t="shared" si="991"/>
        <v>0</v>
      </c>
      <c r="EQ434" s="3">
        <f t="shared" si="991"/>
        <v>0</v>
      </c>
      <c r="ER434" s="3">
        <f t="shared" si="991"/>
        <v>0</v>
      </c>
      <c r="ES434" s="3">
        <f t="shared" si="991"/>
        <v>1</v>
      </c>
      <c r="ET434" s="3">
        <f t="shared" si="955"/>
        <v>6</v>
      </c>
    </row>
    <row r="435" spans="4:150" x14ac:dyDescent="0.25">
      <c r="D435" s="3">
        <v>277</v>
      </c>
      <c r="E435" s="3" t="s">
        <v>1</v>
      </c>
      <c r="G435" s="3" t="s">
        <v>3</v>
      </c>
      <c r="H435" s="3" t="s">
        <v>4</v>
      </c>
      <c r="I435" s="3" t="s">
        <v>5</v>
      </c>
      <c r="J435" s="3" t="s">
        <v>6</v>
      </c>
      <c r="K435" s="3" t="s">
        <v>0</v>
      </c>
      <c r="N435" s="3" t="s">
        <v>105</v>
      </c>
      <c r="P435" s="3" t="s">
        <v>72</v>
      </c>
      <c r="R435" s="3" t="s">
        <v>126</v>
      </c>
      <c r="S435" s="3" t="s">
        <v>122</v>
      </c>
      <c r="T435" s="3" t="s">
        <v>118</v>
      </c>
      <c r="U435" s="3" t="s">
        <v>125</v>
      </c>
      <c r="V435" s="3" t="s">
        <v>128</v>
      </c>
      <c r="W435" s="3" t="s">
        <v>120</v>
      </c>
      <c r="X435" s="3" t="s">
        <v>123</v>
      </c>
      <c r="Y435" s="3" t="s">
        <v>117</v>
      </c>
      <c r="AA435" s="3">
        <f t="shared" ref="AA435:AL435" si="992">IF(AND(E435&lt;&gt;"",AA158=1),1,0)</f>
        <v>0</v>
      </c>
      <c r="AB435" s="3">
        <f t="shared" si="992"/>
        <v>0</v>
      </c>
      <c r="AC435" s="3">
        <f t="shared" si="992"/>
        <v>1</v>
      </c>
      <c r="AD435" s="3">
        <f t="shared" si="992"/>
        <v>1</v>
      </c>
      <c r="AE435" s="3">
        <f t="shared" si="992"/>
        <v>1</v>
      </c>
      <c r="AF435" s="3">
        <f t="shared" si="992"/>
        <v>1</v>
      </c>
      <c r="AG435" s="3">
        <f t="shared" si="992"/>
        <v>1</v>
      </c>
      <c r="AH435" s="3">
        <f t="shared" si="992"/>
        <v>0</v>
      </c>
      <c r="AI435" s="3">
        <f t="shared" si="992"/>
        <v>0</v>
      </c>
      <c r="AJ435" s="3">
        <f t="shared" si="992"/>
        <v>1</v>
      </c>
      <c r="AK435" s="3">
        <f t="shared" si="992"/>
        <v>0</v>
      </c>
      <c r="AL435" s="3">
        <f t="shared" si="992"/>
        <v>1</v>
      </c>
      <c r="AM435" s="3">
        <f t="shared" si="953"/>
        <v>7</v>
      </c>
      <c r="DK435" s="3">
        <v>277</v>
      </c>
      <c r="DL435" s="3" t="s">
        <v>1</v>
      </c>
      <c r="DN435" s="3" t="s">
        <v>3</v>
      </c>
      <c r="DO435" s="3" t="s">
        <v>4</v>
      </c>
      <c r="DP435" s="3" t="s">
        <v>5</v>
      </c>
      <c r="DQ435" s="3" t="s">
        <v>6</v>
      </c>
      <c r="DR435" s="3" t="s">
        <v>0</v>
      </c>
      <c r="DU435" s="3" t="s">
        <v>105</v>
      </c>
      <c r="DW435" s="3" t="s">
        <v>72</v>
      </c>
      <c r="DY435" s="3" t="s">
        <v>126</v>
      </c>
      <c r="DZ435" s="3" t="s">
        <v>122</v>
      </c>
      <c r="EA435" s="3" t="s">
        <v>118</v>
      </c>
      <c r="EB435" s="3" t="s">
        <v>125</v>
      </c>
      <c r="EC435" s="3" t="s">
        <v>128</v>
      </c>
      <c r="ED435" s="3" t="s">
        <v>120</v>
      </c>
      <c r="EE435" s="3" t="s">
        <v>123</v>
      </c>
      <c r="EF435" s="3" t="s">
        <v>117</v>
      </c>
      <c r="EH435" s="3">
        <f t="shared" ref="EH435:ES435" si="993">IF(AND(DL435&lt;&gt;"",EH158=1),1,0)</f>
        <v>0</v>
      </c>
      <c r="EI435" s="3">
        <f t="shared" si="993"/>
        <v>0</v>
      </c>
      <c r="EJ435" s="3">
        <f t="shared" si="993"/>
        <v>1</v>
      </c>
      <c r="EK435" s="3">
        <f t="shared" si="993"/>
        <v>1</v>
      </c>
      <c r="EL435" s="3">
        <f t="shared" si="993"/>
        <v>1</v>
      </c>
      <c r="EM435" s="3">
        <f t="shared" si="993"/>
        <v>1</v>
      </c>
      <c r="EN435" s="3">
        <f t="shared" si="993"/>
        <v>1</v>
      </c>
      <c r="EO435" s="3">
        <f t="shared" si="993"/>
        <v>0</v>
      </c>
      <c r="EP435" s="3">
        <f t="shared" si="993"/>
        <v>0</v>
      </c>
      <c r="EQ435" s="3">
        <f t="shared" si="993"/>
        <v>1</v>
      </c>
      <c r="ER435" s="3">
        <f t="shared" si="993"/>
        <v>0</v>
      </c>
      <c r="ES435" s="3">
        <f t="shared" si="993"/>
        <v>1</v>
      </c>
      <c r="ET435" s="3">
        <f t="shared" si="955"/>
        <v>7</v>
      </c>
    </row>
    <row r="436" spans="4:150" x14ac:dyDescent="0.25">
      <c r="D436" s="3">
        <v>278</v>
      </c>
      <c r="E436" s="3" t="s">
        <v>1</v>
      </c>
      <c r="G436" s="3" t="s">
        <v>3</v>
      </c>
      <c r="H436" s="3" t="s">
        <v>4</v>
      </c>
      <c r="I436" s="3" t="s">
        <v>5</v>
      </c>
      <c r="J436" s="3" t="s">
        <v>6</v>
      </c>
      <c r="K436" s="3" t="s">
        <v>0</v>
      </c>
      <c r="N436" s="3" t="s">
        <v>105</v>
      </c>
      <c r="O436" s="5" t="s">
        <v>106</v>
      </c>
      <c r="R436" s="3" t="s">
        <v>126</v>
      </c>
      <c r="S436" s="3" t="s">
        <v>122</v>
      </c>
      <c r="T436" s="3" t="s">
        <v>118</v>
      </c>
      <c r="U436" s="3" t="s">
        <v>125</v>
      </c>
      <c r="V436" s="3" t="s">
        <v>128</v>
      </c>
      <c r="W436" s="3" t="s">
        <v>120</v>
      </c>
      <c r="X436" s="3" t="s">
        <v>117</v>
      </c>
      <c r="Y436" s="3" t="s">
        <v>124</v>
      </c>
      <c r="AA436" s="3">
        <f t="shared" ref="AA436:AL436" si="994">IF(AND(E436&lt;&gt;"",AA158=1),1,0)</f>
        <v>0</v>
      </c>
      <c r="AB436" s="3">
        <f t="shared" si="994"/>
        <v>0</v>
      </c>
      <c r="AC436" s="3">
        <f t="shared" si="994"/>
        <v>1</v>
      </c>
      <c r="AD436" s="3">
        <f t="shared" si="994"/>
        <v>1</v>
      </c>
      <c r="AE436" s="3">
        <f t="shared" si="994"/>
        <v>1</v>
      </c>
      <c r="AF436" s="3">
        <f t="shared" si="994"/>
        <v>1</v>
      </c>
      <c r="AG436" s="3">
        <f t="shared" si="994"/>
        <v>1</v>
      </c>
      <c r="AH436" s="3">
        <f t="shared" si="994"/>
        <v>0</v>
      </c>
      <c r="AI436" s="3">
        <f t="shared" si="994"/>
        <v>0</v>
      </c>
      <c r="AJ436" s="3">
        <f t="shared" si="994"/>
        <v>1</v>
      </c>
      <c r="AK436" s="3">
        <f t="shared" si="994"/>
        <v>0</v>
      </c>
      <c r="AL436" s="3">
        <f t="shared" si="994"/>
        <v>0</v>
      </c>
      <c r="AM436" s="3">
        <f t="shared" si="953"/>
        <v>6</v>
      </c>
      <c r="DK436" s="3">
        <v>278</v>
      </c>
      <c r="DL436" s="3" t="s">
        <v>1</v>
      </c>
      <c r="DN436" s="3" t="s">
        <v>3</v>
      </c>
      <c r="DO436" s="3" t="s">
        <v>4</v>
      </c>
      <c r="DP436" s="3" t="s">
        <v>5</v>
      </c>
      <c r="DQ436" s="3" t="s">
        <v>6</v>
      </c>
      <c r="DR436" s="3" t="s">
        <v>0</v>
      </c>
      <c r="DU436" s="3" t="s">
        <v>105</v>
      </c>
      <c r="DV436" s="5" t="s">
        <v>106</v>
      </c>
      <c r="DY436" s="3" t="s">
        <v>126</v>
      </c>
      <c r="DZ436" s="3" t="s">
        <v>122</v>
      </c>
      <c r="EA436" s="3" t="s">
        <v>118</v>
      </c>
      <c r="EB436" s="3" t="s">
        <v>125</v>
      </c>
      <c r="EC436" s="3" t="s">
        <v>128</v>
      </c>
      <c r="ED436" s="3" t="s">
        <v>120</v>
      </c>
      <c r="EE436" s="3" t="s">
        <v>117</v>
      </c>
      <c r="EF436" s="3" t="s">
        <v>124</v>
      </c>
      <c r="EH436" s="3">
        <f t="shared" ref="EH436:ES436" si="995">IF(AND(DL436&lt;&gt;"",EH158=1),1,0)</f>
        <v>0</v>
      </c>
      <c r="EI436" s="3">
        <f t="shared" si="995"/>
        <v>0</v>
      </c>
      <c r="EJ436" s="3">
        <f t="shared" si="995"/>
        <v>1</v>
      </c>
      <c r="EK436" s="3">
        <f t="shared" si="995"/>
        <v>1</v>
      </c>
      <c r="EL436" s="3">
        <f t="shared" si="995"/>
        <v>1</v>
      </c>
      <c r="EM436" s="3">
        <f t="shared" si="995"/>
        <v>1</v>
      </c>
      <c r="EN436" s="3">
        <f t="shared" si="995"/>
        <v>1</v>
      </c>
      <c r="EO436" s="3">
        <f t="shared" si="995"/>
        <v>0</v>
      </c>
      <c r="EP436" s="3">
        <f t="shared" si="995"/>
        <v>0</v>
      </c>
      <c r="EQ436" s="3">
        <f t="shared" si="995"/>
        <v>1</v>
      </c>
      <c r="ER436" s="3">
        <f t="shared" si="995"/>
        <v>0</v>
      </c>
      <c r="ES436" s="3">
        <f t="shared" si="995"/>
        <v>0</v>
      </c>
      <c r="ET436" s="3">
        <f t="shared" si="955"/>
        <v>6</v>
      </c>
    </row>
    <row r="437" spans="4:150" x14ac:dyDescent="0.25">
      <c r="D437" s="3">
        <v>279</v>
      </c>
      <c r="E437" s="3" t="s">
        <v>1</v>
      </c>
      <c r="G437" s="3" t="s">
        <v>3</v>
      </c>
      <c r="H437" s="3" t="s">
        <v>4</v>
      </c>
      <c r="I437" s="3" t="s">
        <v>5</v>
      </c>
      <c r="J437" s="3" t="s">
        <v>6</v>
      </c>
      <c r="K437" s="3" t="s">
        <v>0</v>
      </c>
      <c r="M437" s="3" t="s">
        <v>104</v>
      </c>
      <c r="P437" s="3" t="s">
        <v>72</v>
      </c>
      <c r="R437" s="3" t="s">
        <v>126</v>
      </c>
      <c r="S437" s="3" t="s">
        <v>122</v>
      </c>
      <c r="T437" s="3" t="s">
        <v>117</v>
      </c>
      <c r="U437" s="3" t="s">
        <v>125</v>
      </c>
      <c r="V437" s="3" t="s">
        <v>128</v>
      </c>
      <c r="W437" s="3" t="s">
        <v>120</v>
      </c>
      <c r="X437" s="3" t="s">
        <v>123</v>
      </c>
      <c r="Y437" s="3" t="s">
        <v>119</v>
      </c>
      <c r="AA437" s="3">
        <f t="shared" ref="AA437:AL437" si="996">IF(AND(E437&lt;&gt;"",AA158=1),1,0)</f>
        <v>0</v>
      </c>
      <c r="AB437" s="3">
        <f t="shared" si="996"/>
        <v>0</v>
      </c>
      <c r="AC437" s="3">
        <f t="shared" si="996"/>
        <v>1</v>
      </c>
      <c r="AD437" s="3">
        <f t="shared" si="996"/>
        <v>1</v>
      </c>
      <c r="AE437" s="3">
        <f t="shared" si="996"/>
        <v>1</v>
      </c>
      <c r="AF437" s="3">
        <f t="shared" si="996"/>
        <v>1</v>
      </c>
      <c r="AG437" s="3">
        <f t="shared" si="996"/>
        <v>1</v>
      </c>
      <c r="AH437" s="3">
        <f t="shared" si="996"/>
        <v>0</v>
      </c>
      <c r="AI437" s="3">
        <f t="shared" si="996"/>
        <v>1</v>
      </c>
      <c r="AJ437" s="3">
        <f t="shared" si="996"/>
        <v>0</v>
      </c>
      <c r="AK437" s="3">
        <f t="shared" si="996"/>
        <v>0</v>
      </c>
      <c r="AL437" s="3">
        <f t="shared" si="996"/>
        <v>1</v>
      </c>
      <c r="AM437" s="3">
        <f t="shared" si="953"/>
        <v>7</v>
      </c>
      <c r="DK437" s="3">
        <v>279</v>
      </c>
      <c r="DL437" s="3" t="s">
        <v>1</v>
      </c>
      <c r="DN437" s="3" t="s">
        <v>3</v>
      </c>
      <c r="DO437" s="3" t="s">
        <v>4</v>
      </c>
      <c r="DP437" s="3" t="s">
        <v>5</v>
      </c>
      <c r="DQ437" s="3" t="s">
        <v>6</v>
      </c>
      <c r="DR437" s="3" t="s">
        <v>0</v>
      </c>
      <c r="DT437" s="3" t="s">
        <v>104</v>
      </c>
      <c r="DW437" s="3" t="s">
        <v>72</v>
      </c>
      <c r="DY437" s="3" t="s">
        <v>126</v>
      </c>
      <c r="DZ437" s="3" t="s">
        <v>122</v>
      </c>
      <c r="EA437" s="3" t="s">
        <v>117</v>
      </c>
      <c r="EB437" s="3" t="s">
        <v>125</v>
      </c>
      <c r="EC437" s="3" t="s">
        <v>128</v>
      </c>
      <c r="ED437" s="3" t="s">
        <v>120</v>
      </c>
      <c r="EE437" s="3" t="s">
        <v>123</v>
      </c>
      <c r="EF437" s="3" t="s">
        <v>119</v>
      </c>
      <c r="EH437" s="3">
        <f t="shared" ref="EH437:ES437" si="997">IF(AND(DL437&lt;&gt;"",EH158=1),1,0)</f>
        <v>0</v>
      </c>
      <c r="EI437" s="3">
        <f t="shared" si="997"/>
        <v>0</v>
      </c>
      <c r="EJ437" s="3">
        <f t="shared" si="997"/>
        <v>1</v>
      </c>
      <c r="EK437" s="3">
        <f t="shared" si="997"/>
        <v>1</v>
      </c>
      <c r="EL437" s="3">
        <f t="shared" si="997"/>
        <v>1</v>
      </c>
      <c r="EM437" s="3">
        <f t="shared" si="997"/>
        <v>1</v>
      </c>
      <c r="EN437" s="3">
        <f t="shared" si="997"/>
        <v>1</v>
      </c>
      <c r="EO437" s="3">
        <f t="shared" si="997"/>
        <v>0</v>
      </c>
      <c r="EP437" s="3">
        <f t="shared" si="997"/>
        <v>1</v>
      </c>
      <c r="EQ437" s="3">
        <f t="shared" si="997"/>
        <v>0</v>
      </c>
      <c r="ER437" s="3">
        <f t="shared" si="997"/>
        <v>0</v>
      </c>
      <c r="ES437" s="3">
        <f t="shared" si="997"/>
        <v>1</v>
      </c>
      <c r="ET437" s="3">
        <f t="shared" si="955"/>
        <v>7</v>
      </c>
    </row>
    <row r="438" spans="4:150" x14ac:dyDescent="0.25">
      <c r="D438" s="3">
        <v>280</v>
      </c>
      <c r="E438" s="3" t="s">
        <v>1</v>
      </c>
      <c r="G438" s="3" t="s">
        <v>3</v>
      </c>
      <c r="H438" s="3" t="s">
        <v>4</v>
      </c>
      <c r="I438" s="3" t="s">
        <v>5</v>
      </c>
      <c r="J438" s="3" t="s">
        <v>6</v>
      </c>
      <c r="K438" s="3" t="s">
        <v>0</v>
      </c>
      <c r="M438" s="3" t="s">
        <v>104</v>
      </c>
      <c r="O438" s="5" t="s">
        <v>106</v>
      </c>
      <c r="R438" s="3" t="s">
        <v>126</v>
      </c>
      <c r="S438" s="3" t="s">
        <v>122</v>
      </c>
      <c r="T438" s="3" t="s">
        <v>117</v>
      </c>
      <c r="U438" s="3" t="s">
        <v>125</v>
      </c>
      <c r="V438" s="3" t="s">
        <v>128</v>
      </c>
      <c r="W438" s="3" t="s">
        <v>120</v>
      </c>
      <c r="X438" s="3" t="s">
        <v>119</v>
      </c>
      <c r="Y438" s="3" t="s">
        <v>124</v>
      </c>
      <c r="AA438" s="3">
        <f t="shared" ref="AA438:AL438" si="998">IF(AND(E438&lt;&gt;"",AA158=1),1,0)</f>
        <v>0</v>
      </c>
      <c r="AB438" s="3">
        <f t="shared" si="998"/>
        <v>0</v>
      </c>
      <c r="AC438" s="3">
        <f t="shared" si="998"/>
        <v>1</v>
      </c>
      <c r="AD438" s="3">
        <f t="shared" si="998"/>
        <v>1</v>
      </c>
      <c r="AE438" s="3">
        <f t="shared" si="998"/>
        <v>1</v>
      </c>
      <c r="AF438" s="3">
        <f t="shared" si="998"/>
        <v>1</v>
      </c>
      <c r="AG438" s="3">
        <f t="shared" si="998"/>
        <v>1</v>
      </c>
      <c r="AH438" s="3">
        <f t="shared" si="998"/>
        <v>0</v>
      </c>
      <c r="AI438" s="3">
        <f t="shared" si="998"/>
        <v>1</v>
      </c>
      <c r="AJ438" s="3">
        <f t="shared" si="998"/>
        <v>0</v>
      </c>
      <c r="AK438" s="3">
        <f t="shared" si="998"/>
        <v>0</v>
      </c>
      <c r="AL438" s="3">
        <f t="shared" si="998"/>
        <v>0</v>
      </c>
      <c r="AM438" s="3">
        <f t="shared" si="953"/>
        <v>6</v>
      </c>
      <c r="DK438" s="3">
        <v>280</v>
      </c>
      <c r="DL438" s="3" t="s">
        <v>1</v>
      </c>
      <c r="DN438" s="3" t="s">
        <v>3</v>
      </c>
      <c r="DO438" s="3" t="s">
        <v>4</v>
      </c>
      <c r="DP438" s="3" t="s">
        <v>5</v>
      </c>
      <c r="DQ438" s="3" t="s">
        <v>6</v>
      </c>
      <c r="DR438" s="3" t="s">
        <v>0</v>
      </c>
      <c r="DT438" s="3" t="s">
        <v>104</v>
      </c>
      <c r="DV438" s="5" t="s">
        <v>106</v>
      </c>
      <c r="DY438" s="3" t="s">
        <v>126</v>
      </c>
      <c r="DZ438" s="3" t="s">
        <v>122</v>
      </c>
      <c r="EA438" s="3" t="s">
        <v>117</v>
      </c>
      <c r="EB438" s="3" t="s">
        <v>125</v>
      </c>
      <c r="EC438" s="3" t="s">
        <v>128</v>
      </c>
      <c r="ED438" s="3" t="s">
        <v>120</v>
      </c>
      <c r="EE438" s="3" t="s">
        <v>119</v>
      </c>
      <c r="EF438" s="3" t="s">
        <v>124</v>
      </c>
      <c r="EH438" s="3">
        <f t="shared" ref="EH438:ES438" si="999">IF(AND(DL438&lt;&gt;"",EH158=1),1,0)</f>
        <v>0</v>
      </c>
      <c r="EI438" s="3">
        <f t="shared" si="999"/>
        <v>0</v>
      </c>
      <c r="EJ438" s="3">
        <f t="shared" si="999"/>
        <v>1</v>
      </c>
      <c r="EK438" s="3">
        <f t="shared" si="999"/>
        <v>1</v>
      </c>
      <c r="EL438" s="3">
        <f t="shared" si="999"/>
        <v>1</v>
      </c>
      <c r="EM438" s="3">
        <f t="shared" si="999"/>
        <v>1</v>
      </c>
      <c r="EN438" s="3">
        <f t="shared" si="999"/>
        <v>1</v>
      </c>
      <c r="EO438" s="3">
        <f t="shared" si="999"/>
        <v>0</v>
      </c>
      <c r="EP438" s="3">
        <f t="shared" si="999"/>
        <v>1</v>
      </c>
      <c r="EQ438" s="3">
        <f t="shared" si="999"/>
        <v>0</v>
      </c>
      <c r="ER438" s="3">
        <f t="shared" si="999"/>
        <v>0</v>
      </c>
      <c r="ES438" s="3">
        <f t="shared" si="999"/>
        <v>0</v>
      </c>
      <c r="ET438" s="3">
        <f t="shared" si="955"/>
        <v>6</v>
      </c>
    </row>
    <row r="439" spans="4:150" x14ac:dyDescent="0.25">
      <c r="D439" s="3">
        <v>281</v>
      </c>
      <c r="E439" s="3" t="s">
        <v>1</v>
      </c>
      <c r="G439" s="3" t="s">
        <v>3</v>
      </c>
      <c r="H439" s="3" t="s">
        <v>4</v>
      </c>
      <c r="I439" s="3" t="s">
        <v>5</v>
      </c>
      <c r="J439" s="3" t="s">
        <v>6</v>
      </c>
      <c r="K439" s="3" t="s">
        <v>0</v>
      </c>
      <c r="M439" s="3" t="s">
        <v>104</v>
      </c>
      <c r="N439" s="3" t="s">
        <v>105</v>
      </c>
      <c r="R439" s="3" t="s">
        <v>126</v>
      </c>
      <c r="S439" s="3" t="s">
        <v>122</v>
      </c>
      <c r="T439" s="3" t="s">
        <v>118</v>
      </c>
      <c r="U439" s="3" t="s">
        <v>125</v>
      </c>
      <c r="V439" s="3" t="s">
        <v>128</v>
      </c>
      <c r="W439" s="3" t="s">
        <v>120</v>
      </c>
      <c r="X439" s="3" t="s">
        <v>117</v>
      </c>
      <c r="Y439" s="3" t="s">
        <v>119</v>
      </c>
      <c r="AA439" s="3">
        <f t="shared" ref="AA439:AL439" si="1000">IF(AND(E439&lt;&gt;"",AA158=1),1,0)</f>
        <v>0</v>
      </c>
      <c r="AB439" s="3">
        <f t="shared" si="1000"/>
        <v>0</v>
      </c>
      <c r="AC439" s="3">
        <f t="shared" si="1000"/>
        <v>1</v>
      </c>
      <c r="AD439" s="3">
        <f t="shared" si="1000"/>
        <v>1</v>
      </c>
      <c r="AE439" s="3">
        <f t="shared" si="1000"/>
        <v>1</v>
      </c>
      <c r="AF439" s="3">
        <f t="shared" si="1000"/>
        <v>1</v>
      </c>
      <c r="AG439" s="3">
        <f t="shared" si="1000"/>
        <v>1</v>
      </c>
      <c r="AH439" s="3">
        <f t="shared" si="1000"/>
        <v>0</v>
      </c>
      <c r="AI439" s="3">
        <f t="shared" si="1000"/>
        <v>1</v>
      </c>
      <c r="AJ439" s="3">
        <f t="shared" si="1000"/>
        <v>1</v>
      </c>
      <c r="AK439" s="3">
        <f t="shared" si="1000"/>
        <v>0</v>
      </c>
      <c r="AL439" s="3">
        <f t="shared" si="1000"/>
        <v>0</v>
      </c>
      <c r="AM439" s="3">
        <f t="shared" si="953"/>
        <v>7</v>
      </c>
      <c r="DK439" s="3">
        <v>281</v>
      </c>
      <c r="DL439" s="3" t="s">
        <v>1</v>
      </c>
      <c r="DN439" s="3" t="s">
        <v>3</v>
      </c>
      <c r="DO439" s="3" t="s">
        <v>4</v>
      </c>
      <c r="DP439" s="3" t="s">
        <v>5</v>
      </c>
      <c r="DQ439" s="3" t="s">
        <v>6</v>
      </c>
      <c r="DR439" s="3" t="s">
        <v>0</v>
      </c>
      <c r="DT439" s="3" t="s">
        <v>104</v>
      </c>
      <c r="DU439" s="3" t="s">
        <v>105</v>
      </c>
      <c r="DY439" s="3" t="s">
        <v>126</v>
      </c>
      <c r="DZ439" s="3" t="s">
        <v>122</v>
      </c>
      <c r="EA439" s="3" t="s">
        <v>118</v>
      </c>
      <c r="EB439" s="3" t="s">
        <v>125</v>
      </c>
      <c r="EC439" s="3" t="s">
        <v>128</v>
      </c>
      <c r="ED439" s="3" t="s">
        <v>120</v>
      </c>
      <c r="EE439" s="3" t="s">
        <v>117</v>
      </c>
      <c r="EF439" s="3" t="s">
        <v>119</v>
      </c>
      <c r="EH439" s="3">
        <f t="shared" ref="EH439:ES439" si="1001">IF(AND(DL439&lt;&gt;"",EH158=1),1,0)</f>
        <v>0</v>
      </c>
      <c r="EI439" s="3">
        <f t="shared" si="1001"/>
        <v>0</v>
      </c>
      <c r="EJ439" s="3">
        <f t="shared" si="1001"/>
        <v>1</v>
      </c>
      <c r="EK439" s="3">
        <f t="shared" si="1001"/>
        <v>1</v>
      </c>
      <c r="EL439" s="3">
        <f t="shared" si="1001"/>
        <v>1</v>
      </c>
      <c r="EM439" s="3">
        <f t="shared" si="1001"/>
        <v>1</v>
      </c>
      <c r="EN439" s="3">
        <f t="shared" si="1001"/>
        <v>1</v>
      </c>
      <c r="EO439" s="3">
        <f t="shared" si="1001"/>
        <v>0</v>
      </c>
      <c r="EP439" s="3">
        <f t="shared" si="1001"/>
        <v>1</v>
      </c>
      <c r="EQ439" s="3">
        <f t="shared" si="1001"/>
        <v>1</v>
      </c>
      <c r="ER439" s="3">
        <f t="shared" si="1001"/>
        <v>0</v>
      </c>
      <c r="ES439" s="3">
        <f t="shared" si="1001"/>
        <v>0</v>
      </c>
      <c r="ET439" s="3">
        <f t="shared" si="955"/>
        <v>7</v>
      </c>
    </row>
    <row r="440" spans="4:150" x14ac:dyDescent="0.25">
      <c r="D440" s="3">
        <v>282</v>
      </c>
      <c r="E440" s="3" t="s">
        <v>1</v>
      </c>
      <c r="G440" s="3" t="s">
        <v>3</v>
      </c>
      <c r="H440" s="3" t="s">
        <v>4</v>
      </c>
      <c r="I440" s="3" t="s">
        <v>5</v>
      </c>
      <c r="J440" s="3" t="s">
        <v>6</v>
      </c>
      <c r="K440" s="3" t="s">
        <v>0</v>
      </c>
      <c r="L440" s="3" t="s">
        <v>7</v>
      </c>
      <c r="P440" s="3" t="s">
        <v>72</v>
      </c>
      <c r="R440" s="3" t="s">
        <v>121</v>
      </c>
      <c r="S440" s="3" t="s">
        <v>122</v>
      </c>
      <c r="T440" s="3" t="s">
        <v>120</v>
      </c>
      <c r="U440" s="3" t="s">
        <v>126</v>
      </c>
      <c r="V440" s="3" t="s">
        <v>128</v>
      </c>
      <c r="W440" s="3" t="s">
        <v>125</v>
      </c>
      <c r="X440" s="3" t="s">
        <v>123</v>
      </c>
      <c r="Y440" s="3" t="s">
        <v>117</v>
      </c>
      <c r="AA440" s="3">
        <f t="shared" ref="AA440:AL440" si="1002">IF(AND(E440&lt;&gt;"",AA158=1),1,0)</f>
        <v>0</v>
      </c>
      <c r="AB440" s="3">
        <f t="shared" si="1002"/>
        <v>0</v>
      </c>
      <c r="AC440" s="3">
        <f t="shared" si="1002"/>
        <v>1</v>
      </c>
      <c r="AD440" s="3">
        <f t="shared" si="1002"/>
        <v>1</v>
      </c>
      <c r="AE440" s="3">
        <f t="shared" si="1002"/>
        <v>1</v>
      </c>
      <c r="AF440" s="3">
        <f t="shared" si="1002"/>
        <v>1</v>
      </c>
      <c r="AG440" s="3">
        <f t="shared" si="1002"/>
        <v>1</v>
      </c>
      <c r="AH440" s="3">
        <f t="shared" si="1002"/>
        <v>0</v>
      </c>
      <c r="AI440" s="3">
        <f t="shared" si="1002"/>
        <v>0</v>
      </c>
      <c r="AJ440" s="3">
        <f t="shared" si="1002"/>
        <v>0</v>
      </c>
      <c r="AK440" s="3">
        <f t="shared" si="1002"/>
        <v>0</v>
      </c>
      <c r="AL440" s="3">
        <f t="shared" si="1002"/>
        <v>1</v>
      </c>
      <c r="AM440" s="3">
        <f t="shared" si="953"/>
        <v>6</v>
      </c>
      <c r="DK440" s="3">
        <v>282</v>
      </c>
      <c r="DL440" s="3" t="s">
        <v>1</v>
      </c>
      <c r="DN440" s="3" t="s">
        <v>3</v>
      </c>
      <c r="DO440" s="3" t="s">
        <v>4</v>
      </c>
      <c r="DP440" s="3" t="s">
        <v>5</v>
      </c>
      <c r="DQ440" s="3" t="s">
        <v>6</v>
      </c>
      <c r="DR440" s="3" t="s">
        <v>0</v>
      </c>
      <c r="DS440" s="3" t="s">
        <v>7</v>
      </c>
      <c r="DW440" s="3" t="s">
        <v>72</v>
      </c>
      <c r="DY440" s="3" t="s">
        <v>121</v>
      </c>
      <c r="DZ440" s="3" t="s">
        <v>122</v>
      </c>
      <c r="EA440" s="3" t="s">
        <v>120</v>
      </c>
      <c r="EB440" s="3" t="s">
        <v>126</v>
      </c>
      <c r="EC440" s="3" t="s">
        <v>128</v>
      </c>
      <c r="ED440" s="3" t="s">
        <v>125</v>
      </c>
      <c r="EE440" s="3" t="s">
        <v>123</v>
      </c>
      <c r="EF440" s="3" t="s">
        <v>117</v>
      </c>
      <c r="EH440" s="3">
        <f t="shared" ref="EH440:ES440" si="1003">IF(AND(DL440&lt;&gt;"",EH158=1),1,0)</f>
        <v>0</v>
      </c>
      <c r="EI440" s="3">
        <f t="shared" si="1003"/>
        <v>0</v>
      </c>
      <c r="EJ440" s="3">
        <f t="shared" si="1003"/>
        <v>1</v>
      </c>
      <c r="EK440" s="3">
        <f t="shared" si="1003"/>
        <v>1</v>
      </c>
      <c r="EL440" s="3">
        <f t="shared" si="1003"/>
        <v>1</v>
      </c>
      <c r="EM440" s="3">
        <f t="shared" si="1003"/>
        <v>1</v>
      </c>
      <c r="EN440" s="3">
        <f t="shared" si="1003"/>
        <v>1</v>
      </c>
      <c r="EO440" s="3">
        <f t="shared" si="1003"/>
        <v>0</v>
      </c>
      <c r="EP440" s="3">
        <f t="shared" si="1003"/>
        <v>0</v>
      </c>
      <c r="EQ440" s="3">
        <f t="shared" si="1003"/>
        <v>0</v>
      </c>
      <c r="ER440" s="3">
        <f t="shared" si="1003"/>
        <v>0</v>
      </c>
      <c r="ES440" s="3">
        <f t="shared" si="1003"/>
        <v>1</v>
      </c>
      <c r="ET440" s="3">
        <f t="shared" si="955"/>
        <v>6</v>
      </c>
    </row>
    <row r="441" spans="4:150" x14ac:dyDescent="0.25">
      <c r="D441" s="3">
        <v>283</v>
      </c>
      <c r="E441" s="3" t="s">
        <v>1</v>
      </c>
      <c r="G441" s="3" t="s">
        <v>3</v>
      </c>
      <c r="H441" s="3" t="s">
        <v>4</v>
      </c>
      <c r="I441" s="3" t="s">
        <v>5</v>
      </c>
      <c r="J441" s="3" t="s">
        <v>6</v>
      </c>
      <c r="K441" s="3" t="s">
        <v>0</v>
      </c>
      <c r="L441" s="3" t="s">
        <v>7</v>
      </c>
      <c r="O441" s="5" t="s">
        <v>106</v>
      </c>
      <c r="R441" s="3" t="s">
        <v>121</v>
      </c>
      <c r="S441" s="3" t="s">
        <v>122</v>
      </c>
      <c r="T441" s="3" t="s">
        <v>117</v>
      </c>
      <c r="U441" s="3" t="s">
        <v>126</v>
      </c>
      <c r="V441" s="3" t="s">
        <v>128</v>
      </c>
      <c r="W441" s="3" t="s">
        <v>120</v>
      </c>
      <c r="X441" s="3" t="s">
        <v>125</v>
      </c>
      <c r="Y441" s="3" t="s">
        <v>124</v>
      </c>
      <c r="AA441" s="3">
        <f t="shared" ref="AA441:AL441" si="1004">IF(AND(E441&lt;&gt;"",AA158=1),1,0)</f>
        <v>0</v>
      </c>
      <c r="AB441" s="3">
        <f t="shared" si="1004"/>
        <v>0</v>
      </c>
      <c r="AC441" s="3">
        <f t="shared" si="1004"/>
        <v>1</v>
      </c>
      <c r="AD441" s="3">
        <f t="shared" si="1004"/>
        <v>1</v>
      </c>
      <c r="AE441" s="3">
        <f t="shared" si="1004"/>
        <v>1</v>
      </c>
      <c r="AF441" s="3">
        <f t="shared" si="1004"/>
        <v>1</v>
      </c>
      <c r="AG441" s="3">
        <f t="shared" si="1004"/>
        <v>1</v>
      </c>
      <c r="AH441" s="3">
        <f t="shared" si="1004"/>
        <v>0</v>
      </c>
      <c r="AI441" s="3">
        <f t="shared" si="1004"/>
        <v>0</v>
      </c>
      <c r="AJ441" s="3">
        <f t="shared" si="1004"/>
        <v>0</v>
      </c>
      <c r="AK441" s="3">
        <f t="shared" si="1004"/>
        <v>0</v>
      </c>
      <c r="AL441" s="3">
        <f t="shared" si="1004"/>
        <v>0</v>
      </c>
      <c r="AM441" s="3">
        <f t="shared" si="953"/>
        <v>5</v>
      </c>
      <c r="DK441" s="3">
        <v>283</v>
      </c>
      <c r="DL441" s="3" t="s">
        <v>1</v>
      </c>
      <c r="DN441" s="3" t="s">
        <v>3</v>
      </c>
      <c r="DO441" s="3" t="s">
        <v>4</v>
      </c>
      <c r="DP441" s="3" t="s">
        <v>5</v>
      </c>
      <c r="DQ441" s="3" t="s">
        <v>6</v>
      </c>
      <c r="DR441" s="3" t="s">
        <v>0</v>
      </c>
      <c r="DS441" s="3" t="s">
        <v>7</v>
      </c>
      <c r="DV441" s="5" t="s">
        <v>106</v>
      </c>
      <c r="DY441" s="3" t="s">
        <v>121</v>
      </c>
      <c r="DZ441" s="3" t="s">
        <v>122</v>
      </c>
      <c r="EA441" s="3" t="s">
        <v>117</v>
      </c>
      <c r="EB441" s="3" t="s">
        <v>126</v>
      </c>
      <c r="EC441" s="3" t="s">
        <v>128</v>
      </c>
      <c r="ED441" s="3" t="s">
        <v>120</v>
      </c>
      <c r="EE441" s="3" t="s">
        <v>125</v>
      </c>
      <c r="EF441" s="3" t="s">
        <v>124</v>
      </c>
      <c r="EH441" s="3">
        <f t="shared" ref="EH441:ES441" si="1005">IF(AND(DL441&lt;&gt;"",EH158=1),1,0)</f>
        <v>0</v>
      </c>
      <c r="EI441" s="3">
        <f t="shared" si="1005"/>
        <v>0</v>
      </c>
      <c r="EJ441" s="3">
        <f t="shared" si="1005"/>
        <v>1</v>
      </c>
      <c r="EK441" s="3">
        <f t="shared" si="1005"/>
        <v>1</v>
      </c>
      <c r="EL441" s="3">
        <f t="shared" si="1005"/>
        <v>1</v>
      </c>
      <c r="EM441" s="3">
        <f t="shared" si="1005"/>
        <v>1</v>
      </c>
      <c r="EN441" s="3">
        <f t="shared" si="1005"/>
        <v>1</v>
      </c>
      <c r="EO441" s="3">
        <f t="shared" si="1005"/>
        <v>0</v>
      </c>
      <c r="EP441" s="3">
        <f t="shared" si="1005"/>
        <v>0</v>
      </c>
      <c r="EQ441" s="3">
        <f t="shared" si="1005"/>
        <v>0</v>
      </c>
      <c r="ER441" s="3">
        <f t="shared" si="1005"/>
        <v>0</v>
      </c>
      <c r="ES441" s="3">
        <f t="shared" si="1005"/>
        <v>0</v>
      </c>
      <c r="ET441" s="3">
        <f t="shared" si="955"/>
        <v>5</v>
      </c>
    </row>
    <row r="442" spans="4:150" x14ac:dyDescent="0.25">
      <c r="D442" s="3">
        <v>284</v>
      </c>
      <c r="E442" s="3" t="s">
        <v>1</v>
      </c>
      <c r="G442" s="3" t="s">
        <v>3</v>
      </c>
      <c r="H442" s="3" t="s">
        <v>4</v>
      </c>
      <c r="I442" s="3" t="s">
        <v>5</v>
      </c>
      <c r="J442" s="3" t="s">
        <v>6</v>
      </c>
      <c r="K442" s="3" t="s">
        <v>0</v>
      </c>
      <c r="L442" s="3" t="s">
        <v>7</v>
      </c>
      <c r="N442" s="3" t="s">
        <v>105</v>
      </c>
      <c r="R442" s="3" t="s">
        <v>121</v>
      </c>
      <c r="S442" s="3" t="s">
        <v>122</v>
      </c>
      <c r="T442" s="3" t="s">
        <v>118</v>
      </c>
      <c r="U442" s="3" t="s">
        <v>126</v>
      </c>
      <c r="V442" s="3" t="s">
        <v>128</v>
      </c>
      <c r="W442" s="3" t="s">
        <v>120</v>
      </c>
      <c r="X442" s="3" t="s">
        <v>125</v>
      </c>
      <c r="Y442" s="3" t="s">
        <v>117</v>
      </c>
      <c r="AA442" s="3">
        <f t="shared" ref="AA442:AL442" si="1006">IF(AND(E442&lt;&gt;"",AA158=1),1,0)</f>
        <v>0</v>
      </c>
      <c r="AB442" s="3">
        <f t="shared" si="1006"/>
        <v>0</v>
      </c>
      <c r="AC442" s="3">
        <f t="shared" si="1006"/>
        <v>1</v>
      </c>
      <c r="AD442" s="3">
        <f t="shared" si="1006"/>
        <v>1</v>
      </c>
      <c r="AE442" s="3">
        <f t="shared" si="1006"/>
        <v>1</v>
      </c>
      <c r="AF442" s="3">
        <f t="shared" si="1006"/>
        <v>1</v>
      </c>
      <c r="AG442" s="3">
        <f t="shared" si="1006"/>
        <v>1</v>
      </c>
      <c r="AH442" s="3">
        <f t="shared" si="1006"/>
        <v>0</v>
      </c>
      <c r="AI442" s="3">
        <f t="shared" si="1006"/>
        <v>0</v>
      </c>
      <c r="AJ442" s="3">
        <f t="shared" si="1006"/>
        <v>1</v>
      </c>
      <c r="AK442" s="3">
        <f t="shared" si="1006"/>
        <v>0</v>
      </c>
      <c r="AL442" s="3">
        <f t="shared" si="1006"/>
        <v>0</v>
      </c>
      <c r="AM442" s="3">
        <f t="shared" si="953"/>
        <v>6</v>
      </c>
      <c r="DK442" s="3">
        <v>284</v>
      </c>
      <c r="DL442" s="3" t="s">
        <v>1</v>
      </c>
      <c r="DN442" s="3" t="s">
        <v>3</v>
      </c>
      <c r="DO442" s="3" t="s">
        <v>4</v>
      </c>
      <c r="DP442" s="3" t="s">
        <v>5</v>
      </c>
      <c r="DQ442" s="3" t="s">
        <v>6</v>
      </c>
      <c r="DR442" s="3" t="s">
        <v>0</v>
      </c>
      <c r="DS442" s="3" t="s">
        <v>7</v>
      </c>
      <c r="DU442" s="3" t="s">
        <v>105</v>
      </c>
      <c r="DY442" s="3" t="s">
        <v>121</v>
      </c>
      <c r="DZ442" s="3" t="s">
        <v>122</v>
      </c>
      <c r="EA442" s="3" t="s">
        <v>118</v>
      </c>
      <c r="EB442" s="3" t="s">
        <v>126</v>
      </c>
      <c r="EC442" s="3" t="s">
        <v>128</v>
      </c>
      <c r="ED442" s="3" t="s">
        <v>120</v>
      </c>
      <c r="EE442" s="3" t="s">
        <v>125</v>
      </c>
      <c r="EF442" s="3" t="s">
        <v>117</v>
      </c>
      <c r="EH442" s="3">
        <f t="shared" ref="EH442:ES442" si="1007">IF(AND(DL442&lt;&gt;"",EH158=1),1,0)</f>
        <v>0</v>
      </c>
      <c r="EI442" s="3">
        <f t="shared" si="1007"/>
        <v>0</v>
      </c>
      <c r="EJ442" s="3">
        <f t="shared" si="1007"/>
        <v>1</v>
      </c>
      <c r="EK442" s="3">
        <f t="shared" si="1007"/>
        <v>1</v>
      </c>
      <c r="EL442" s="3">
        <f t="shared" si="1007"/>
        <v>1</v>
      </c>
      <c r="EM442" s="3">
        <f t="shared" si="1007"/>
        <v>1</v>
      </c>
      <c r="EN442" s="3">
        <f t="shared" si="1007"/>
        <v>1</v>
      </c>
      <c r="EO442" s="3">
        <f t="shared" si="1007"/>
        <v>0</v>
      </c>
      <c r="EP442" s="3">
        <f t="shared" si="1007"/>
        <v>0</v>
      </c>
      <c r="EQ442" s="3">
        <f t="shared" si="1007"/>
        <v>1</v>
      </c>
      <c r="ER442" s="3">
        <f t="shared" si="1007"/>
        <v>0</v>
      </c>
      <c r="ES442" s="3">
        <f t="shared" si="1007"/>
        <v>0</v>
      </c>
      <c r="ET442" s="3">
        <f t="shared" si="955"/>
        <v>6</v>
      </c>
    </row>
    <row r="443" spans="4:150" x14ac:dyDescent="0.25">
      <c r="D443" s="3">
        <v>285</v>
      </c>
      <c r="E443" s="3" t="s">
        <v>1</v>
      </c>
      <c r="G443" s="3" t="s">
        <v>3</v>
      </c>
      <c r="H443" s="3" t="s">
        <v>4</v>
      </c>
      <c r="I443" s="3" t="s">
        <v>5</v>
      </c>
      <c r="J443" s="3" t="s">
        <v>6</v>
      </c>
      <c r="K443" s="3" t="s">
        <v>0</v>
      </c>
      <c r="L443" s="3" t="s">
        <v>7</v>
      </c>
      <c r="M443" s="3" t="s">
        <v>104</v>
      </c>
      <c r="R443" s="3" t="s">
        <v>121</v>
      </c>
      <c r="S443" s="3" t="s">
        <v>122</v>
      </c>
      <c r="T443" s="3" t="s">
        <v>117</v>
      </c>
      <c r="U443" s="3" t="s">
        <v>126</v>
      </c>
      <c r="V443" s="3" t="s">
        <v>128</v>
      </c>
      <c r="W443" s="3" t="s">
        <v>120</v>
      </c>
      <c r="X443" s="3" t="s">
        <v>125</v>
      </c>
      <c r="Y443" s="3" t="s">
        <v>119</v>
      </c>
      <c r="AA443" s="3">
        <f t="shared" ref="AA443:AL443" si="1008">IF(AND(E443&lt;&gt;"",AA158=1),1,0)</f>
        <v>0</v>
      </c>
      <c r="AB443" s="3">
        <f t="shared" si="1008"/>
        <v>0</v>
      </c>
      <c r="AC443" s="3">
        <f t="shared" si="1008"/>
        <v>1</v>
      </c>
      <c r="AD443" s="3">
        <f t="shared" si="1008"/>
        <v>1</v>
      </c>
      <c r="AE443" s="3">
        <f t="shared" si="1008"/>
        <v>1</v>
      </c>
      <c r="AF443" s="3">
        <f t="shared" si="1008"/>
        <v>1</v>
      </c>
      <c r="AG443" s="3">
        <f t="shared" si="1008"/>
        <v>1</v>
      </c>
      <c r="AH443" s="3">
        <f t="shared" si="1008"/>
        <v>0</v>
      </c>
      <c r="AI443" s="3">
        <f t="shared" si="1008"/>
        <v>1</v>
      </c>
      <c r="AJ443" s="3">
        <f t="shared" si="1008"/>
        <v>0</v>
      </c>
      <c r="AK443" s="3">
        <f t="shared" si="1008"/>
        <v>0</v>
      </c>
      <c r="AL443" s="3">
        <f t="shared" si="1008"/>
        <v>0</v>
      </c>
      <c r="AM443" s="3">
        <f t="shared" si="953"/>
        <v>6</v>
      </c>
      <c r="DK443" s="3">
        <v>285</v>
      </c>
      <c r="DL443" s="3" t="s">
        <v>1</v>
      </c>
      <c r="DN443" s="3" t="s">
        <v>3</v>
      </c>
      <c r="DO443" s="3" t="s">
        <v>4</v>
      </c>
      <c r="DP443" s="3" t="s">
        <v>5</v>
      </c>
      <c r="DQ443" s="3" t="s">
        <v>6</v>
      </c>
      <c r="DR443" s="3" t="s">
        <v>0</v>
      </c>
      <c r="DS443" s="3" t="s">
        <v>7</v>
      </c>
      <c r="DT443" s="3" t="s">
        <v>104</v>
      </c>
      <c r="DY443" s="3" t="s">
        <v>121</v>
      </c>
      <c r="DZ443" s="3" t="s">
        <v>122</v>
      </c>
      <c r="EA443" s="3" t="s">
        <v>117</v>
      </c>
      <c r="EB443" s="3" t="s">
        <v>126</v>
      </c>
      <c r="EC443" s="3" t="s">
        <v>128</v>
      </c>
      <c r="ED443" s="3" t="s">
        <v>120</v>
      </c>
      <c r="EE443" s="3" t="s">
        <v>125</v>
      </c>
      <c r="EF443" s="3" t="s">
        <v>119</v>
      </c>
      <c r="EH443" s="3">
        <f t="shared" ref="EH443:ES443" si="1009">IF(AND(DL443&lt;&gt;"",EH158=1),1,0)</f>
        <v>0</v>
      </c>
      <c r="EI443" s="3">
        <f t="shared" si="1009"/>
        <v>0</v>
      </c>
      <c r="EJ443" s="3">
        <f t="shared" si="1009"/>
        <v>1</v>
      </c>
      <c r="EK443" s="3">
        <f t="shared" si="1009"/>
        <v>1</v>
      </c>
      <c r="EL443" s="3">
        <f t="shared" si="1009"/>
        <v>1</v>
      </c>
      <c r="EM443" s="3">
        <f t="shared" si="1009"/>
        <v>1</v>
      </c>
      <c r="EN443" s="3">
        <f t="shared" si="1009"/>
        <v>1</v>
      </c>
      <c r="EO443" s="3">
        <f t="shared" si="1009"/>
        <v>0</v>
      </c>
      <c r="EP443" s="3">
        <f t="shared" si="1009"/>
        <v>1</v>
      </c>
      <c r="EQ443" s="3">
        <f t="shared" si="1009"/>
        <v>0</v>
      </c>
      <c r="ER443" s="3">
        <f t="shared" si="1009"/>
        <v>0</v>
      </c>
      <c r="ES443" s="3">
        <f t="shared" si="1009"/>
        <v>0</v>
      </c>
      <c r="ET443" s="3">
        <f t="shared" si="955"/>
        <v>6</v>
      </c>
    </row>
    <row r="444" spans="4:150" x14ac:dyDescent="0.25">
      <c r="D444" s="3">
        <v>286</v>
      </c>
      <c r="E444" s="3" t="s">
        <v>1</v>
      </c>
      <c r="F444" s="3" t="s">
        <v>2</v>
      </c>
      <c r="K444" s="3" t="s">
        <v>0</v>
      </c>
      <c r="L444" s="3" t="s">
        <v>7</v>
      </c>
      <c r="M444" s="3" t="s">
        <v>104</v>
      </c>
      <c r="N444" s="3" t="s">
        <v>105</v>
      </c>
      <c r="O444" s="5" t="s">
        <v>106</v>
      </c>
      <c r="P444" s="3" t="s">
        <v>72</v>
      </c>
      <c r="R444" s="3" t="s">
        <v>121</v>
      </c>
      <c r="S444" s="3" t="s">
        <v>118</v>
      </c>
      <c r="T444" s="3" t="s">
        <v>127</v>
      </c>
      <c r="U444" s="3" t="s">
        <v>128</v>
      </c>
      <c r="V444" s="3" t="s">
        <v>119</v>
      </c>
      <c r="W444" s="3" t="s">
        <v>122</v>
      </c>
      <c r="X444" s="3" t="s">
        <v>123</v>
      </c>
      <c r="Y444" s="3" t="s">
        <v>124</v>
      </c>
      <c r="AA444" s="3">
        <f t="shared" ref="AA444:AL444" si="1010">IF(AND(E444&lt;&gt;"",AA158=1),1,0)</f>
        <v>0</v>
      </c>
      <c r="AB444" s="3">
        <f t="shared" si="1010"/>
        <v>0</v>
      </c>
      <c r="AC444" s="3">
        <f t="shared" si="1010"/>
        <v>0</v>
      </c>
      <c r="AD444" s="3">
        <f t="shared" si="1010"/>
        <v>0</v>
      </c>
      <c r="AE444" s="3">
        <f t="shared" si="1010"/>
        <v>0</v>
      </c>
      <c r="AF444" s="3">
        <f t="shared" si="1010"/>
        <v>0</v>
      </c>
      <c r="AG444" s="3">
        <f t="shared" si="1010"/>
        <v>1</v>
      </c>
      <c r="AH444" s="3">
        <f t="shared" si="1010"/>
        <v>0</v>
      </c>
      <c r="AI444" s="3">
        <f t="shared" si="1010"/>
        <v>1</v>
      </c>
      <c r="AJ444" s="3">
        <f t="shared" si="1010"/>
        <v>1</v>
      </c>
      <c r="AK444" s="3">
        <f t="shared" si="1010"/>
        <v>0</v>
      </c>
      <c r="AL444" s="3">
        <f t="shared" si="1010"/>
        <v>1</v>
      </c>
      <c r="AM444" s="3">
        <f t="shared" si="953"/>
        <v>4</v>
      </c>
      <c r="DK444" s="3">
        <v>286</v>
      </c>
      <c r="DL444" s="3" t="s">
        <v>1</v>
      </c>
      <c r="DM444" s="3" t="s">
        <v>2</v>
      </c>
      <c r="DR444" s="3" t="s">
        <v>0</v>
      </c>
      <c r="DS444" s="3" t="s">
        <v>7</v>
      </c>
      <c r="DT444" s="3" t="s">
        <v>104</v>
      </c>
      <c r="DU444" s="3" t="s">
        <v>105</v>
      </c>
      <c r="DV444" s="5" t="s">
        <v>106</v>
      </c>
      <c r="DW444" s="3" t="s">
        <v>72</v>
      </c>
      <c r="DY444" s="3" t="s">
        <v>121</v>
      </c>
      <c r="DZ444" s="3" t="s">
        <v>118</v>
      </c>
      <c r="EA444" s="3" t="s">
        <v>127</v>
      </c>
      <c r="EB444" s="3" t="s">
        <v>128</v>
      </c>
      <c r="EC444" s="3" t="s">
        <v>119</v>
      </c>
      <c r="ED444" s="3" t="s">
        <v>122</v>
      </c>
      <c r="EE444" s="3" t="s">
        <v>123</v>
      </c>
      <c r="EF444" s="3" t="s">
        <v>124</v>
      </c>
      <c r="EH444" s="3">
        <f t="shared" ref="EH444:ES444" si="1011">IF(AND(DL444&lt;&gt;"",EH158=1),1,0)</f>
        <v>0</v>
      </c>
      <c r="EI444" s="3">
        <f t="shared" si="1011"/>
        <v>0</v>
      </c>
      <c r="EJ444" s="3">
        <f t="shared" si="1011"/>
        <v>0</v>
      </c>
      <c r="EK444" s="3">
        <f t="shared" si="1011"/>
        <v>0</v>
      </c>
      <c r="EL444" s="3">
        <f t="shared" si="1011"/>
        <v>0</v>
      </c>
      <c r="EM444" s="3">
        <f t="shared" si="1011"/>
        <v>0</v>
      </c>
      <c r="EN444" s="3">
        <f t="shared" si="1011"/>
        <v>1</v>
      </c>
      <c r="EO444" s="3">
        <f t="shared" si="1011"/>
        <v>0</v>
      </c>
      <c r="EP444" s="3">
        <f t="shared" si="1011"/>
        <v>1</v>
      </c>
      <c r="EQ444" s="3">
        <f t="shared" si="1011"/>
        <v>1</v>
      </c>
      <c r="ER444" s="3">
        <f t="shared" si="1011"/>
        <v>0</v>
      </c>
      <c r="ES444" s="3">
        <f t="shared" si="1011"/>
        <v>1</v>
      </c>
      <c r="ET444" s="3">
        <f t="shared" si="955"/>
        <v>4</v>
      </c>
    </row>
    <row r="445" spans="4:150" x14ac:dyDescent="0.25">
      <c r="D445" s="3">
        <v>287</v>
      </c>
      <c r="E445" s="3" t="s">
        <v>1</v>
      </c>
      <c r="F445" s="3" t="s">
        <v>2</v>
      </c>
      <c r="J445" s="3" t="s">
        <v>6</v>
      </c>
      <c r="L445" s="3" t="s">
        <v>7</v>
      </c>
      <c r="M445" s="3" t="s">
        <v>104</v>
      </c>
      <c r="N445" s="3" t="s">
        <v>105</v>
      </c>
      <c r="O445" s="5" t="s">
        <v>106</v>
      </c>
      <c r="P445" s="3" t="s">
        <v>72</v>
      </c>
      <c r="R445" s="3" t="s">
        <v>121</v>
      </c>
      <c r="S445" s="3" t="s">
        <v>118</v>
      </c>
      <c r="T445" s="3" t="s">
        <v>127</v>
      </c>
      <c r="U445" s="3" t="s">
        <v>128</v>
      </c>
      <c r="V445" s="3" t="s">
        <v>119</v>
      </c>
      <c r="W445" s="3" t="s">
        <v>120</v>
      </c>
      <c r="X445" s="3" t="s">
        <v>123</v>
      </c>
      <c r="Y445" s="3" t="s">
        <v>124</v>
      </c>
      <c r="AA445" s="3">
        <f t="shared" ref="AA445:AL445" si="1012">IF(AND(E445&lt;&gt;"",AA158=1),1,0)</f>
        <v>0</v>
      </c>
      <c r="AB445" s="3">
        <f t="shared" si="1012"/>
        <v>0</v>
      </c>
      <c r="AC445" s="3">
        <f t="shared" si="1012"/>
        <v>0</v>
      </c>
      <c r="AD445" s="3">
        <f t="shared" si="1012"/>
        <v>0</v>
      </c>
      <c r="AE445" s="3">
        <f t="shared" si="1012"/>
        <v>0</v>
      </c>
      <c r="AF445" s="3">
        <f t="shared" si="1012"/>
        <v>1</v>
      </c>
      <c r="AG445" s="3">
        <f t="shared" si="1012"/>
        <v>0</v>
      </c>
      <c r="AH445" s="3">
        <f t="shared" si="1012"/>
        <v>0</v>
      </c>
      <c r="AI445" s="3">
        <f t="shared" si="1012"/>
        <v>1</v>
      </c>
      <c r="AJ445" s="3">
        <f t="shared" si="1012"/>
        <v>1</v>
      </c>
      <c r="AK445" s="3">
        <f t="shared" si="1012"/>
        <v>0</v>
      </c>
      <c r="AL445" s="3">
        <f t="shared" si="1012"/>
        <v>1</v>
      </c>
      <c r="AM445" s="3">
        <f t="shared" si="953"/>
        <v>4</v>
      </c>
      <c r="DK445" s="3">
        <v>287</v>
      </c>
      <c r="DL445" s="3" t="s">
        <v>1</v>
      </c>
      <c r="DM445" s="3" t="s">
        <v>2</v>
      </c>
      <c r="DQ445" s="3" t="s">
        <v>6</v>
      </c>
      <c r="DS445" s="3" t="s">
        <v>7</v>
      </c>
      <c r="DT445" s="3" t="s">
        <v>104</v>
      </c>
      <c r="DU445" s="3" t="s">
        <v>105</v>
      </c>
      <c r="DV445" s="5" t="s">
        <v>106</v>
      </c>
      <c r="DW445" s="3" t="s">
        <v>72</v>
      </c>
      <c r="DY445" s="3" t="s">
        <v>121</v>
      </c>
      <c r="DZ445" s="3" t="s">
        <v>118</v>
      </c>
      <c r="EA445" s="3" t="s">
        <v>127</v>
      </c>
      <c r="EB445" s="3" t="s">
        <v>128</v>
      </c>
      <c r="EC445" s="3" t="s">
        <v>119</v>
      </c>
      <c r="ED445" s="3" t="s">
        <v>120</v>
      </c>
      <c r="EE445" s="3" t="s">
        <v>123</v>
      </c>
      <c r="EF445" s="3" t="s">
        <v>124</v>
      </c>
      <c r="EH445" s="3">
        <f t="shared" ref="EH445:ES445" si="1013">IF(AND(DL445&lt;&gt;"",EH158=1),1,0)</f>
        <v>0</v>
      </c>
      <c r="EI445" s="3">
        <f t="shared" si="1013"/>
        <v>0</v>
      </c>
      <c r="EJ445" s="3">
        <f t="shared" si="1013"/>
        <v>0</v>
      </c>
      <c r="EK445" s="3">
        <f t="shared" si="1013"/>
        <v>0</v>
      </c>
      <c r="EL445" s="3">
        <f t="shared" si="1013"/>
        <v>0</v>
      </c>
      <c r="EM445" s="3">
        <f t="shared" si="1013"/>
        <v>1</v>
      </c>
      <c r="EN445" s="3">
        <f t="shared" si="1013"/>
        <v>0</v>
      </c>
      <c r="EO445" s="3">
        <f t="shared" si="1013"/>
        <v>0</v>
      </c>
      <c r="EP445" s="3">
        <f t="shared" si="1013"/>
        <v>1</v>
      </c>
      <c r="EQ445" s="3">
        <f t="shared" si="1013"/>
        <v>1</v>
      </c>
      <c r="ER445" s="3">
        <f t="shared" si="1013"/>
        <v>0</v>
      </c>
      <c r="ES445" s="3">
        <f t="shared" si="1013"/>
        <v>1</v>
      </c>
      <c r="ET445" s="3">
        <f t="shared" si="955"/>
        <v>4</v>
      </c>
    </row>
    <row r="446" spans="4:150" x14ac:dyDescent="0.25">
      <c r="D446" s="3">
        <v>288</v>
      </c>
      <c r="E446" s="3" t="s">
        <v>1</v>
      </c>
      <c r="F446" s="3" t="s">
        <v>2</v>
      </c>
      <c r="J446" s="3" t="s">
        <v>6</v>
      </c>
      <c r="K446" s="3" t="s">
        <v>0</v>
      </c>
      <c r="M446" s="3" t="s">
        <v>104</v>
      </c>
      <c r="N446" s="3" t="s">
        <v>105</v>
      </c>
      <c r="O446" s="5" t="s">
        <v>106</v>
      </c>
      <c r="P446" s="3" t="s">
        <v>72</v>
      </c>
      <c r="R446" s="3" t="s">
        <v>119</v>
      </c>
      <c r="S446" s="3" t="s">
        <v>118</v>
      </c>
      <c r="T446" s="3" t="s">
        <v>127</v>
      </c>
      <c r="U446" s="3" t="s">
        <v>120</v>
      </c>
      <c r="V446" s="3" t="s">
        <v>128</v>
      </c>
      <c r="W446" s="3" t="s">
        <v>122</v>
      </c>
      <c r="X446" s="3" t="s">
        <v>123</v>
      </c>
      <c r="Y446" s="3" t="s">
        <v>124</v>
      </c>
      <c r="AA446" s="3">
        <f t="shared" ref="AA446:AL446" si="1014">IF(AND(E446&lt;&gt;"",AA158=1),1,0)</f>
        <v>0</v>
      </c>
      <c r="AB446" s="3">
        <f t="shared" si="1014"/>
        <v>0</v>
      </c>
      <c r="AC446" s="3">
        <f t="shared" si="1014"/>
        <v>0</v>
      </c>
      <c r="AD446" s="3">
        <f t="shared" si="1014"/>
        <v>0</v>
      </c>
      <c r="AE446" s="3">
        <f t="shared" si="1014"/>
        <v>0</v>
      </c>
      <c r="AF446" s="3">
        <f t="shared" si="1014"/>
        <v>1</v>
      </c>
      <c r="AG446" s="3">
        <f t="shared" si="1014"/>
        <v>1</v>
      </c>
      <c r="AH446" s="3">
        <f t="shared" si="1014"/>
        <v>0</v>
      </c>
      <c r="AI446" s="3">
        <f t="shared" si="1014"/>
        <v>1</v>
      </c>
      <c r="AJ446" s="3">
        <f t="shared" si="1014"/>
        <v>1</v>
      </c>
      <c r="AK446" s="3">
        <f t="shared" si="1014"/>
        <v>0</v>
      </c>
      <c r="AL446" s="3">
        <f t="shared" si="1014"/>
        <v>1</v>
      </c>
      <c r="AM446" s="3">
        <f t="shared" si="953"/>
        <v>5</v>
      </c>
      <c r="DK446" s="3">
        <v>288</v>
      </c>
      <c r="DL446" s="3" t="s">
        <v>1</v>
      </c>
      <c r="DM446" s="3" t="s">
        <v>2</v>
      </c>
      <c r="DQ446" s="3" t="s">
        <v>6</v>
      </c>
      <c r="DR446" s="3" t="s">
        <v>0</v>
      </c>
      <c r="DT446" s="3" t="s">
        <v>104</v>
      </c>
      <c r="DU446" s="3" t="s">
        <v>105</v>
      </c>
      <c r="DV446" s="5" t="s">
        <v>106</v>
      </c>
      <c r="DW446" s="3" t="s">
        <v>72</v>
      </c>
      <c r="DY446" s="3" t="s">
        <v>119</v>
      </c>
      <c r="DZ446" s="3" t="s">
        <v>118</v>
      </c>
      <c r="EA446" s="3" t="s">
        <v>127</v>
      </c>
      <c r="EB446" s="3" t="s">
        <v>120</v>
      </c>
      <c r="EC446" s="3" t="s">
        <v>128</v>
      </c>
      <c r="ED446" s="3" t="s">
        <v>122</v>
      </c>
      <c r="EE446" s="3" t="s">
        <v>123</v>
      </c>
      <c r="EF446" s="3" t="s">
        <v>124</v>
      </c>
      <c r="EH446" s="3">
        <f t="shared" ref="EH446:ES446" si="1015">IF(AND(DL446&lt;&gt;"",EH158=1),1,0)</f>
        <v>0</v>
      </c>
      <c r="EI446" s="3">
        <f t="shared" si="1015"/>
        <v>0</v>
      </c>
      <c r="EJ446" s="3">
        <f t="shared" si="1015"/>
        <v>0</v>
      </c>
      <c r="EK446" s="3">
        <f t="shared" si="1015"/>
        <v>0</v>
      </c>
      <c r="EL446" s="3">
        <f t="shared" si="1015"/>
        <v>0</v>
      </c>
      <c r="EM446" s="3">
        <f t="shared" si="1015"/>
        <v>1</v>
      </c>
      <c r="EN446" s="3">
        <f t="shared" si="1015"/>
        <v>1</v>
      </c>
      <c r="EO446" s="3">
        <f t="shared" si="1015"/>
        <v>0</v>
      </c>
      <c r="EP446" s="3">
        <f t="shared" si="1015"/>
        <v>1</v>
      </c>
      <c r="EQ446" s="3">
        <f t="shared" si="1015"/>
        <v>1</v>
      </c>
      <c r="ER446" s="3">
        <f t="shared" si="1015"/>
        <v>0</v>
      </c>
      <c r="ES446" s="3">
        <f t="shared" si="1015"/>
        <v>1</v>
      </c>
      <c r="ET446" s="3">
        <f t="shared" si="955"/>
        <v>5</v>
      </c>
    </row>
    <row r="447" spans="4:150" x14ac:dyDescent="0.25">
      <c r="D447" s="3">
        <v>289</v>
      </c>
      <c r="E447" s="3" t="s">
        <v>1</v>
      </c>
      <c r="F447" s="3" t="s">
        <v>2</v>
      </c>
      <c r="J447" s="3" t="s">
        <v>6</v>
      </c>
      <c r="K447" s="3" t="s">
        <v>0</v>
      </c>
      <c r="L447" s="3" t="s">
        <v>7</v>
      </c>
      <c r="N447" s="3" t="s">
        <v>105</v>
      </c>
      <c r="O447" s="5" t="s">
        <v>106</v>
      </c>
      <c r="P447" s="3" t="s">
        <v>72</v>
      </c>
      <c r="R447" s="3" t="s">
        <v>121</v>
      </c>
      <c r="S447" s="3" t="s">
        <v>118</v>
      </c>
      <c r="T447" s="3" t="s">
        <v>127</v>
      </c>
      <c r="U447" s="3" t="s">
        <v>120</v>
      </c>
      <c r="V447" s="3" t="s">
        <v>128</v>
      </c>
      <c r="W447" s="3" t="s">
        <v>122</v>
      </c>
      <c r="X447" s="3" t="s">
        <v>123</v>
      </c>
      <c r="Y447" s="3" t="s">
        <v>124</v>
      </c>
      <c r="AA447" s="3">
        <f t="shared" ref="AA447:AL447" si="1016">IF(AND(E447&lt;&gt;"",AA158=1),1,0)</f>
        <v>0</v>
      </c>
      <c r="AB447" s="3">
        <f t="shared" si="1016"/>
        <v>0</v>
      </c>
      <c r="AC447" s="3">
        <f t="shared" si="1016"/>
        <v>0</v>
      </c>
      <c r="AD447" s="3">
        <f t="shared" si="1016"/>
        <v>0</v>
      </c>
      <c r="AE447" s="3">
        <f t="shared" si="1016"/>
        <v>0</v>
      </c>
      <c r="AF447" s="3">
        <f t="shared" si="1016"/>
        <v>1</v>
      </c>
      <c r="AG447" s="3">
        <f t="shared" si="1016"/>
        <v>1</v>
      </c>
      <c r="AH447" s="3">
        <f t="shared" si="1016"/>
        <v>0</v>
      </c>
      <c r="AI447" s="3">
        <f t="shared" si="1016"/>
        <v>0</v>
      </c>
      <c r="AJ447" s="3">
        <f t="shared" si="1016"/>
        <v>1</v>
      </c>
      <c r="AK447" s="3">
        <f t="shared" si="1016"/>
        <v>0</v>
      </c>
      <c r="AL447" s="3">
        <f t="shared" si="1016"/>
        <v>1</v>
      </c>
      <c r="AM447" s="3">
        <f t="shared" si="953"/>
        <v>4</v>
      </c>
      <c r="DK447" s="3">
        <v>289</v>
      </c>
      <c r="DL447" s="3" t="s">
        <v>1</v>
      </c>
      <c r="DM447" s="3" t="s">
        <v>2</v>
      </c>
      <c r="DQ447" s="3" t="s">
        <v>6</v>
      </c>
      <c r="DR447" s="3" t="s">
        <v>0</v>
      </c>
      <c r="DS447" s="3" t="s">
        <v>7</v>
      </c>
      <c r="DU447" s="3" t="s">
        <v>105</v>
      </c>
      <c r="DV447" s="5" t="s">
        <v>106</v>
      </c>
      <c r="DW447" s="3" t="s">
        <v>72</v>
      </c>
      <c r="DY447" s="3" t="s">
        <v>121</v>
      </c>
      <c r="DZ447" s="3" t="s">
        <v>118</v>
      </c>
      <c r="EA447" s="3" t="s">
        <v>127</v>
      </c>
      <c r="EB447" s="3" t="s">
        <v>120</v>
      </c>
      <c r="EC447" s="3" t="s">
        <v>128</v>
      </c>
      <c r="ED447" s="3" t="s">
        <v>122</v>
      </c>
      <c r="EE447" s="3" t="s">
        <v>123</v>
      </c>
      <c r="EF447" s="3" t="s">
        <v>124</v>
      </c>
      <c r="EH447" s="3">
        <f t="shared" ref="EH447:ES447" si="1017">IF(AND(DL447&lt;&gt;"",EH158=1),1,0)</f>
        <v>0</v>
      </c>
      <c r="EI447" s="3">
        <f t="shared" si="1017"/>
        <v>0</v>
      </c>
      <c r="EJ447" s="3">
        <f t="shared" si="1017"/>
        <v>0</v>
      </c>
      <c r="EK447" s="3">
        <f t="shared" si="1017"/>
        <v>0</v>
      </c>
      <c r="EL447" s="3">
        <f t="shared" si="1017"/>
        <v>0</v>
      </c>
      <c r="EM447" s="3">
        <f t="shared" si="1017"/>
        <v>1</v>
      </c>
      <c r="EN447" s="3">
        <f t="shared" si="1017"/>
        <v>1</v>
      </c>
      <c r="EO447" s="3">
        <f t="shared" si="1017"/>
        <v>0</v>
      </c>
      <c r="EP447" s="3">
        <f t="shared" si="1017"/>
        <v>0</v>
      </c>
      <c r="EQ447" s="3">
        <f t="shared" si="1017"/>
        <v>1</v>
      </c>
      <c r="ER447" s="3">
        <f t="shared" si="1017"/>
        <v>0</v>
      </c>
      <c r="ES447" s="3">
        <f t="shared" si="1017"/>
        <v>1</v>
      </c>
      <c r="ET447" s="3">
        <f t="shared" si="955"/>
        <v>4</v>
      </c>
    </row>
    <row r="448" spans="4:150" x14ac:dyDescent="0.25">
      <c r="D448" s="3">
        <v>290</v>
      </c>
      <c r="E448" s="3" t="s">
        <v>1</v>
      </c>
      <c r="F448" s="3" t="s">
        <v>2</v>
      </c>
      <c r="J448" s="3" t="s">
        <v>6</v>
      </c>
      <c r="K448" s="3" t="s">
        <v>0</v>
      </c>
      <c r="L448" s="3" t="s">
        <v>7</v>
      </c>
      <c r="M448" s="3" t="s">
        <v>104</v>
      </c>
      <c r="O448" s="5" t="s">
        <v>106</v>
      </c>
      <c r="P448" s="3" t="s">
        <v>72</v>
      </c>
      <c r="R448" s="3" t="s">
        <v>121</v>
      </c>
      <c r="S448" s="3" t="s">
        <v>122</v>
      </c>
      <c r="T448" s="3" t="s">
        <v>127</v>
      </c>
      <c r="U448" s="3" t="s">
        <v>128</v>
      </c>
      <c r="V448" s="3" t="s">
        <v>119</v>
      </c>
      <c r="W448" s="3" t="s">
        <v>120</v>
      </c>
      <c r="X448" s="3" t="s">
        <v>123</v>
      </c>
      <c r="Y448" s="3" t="s">
        <v>124</v>
      </c>
      <c r="AA448" s="3">
        <f t="shared" ref="AA448:AL448" si="1018">IF(AND(E448&lt;&gt;"",AA158=1),1,0)</f>
        <v>0</v>
      </c>
      <c r="AB448" s="3">
        <f t="shared" si="1018"/>
        <v>0</v>
      </c>
      <c r="AC448" s="3">
        <f t="shared" si="1018"/>
        <v>0</v>
      </c>
      <c r="AD448" s="3">
        <f t="shared" si="1018"/>
        <v>0</v>
      </c>
      <c r="AE448" s="3">
        <f t="shared" si="1018"/>
        <v>0</v>
      </c>
      <c r="AF448" s="3">
        <f t="shared" si="1018"/>
        <v>1</v>
      </c>
      <c r="AG448" s="3">
        <f t="shared" si="1018"/>
        <v>1</v>
      </c>
      <c r="AH448" s="3">
        <f t="shared" si="1018"/>
        <v>0</v>
      </c>
      <c r="AI448" s="3">
        <f t="shared" si="1018"/>
        <v>1</v>
      </c>
      <c r="AJ448" s="3">
        <f t="shared" si="1018"/>
        <v>0</v>
      </c>
      <c r="AK448" s="3">
        <f t="shared" si="1018"/>
        <v>0</v>
      </c>
      <c r="AL448" s="3">
        <f t="shared" si="1018"/>
        <v>1</v>
      </c>
      <c r="AM448" s="3">
        <f t="shared" si="953"/>
        <v>4</v>
      </c>
      <c r="DK448" s="3">
        <v>290</v>
      </c>
      <c r="DL448" s="3" t="s">
        <v>1</v>
      </c>
      <c r="DM448" s="3" t="s">
        <v>2</v>
      </c>
      <c r="DQ448" s="3" t="s">
        <v>6</v>
      </c>
      <c r="DR448" s="3" t="s">
        <v>0</v>
      </c>
      <c r="DS448" s="3" t="s">
        <v>7</v>
      </c>
      <c r="DT448" s="3" t="s">
        <v>104</v>
      </c>
      <c r="DV448" s="5" t="s">
        <v>106</v>
      </c>
      <c r="DW448" s="3" t="s">
        <v>72</v>
      </c>
      <c r="DY448" s="3" t="s">
        <v>121</v>
      </c>
      <c r="DZ448" s="3" t="s">
        <v>122</v>
      </c>
      <c r="EA448" s="3" t="s">
        <v>127</v>
      </c>
      <c r="EB448" s="3" t="s">
        <v>128</v>
      </c>
      <c r="EC448" s="3" t="s">
        <v>119</v>
      </c>
      <c r="ED448" s="3" t="s">
        <v>120</v>
      </c>
      <c r="EE448" s="3" t="s">
        <v>123</v>
      </c>
      <c r="EF448" s="3" t="s">
        <v>124</v>
      </c>
      <c r="EH448" s="3">
        <f t="shared" ref="EH448:ES448" si="1019">IF(AND(DL448&lt;&gt;"",EH158=1),1,0)</f>
        <v>0</v>
      </c>
      <c r="EI448" s="3">
        <f t="shared" si="1019"/>
        <v>0</v>
      </c>
      <c r="EJ448" s="3">
        <f t="shared" si="1019"/>
        <v>0</v>
      </c>
      <c r="EK448" s="3">
        <f t="shared" si="1019"/>
        <v>0</v>
      </c>
      <c r="EL448" s="3">
        <f t="shared" si="1019"/>
        <v>0</v>
      </c>
      <c r="EM448" s="3">
        <f t="shared" si="1019"/>
        <v>1</v>
      </c>
      <c r="EN448" s="3">
        <f t="shared" si="1019"/>
        <v>1</v>
      </c>
      <c r="EO448" s="3">
        <f t="shared" si="1019"/>
        <v>0</v>
      </c>
      <c r="EP448" s="3">
        <f t="shared" si="1019"/>
        <v>1</v>
      </c>
      <c r="EQ448" s="3">
        <f t="shared" si="1019"/>
        <v>0</v>
      </c>
      <c r="ER448" s="3">
        <f t="shared" si="1019"/>
        <v>0</v>
      </c>
      <c r="ES448" s="3">
        <f t="shared" si="1019"/>
        <v>1</v>
      </c>
      <c r="ET448" s="3">
        <f t="shared" si="955"/>
        <v>4</v>
      </c>
    </row>
    <row r="449" spans="4:150" x14ac:dyDescent="0.25">
      <c r="D449" s="3">
        <v>291</v>
      </c>
      <c r="E449" s="3" t="s">
        <v>1</v>
      </c>
      <c r="F449" s="3" t="s">
        <v>2</v>
      </c>
      <c r="J449" s="3" t="s">
        <v>6</v>
      </c>
      <c r="K449" s="3" t="s">
        <v>0</v>
      </c>
      <c r="L449" s="3" t="s">
        <v>7</v>
      </c>
      <c r="M449" s="3" t="s">
        <v>104</v>
      </c>
      <c r="N449" s="3" t="s">
        <v>105</v>
      </c>
      <c r="P449" s="3" t="s">
        <v>72</v>
      </c>
      <c r="R449" s="3" t="s">
        <v>121</v>
      </c>
      <c r="S449" s="3" t="s">
        <v>118</v>
      </c>
      <c r="T449" s="3" t="s">
        <v>127</v>
      </c>
      <c r="U449" s="3" t="s">
        <v>120</v>
      </c>
      <c r="V449" s="3" t="s">
        <v>128</v>
      </c>
      <c r="W449" s="3" t="s">
        <v>122</v>
      </c>
      <c r="X449" s="3" t="s">
        <v>123</v>
      </c>
      <c r="Y449" s="3" t="s">
        <v>119</v>
      </c>
      <c r="AA449" s="3">
        <f t="shared" ref="AA449:AL449" si="1020">IF(AND(E449&lt;&gt;"",AA158=1),1,0)</f>
        <v>0</v>
      </c>
      <c r="AB449" s="3">
        <f t="shared" si="1020"/>
        <v>0</v>
      </c>
      <c r="AC449" s="3">
        <f t="shared" si="1020"/>
        <v>0</v>
      </c>
      <c r="AD449" s="3">
        <f t="shared" si="1020"/>
        <v>0</v>
      </c>
      <c r="AE449" s="3">
        <f t="shared" si="1020"/>
        <v>0</v>
      </c>
      <c r="AF449" s="3">
        <f t="shared" si="1020"/>
        <v>1</v>
      </c>
      <c r="AG449" s="3">
        <f t="shared" si="1020"/>
        <v>1</v>
      </c>
      <c r="AH449" s="3">
        <f t="shared" si="1020"/>
        <v>0</v>
      </c>
      <c r="AI449" s="3">
        <f t="shared" si="1020"/>
        <v>1</v>
      </c>
      <c r="AJ449" s="3">
        <f t="shared" si="1020"/>
        <v>1</v>
      </c>
      <c r="AK449" s="3">
        <f t="shared" si="1020"/>
        <v>0</v>
      </c>
      <c r="AL449" s="3">
        <f t="shared" si="1020"/>
        <v>1</v>
      </c>
      <c r="AM449" s="3">
        <f t="shared" si="953"/>
        <v>5</v>
      </c>
      <c r="DK449" s="3">
        <v>291</v>
      </c>
      <c r="DL449" s="3" t="s">
        <v>1</v>
      </c>
      <c r="DM449" s="3" t="s">
        <v>2</v>
      </c>
      <c r="DQ449" s="3" t="s">
        <v>6</v>
      </c>
      <c r="DR449" s="3" t="s">
        <v>0</v>
      </c>
      <c r="DS449" s="3" t="s">
        <v>7</v>
      </c>
      <c r="DT449" s="3" t="s">
        <v>104</v>
      </c>
      <c r="DU449" s="3" t="s">
        <v>105</v>
      </c>
      <c r="DW449" s="3" t="s">
        <v>72</v>
      </c>
      <c r="DY449" s="3" t="s">
        <v>121</v>
      </c>
      <c r="DZ449" s="3" t="s">
        <v>118</v>
      </c>
      <c r="EA449" s="3" t="s">
        <v>127</v>
      </c>
      <c r="EB449" s="3" t="s">
        <v>120</v>
      </c>
      <c r="EC449" s="3" t="s">
        <v>128</v>
      </c>
      <c r="ED449" s="3" t="s">
        <v>122</v>
      </c>
      <c r="EE449" s="3" t="s">
        <v>123</v>
      </c>
      <c r="EF449" s="3" t="s">
        <v>119</v>
      </c>
      <c r="EH449" s="3">
        <f t="shared" ref="EH449:ES449" si="1021">IF(AND(DL449&lt;&gt;"",EH158=1),1,0)</f>
        <v>0</v>
      </c>
      <c r="EI449" s="3">
        <f t="shared" si="1021"/>
        <v>0</v>
      </c>
      <c r="EJ449" s="3">
        <f t="shared" si="1021"/>
        <v>0</v>
      </c>
      <c r="EK449" s="3">
        <f t="shared" si="1021"/>
        <v>0</v>
      </c>
      <c r="EL449" s="3">
        <f t="shared" si="1021"/>
        <v>0</v>
      </c>
      <c r="EM449" s="3">
        <f t="shared" si="1021"/>
        <v>1</v>
      </c>
      <c r="EN449" s="3">
        <f t="shared" si="1021"/>
        <v>1</v>
      </c>
      <c r="EO449" s="3">
        <f t="shared" si="1021"/>
        <v>0</v>
      </c>
      <c r="EP449" s="3">
        <f t="shared" si="1021"/>
        <v>1</v>
      </c>
      <c r="EQ449" s="3">
        <f t="shared" si="1021"/>
        <v>1</v>
      </c>
      <c r="ER449" s="3">
        <f t="shared" si="1021"/>
        <v>0</v>
      </c>
      <c r="ES449" s="3">
        <f t="shared" si="1021"/>
        <v>1</v>
      </c>
      <c r="ET449" s="3">
        <f t="shared" si="955"/>
        <v>5</v>
      </c>
    </row>
    <row r="450" spans="4:150" x14ac:dyDescent="0.25">
      <c r="D450" s="3">
        <v>292</v>
      </c>
      <c r="E450" s="3" t="s">
        <v>1</v>
      </c>
      <c r="F450" s="3" t="s">
        <v>2</v>
      </c>
      <c r="J450" s="3" t="s">
        <v>6</v>
      </c>
      <c r="K450" s="3" t="s">
        <v>0</v>
      </c>
      <c r="L450" s="3" t="s">
        <v>7</v>
      </c>
      <c r="M450" s="3" t="s">
        <v>104</v>
      </c>
      <c r="N450" s="3" t="s">
        <v>105</v>
      </c>
      <c r="O450" s="5" t="s">
        <v>106</v>
      </c>
      <c r="R450" s="3" t="s">
        <v>121</v>
      </c>
      <c r="S450" s="3" t="s">
        <v>118</v>
      </c>
      <c r="T450" s="3" t="s">
        <v>127</v>
      </c>
      <c r="U450" s="3" t="s">
        <v>120</v>
      </c>
      <c r="V450" s="3" t="s">
        <v>128</v>
      </c>
      <c r="W450" s="3" t="s">
        <v>122</v>
      </c>
      <c r="X450" s="3" t="s">
        <v>119</v>
      </c>
      <c r="Y450" s="3" t="s">
        <v>124</v>
      </c>
      <c r="AA450" s="3">
        <f t="shared" ref="AA450:AL450" si="1022">IF(AND(E450&lt;&gt;"",AA158=1),1,0)</f>
        <v>0</v>
      </c>
      <c r="AB450" s="3">
        <f t="shared" si="1022"/>
        <v>0</v>
      </c>
      <c r="AC450" s="3">
        <f t="shared" si="1022"/>
        <v>0</v>
      </c>
      <c r="AD450" s="3">
        <f t="shared" si="1022"/>
        <v>0</v>
      </c>
      <c r="AE450" s="3">
        <f t="shared" si="1022"/>
        <v>0</v>
      </c>
      <c r="AF450" s="3">
        <f t="shared" si="1022"/>
        <v>1</v>
      </c>
      <c r="AG450" s="3">
        <f t="shared" si="1022"/>
        <v>1</v>
      </c>
      <c r="AH450" s="3">
        <f t="shared" si="1022"/>
        <v>0</v>
      </c>
      <c r="AI450" s="3">
        <f t="shared" si="1022"/>
        <v>1</v>
      </c>
      <c r="AJ450" s="3">
        <f t="shared" si="1022"/>
        <v>1</v>
      </c>
      <c r="AK450" s="3">
        <f t="shared" si="1022"/>
        <v>0</v>
      </c>
      <c r="AL450" s="3">
        <f t="shared" si="1022"/>
        <v>0</v>
      </c>
      <c r="AM450" s="3">
        <f t="shared" si="953"/>
        <v>4</v>
      </c>
      <c r="DK450" s="3">
        <v>292</v>
      </c>
      <c r="DL450" s="3" t="s">
        <v>1</v>
      </c>
      <c r="DM450" s="3" t="s">
        <v>2</v>
      </c>
      <c r="DQ450" s="3" t="s">
        <v>6</v>
      </c>
      <c r="DR450" s="3" t="s">
        <v>0</v>
      </c>
      <c r="DS450" s="3" t="s">
        <v>7</v>
      </c>
      <c r="DT450" s="3" t="s">
        <v>104</v>
      </c>
      <c r="DU450" s="3" t="s">
        <v>105</v>
      </c>
      <c r="DV450" s="5" t="s">
        <v>106</v>
      </c>
      <c r="DY450" s="3" t="s">
        <v>121</v>
      </c>
      <c r="DZ450" s="3" t="s">
        <v>118</v>
      </c>
      <c r="EA450" s="3" t="s">
        <v>127</v>
      </c>
      <c r="EB450" s="3" t="s">
        <v>120</v>
      </c>
      <c r="EC450" s="3" t="s">
        <v>128</v>
      </c>
      <c r="ED450" s="3" t="s">
        <v>122</v>
      </c>
      <c r="EE450" s="3" t="s">
        <v>119</v>
      </c>
      <c r="EF450" s="3" t="s">
        <v>124</v>
      </c>
      <c r="EH450" s="3">
        <f t="shared" ref="EH450:ES450" si="1023">IF(AND(DL450&lt;&gt;"",EH158=1),1,0)</f>
        <v>0</v>
      </c>
      <c r="EI450" s="3">
        <f t="shared" si="1023"/>
        <v>0</v>
      </c>
      <c r="EJ450" s="3">
        <f t="shared" si="1023"/>
        <v>0</v>
      </c>
      <c r="EK450" s="3">
        <f t="shared" si="1023"/>
        <v>0</v>
      </c>
      <c r="EL450" s="3">
        <f t="shared" si="1023"/>
        <v>0</v>
      </c>
      <c r="EM450" s="3">
        <f t="shared" si="1023"/>
        <v>1</v>
      </c>
      <c r="EN450" s="3">
        <f t="shared" si="1023"/>
        <v>1</v>
      </c>
      <c r="EO450" s="3">
        <f t="shared" si="1023"/>
        <v>0</v>
      </c>
      <c r="EP450" s="3">
        <f t="shared" si="1023"/>
        <v>1</v>
      </c>
      <c r="EQ450" s="3">
        <f t="shared" si="1023"/>
        <v>1</v>
      </c>
      <c r="ER450" s="3">
        <f t="shared" si="1023"/>
        <v>0</v>
      </c>
      <c r="ES450" s="3">
        <f t="shared" si="1023"/>
        <v>0</v>
      </c>
      <c r="ET450" s="3">
        <f t="shared" si="955"/>
        <v>4</v>
      </c>
    </row>
    <row r="451" spans="4:150" x14ac:dyDescent="0.25">
      <c r="D451" s="3">
        <v>293</v>
      </c>
      <c r="E451" s="3" t="s">
        <v>1</v>
      </c>
      <c r="F451" s="3" t="s">
        <v>2</v>
      </c>
      <c r="I451" s="3" t="s">
        <v>5</v>
      </c>
      <c r="L451" s="3" t="s">
        <v>7</v>
      </c>
      <c r="M451" s="3" t="s">
        <v>104</v>
      </c>
      <c r="N451" s="3" t="s">
        <v>105</v>
      </c>
      <c r="O451" s="5" t="s">
        <v>106</v>
      </c>
      <c r="P451" s="3" t="s">
        <v>72</v>
      </c>
      <c r="R451" s="3" t="s">
        <v>117</v>
      </c>
      <c r="S451" s="3" t="s">
        <v>118</v>
      </c>
      <c r="T451" s="3" t="s">
        <v>127</v>
      </c>
      <c r="U451" s="3" t="s">
        <v>128</v>
      </c>
      <c r="V451" s="3" t="s">
        <v>119</v>
      </c>
      <c r="W451" s="3" t="s">
        <v>121</v>
      </c>
      <c r="X451" s="3" t="s">
        <v>123</v>
      </c>
      <c r="Y451" s="3" t="s">
        <v>124</v>
      </c>
      <c r="AA451" s="3">
        <f t="shared" ref="AA451:AL451" si="1024">IF(AND(E451&lt;&gt;"",AA158=1),1,0)</f>
        <v>0</v>
      </c>
      <c r="AB451" s="3">
        <f t="shared" si="1024"/>
        <v>0</v>
      </c>
      <c r="AC451" s="3">
        <f t="shared" si="1024"/>
        <v>0</v>
      </c>
      <c r="AD451" s="3">
        <f t="shared" si="1024"/>
        <v>0</v>
      </c>
      <c r="AE451" s="3">
        <f t="shared" si="1024"/>
        <v>1</v>
      </c>
      <c r="AF451" s="3">
        <f t="shared" si="1024"/>
        <v>0</v>
      </c>
      <c r="AG451" s="3">
        <f t="shared" si="1024"/>
        <v>0</v>
      </c>
      <c r="AH451" s="3">
        <f t="shared" si="1024"/>
        <v>0</v>
      </c>
      <c r="AI451" s="3">
        <f t="shared" si="1024"/>
        <v>1</v>
      </c>
      <c r="AJ451" s="3">
        <f t="shared" si="1024"/>
        <v>1</v>
      </c>
      <c r="AK451" s="3">
        <f t="shared" si="1024"/>
        <v>0</v>
      </c>
      <c r="AL451" s="3">
        <f t="shared" si="1024"/>
        <v>1</v>
      </c>
      <c r="AM451" s="3">
        <f t="shared" si="953"/>
        <v>4</v>
      </c>
      <c r="DK451" s="3">
        <v>293</v>
      </c>
      <c r="DL451" s="3" t="s">
        <v>1</v>
      </c>
      <c r="DM451" s="3" t="s">
        <v>2</v>
      </c>
      <c r="DP451" s="3" t="s">
        <v>5</v>
      </c>
      <c r="DS451" s="3" t="s">
        <v>7</v>
      </c>
      <c r="DT451" s="3" t="s">
        <v>104</v>
      </c>
      <c r="DU451" s="3" t="s">
        <v>105</v>
      </c>
      <c r="DV451" s="5" t="s">
        <v>106</v>
      </c>
      <c r="DW451" s="3" t="s">
        <v>72</v>
      </c>
      <c r="DY451" s="3" t="s">
        <v>117</v>
      </c>
      <c r="DZ451" s="3" t="s">
        <v>118</v>
      </c>
      <c r="EA451" s="3" t="s">
        <v>127</v>
      </c>
      <c r="EB451" s="3" t="s">
        <v>128</v>
      </c>
      <c r="EC451" s="3" t="s">
        <v>119</v>
      </c>
      <c r="ED451" s="3" t="s">
        <v>121</v>
      </c>
      <c r="EE451" s="3" t="s">
        <v>123</v>
      </c>
      <c r="EF451" s="3" t="s">
        <v>124</v>
      </c>
      <c r="EH451" s="3">
        <f t="shared" ref="EH451:ES451" si="1025">IF(AND(DL451&lt;&gt;"",EH158=1),1,0)</f>
        <v>0</v>
      </c>
      <c r="EI451" s="3">
        <f t="shared" si="1025"/>
        <v>0</v>
      </c>
      <c r="EJ451" s="3">
        <f t="shared" si="1025"/>
        <v>0</v>
      </c>
      <c r="EK451" s="3">
        <f t="shared" si="1025"/>
        <v>0</v>
      </c>
      <c r="EL451" s="3">
        <f t="shared" si="1025"/>
        <v>1</v>
      </c>
      <c r="EM451" s="3">
        <f t="shared" si="1025"/>
        <v>0</v>
      </c>
      <c r="EN451" s="3">
        <f t="shared" si="1025"/>
        <v>0</v>
      </c>
      <c r="EO451" s="3">
        <f t="shared" si="1025"/>
        <v>0</v>
      </c>
      <c r="EP451" s="3">
        <f t="shared" si="1025"/>
        <v>1</v>
      </c>
      <c r="EQ451" s="3">
        <f t="shared" si="1025"/>
        <v>1</v>
      </c>
      <c r="ER451" s="3">
        <f t="shared" si="1025"/>
        <v>0</v>
      </c>
      <c r="ES451" s="3">
        <f t="shared" si="1025"/>
        <v>1</v>
      </c>
      <c r="ET451" s="3">
        <f t="shared" si="955"/>
        <v>4</v>
      </c>
    </row>
    <row r="452" spans="4:150" x14ac:dyDescent="0.25">
      <c r="D452" s="3">
        <v>294</v>
      </c>
      <c r="E452" s="3" t="s">
        <v>1</v>
      </c>
      <c r="F452" s="3" t="s">
        <v>2</v>
      </c>
      <c r="I452" s="3" t="s">
        <v>5</v>
      </c>
      <c r="K452" s="3" t="s">
        <v>0</v>
      </c>
      <c r="M452" s="3" t="s">
        <v>104</v>
      </c>
      <c r="N452" s="3" t="s">
        <v>105</v>
      </c>
      <c r="O452" s="5" t="s">
        <v>106</v>
      </c>
      <c r="P452" s="3" t="s">
        <v>72</v>
      </c>
      <c r="R452" s="3" t="s">
        <v>117</v>
      </c>
      <c r="S452" s="3" t="s">
        <v>118</v>
      </c>
      <c r="T452" s="3" t="s">
        <v>127</v>
      </c>
      <c r="U452" s="3" t="s">
        <v>128</v>
      </c>
      <c r="V452" s="3" t="s">
        <v>119</v>
      </c>
      <c r="W452" s="3" t="s">
        <v>122</v>
      </c>
      <c r="X452" s="3" t="s">
        <v>123</v>
      </c>
      <c r="Y452" s="3" t="s">
        <v>124</v>
      </c>
      <c r="AA452" s="3">
        <f t="shared" ref="AA452:AL452" si="1026">IF(AND(E452&lt;&gt;"",AA158=1),1,0)</f>
        <v>0</v>
      </c>
      <c r="AB452" s="3">
        <f t="shared" si="1026"/>
        <v>0</v>
      </c>
      <c r="AC452" s="3">
        <f t="shared" si="1026"/>
        <v>0</v>
      </c>
      <c r="AD452" s="3">
        <f t="shared" si="1026"/>
        <v>0</v>
      </c>
      <c r="AE452" s="3">
        <f t="shared" si="1026"/>
        <v>1</v>
      </c>
      <c r="AF452" s="3">
        <f t="shared" si="1026"/>
        <v>0</v>
      </c>
      <c r="AG452" s="3">
        <f t="shared" si="1026"/>
        <v>1</v>
      </c>
      <c r="AH452" s="3">
        <f t="shared" si="1026"/>
        <v>0</v>
      </c>
      <c r="AI452" s="3">
        <f t="shared" si="1026"/>
        <v>1</v>
      </c>
      <c r="AJ452" s="3">
        <f t="shared" si="1026"/>
        <v>1</v>
      </c>
      <c r="AK452" s="3">
        <f t="shared" si="1026"/>
        <v>0</v>
      </c>
      <c r="AL452" s="3">
        <f t="shared" si="1026"/>
        <v>1</v>
      </c>
      <c r="AM452" s="3">
        <f t="shared" si="953"/>
        <v>5</v>
      </c>
      <c r="DK452" s="3">
        <v>294</v>
      </c>
      <c r="DL452" s="3" t="s">
        <v>1</v>
      </c>
      <c r="DM452" s="3" t="s">
        <v>2</v>
      </c>
      <c r="DP452" s="3" t="s">
        <v>5</v>
      </c>
      <c r="DR452" s="3" t="s">
        <v>0</v>
      </c>
      <c r="DT452" s="3" t="s">
        <v>104</v>
      </c>
      <c r="DU452" s="3" t="s">
        <v>105</v>
      </c>
      <c r="DV452" s="5" t="s">
        <v>106</v>
      </c>
      <c r="DW452" s="3" t="s">
        <v>72</v>
      </c>
      <c r="DY452" s="3" t="s">
        <v>117</v>
      </c>
      <c r="DZ452" s="3" t="s">
        <v>118</v>
      </c>
      <c r="EA452" s="3" t="s">
        <v>127</v>
      </c>
      <c r="EB452" s="3" t="s">
        <v>128</v>
      </c>
      <c r="EC452" s="3" t="s">
        <v>119</v>
      </c>
      <c r="ED452" s="3" t="s">
        <v>122</v>
      </c>
      <c r="EE452" s="3" t="s">
        <v>123</v>
      </c>
      <c r="EF452" s="3" t="s">
        <v>124</v>
      </c>
      <c r="EH452" s="3">
        <f t="shared" ref="EH452:ES452" si="1027">IF(AND(DL452&lt;&gt;"",EH158=1),1,0)</f>
        <v>0</v>
      </c>
      <c r="EI452" s="3">
        <f t="shared" si="1027"/>
        <v>0</v>
      </c>
      <c r="EJ452" s="3">
        <f t="shared" si="1027"/>
        <v>0</v>
      </c>
      <c r="EK452" s="3">
        <f t="shared" si="1027"/>
        <v>0</v>
      </c>
      <c r="EL452" s="3">
        <f t="shared" si="1027"/>
        <v>1</v>
      </c>
      <c r="EM452" s="3">
        <f t="shared" si="1027"/>
        <v>0</v>
      </c>
      <c r="EN452" s="3">
        <f t="shared" si="1027"/>
        <v>1</v>
      </c>
      <c r="EO452" s="3">
        <f t="shared" si="1027"/>
        <v>0</v>
      </c>
      <c r="EP452" s="3">
        <f t="shared" si="1027"/>
        <v>1</v>
      </c>
      <c r="EQ452" s="3">
        <f t="shared" si="1027"/>
        <v>1</v>
      </c>
      <c r="ER452" s="3">
        <f t="shared" si="1027"/>
        <v>0</v>
      </c>
      <c r="ES452" s="3">
        <f t="shared" si="1027"/>
        <v>1</v>
      </c>
      <c r="ET452" s="3">
        <f t="shared" si="955"/>
        <v>5</v>
      </c>
    </row>
    <row r="453" spans="4:150" x14ac:dyDescent="0.25">
      <c r="D453" s="3">
        <v>295</v>
      </c>
      <c r="E453" s="3" t="s">
        <v>1</v>
      </c>
      <c r="F453" s="3" t="s">
        <v>2</v>
      </c>
      <c r="I453" s="3" t="s">
        <v>5</v>
      </c>
      <c r="K453" s="3" t="s">
        <v>0</v>
      </c>
      <c r="L453" s="3" t="s">
        <v>7</v>
      </c>
      <c r="N453" s="3" t="s">
        <v>105</v>
      </c>
      <c r="O453" s="5" t="s">
        <v>106</v>
      </c>
      <c r="P453" s="3" t="s">
        <v>72</v>
      </c>
      <c r="R453" s="3" t="s">
        <v>117</v>
      </c>
      <c r="S453" s="3" t="s">
        <v>118</v>
      </c>
      <c r="T453" s="3" t="s">
        <v>127</v>
      </c>
      <c r="U453" s="3" t="s">
        <v>128</v>
      </c>
      <c r="V453" s="3" t="s">
        <v>121</v>
      </c>
      <c r="W453" s="3" t="s">
        <v>122</v>
      </c>
      <c r="X453" s="3" t="s">
        <v>123</v>
      </c>
      <c r="Y453" s="3" t="s">
        <v>124</v>
      </c>
      <c r="AA453" s="3">
        <f t="shared" ref="AA453:AL453" si="1028">IF(AND(E453&lt;&gt;"",AA158=1),1,0)</f>
        <v>0</v>
      </c>
      <c r="AB453" s="3">
        <f t="shared" si="1028"/>
        <v>0</v>
      </c>
      <c r="AC453" s="3">
        <f t="shared" si="1028"/>
        <v>0</v>
      </c>
      <c r="AD453" s="3">
        <f t="shared" si="1028"/>
        <v>0</v>
      </c>
      <c r="AE453" s="3">
        <f t="shared" si="1028"/>
        <v>1</v>
      </c>
      <c r="AF453" s="3">
        <f t="shared" si="1028"/>
        <v>0</v>
      </c>
      <c r="AG453" s="3">
        <f t="shared" si="1028"/>
        <v>1</v>
      </c>
      <c r="AH453" s="3">
        <f t="shared" si="1028"/>
        <v>0</v>
      </c>
      <c r="AI453" s="3">
        <f t="shared" si="1028"/>
        <v>0</v>
      </c>
      <c r="AJ453" s="3">
        <f t="shared" si="1028"/>
        <v>1</v>
      </c>
      <c r="AK453" s="3">
        <f t="shared" si="1028"/>
        <v>0</v>
      </c>
      <c r="AL453" s="3">
        <f t="shared" si="1028"/>
        <v>1</v>
      </c>
      <c r="AM453" s="3">
        <f t="shared" si="953"/>
        <v>4</v>
      </c>
      <c r="DK453" s="3">
        <v>295</v>
      </c>
      <c r="DL453" s="3" t="s">
        <v>1</v>
      </c>
      <c r="DM453" s="3" t="s">
        <v>2</v>
      </c>
      <c r="DP453" s="3" t="s">
        <v>5</v>
      </c>
      <c r="DR453" s="3" t="s">
        <v>0</v>
      </c>
      <c r="DS453" s="3" t="s">
        <v>7</v>
      </c>
      <c r="DU453" s="3" t="s">
        <v>105</v>
      </c>
      <c r="DV453" s="5" t="s">
        <v>106</v>
      </c>
      <c r="DW453" s="3" t="s">
        <v>72</v>
      </c>
      <c r="DY453" s="3" t="s">
        <v>117</v>
      </c>
      <c r="DZ453" s="3" t="s">
        <v>118</v>
      </c>
      <c r="EA453" s="3" t="s">
        <v>127</v>
      </c>
      <c r="EB453" s="3" t="s">
        <v>128</v>
      </c>
      <c r="EC453" s="3" t="s">
        <v>121</v>
      </c>
      <c r="ED453" s="3" t="s">
        <v>122</v>
      </c>
      <c r="EE453" s="3" t="s">
        <v>123</v>
      </c>
      <c r="EF453" s="3" t="s">
        <v>124</v>
      </c>
      <c r="EH453" s="3">
        <f t="shared" ref="EH453:ES453" si="1029">IF(AND(DL453&lt;&gt;"",EH158=1),1,0)</f>
        <v>0</v>
      </c>
      <c r="EI453" s="3">
        <f t="shared" si="1029"/>
        <v>0</v>
      </c>
      <c r="EJ453" s="3">
        <f t="shared" si="1029"/>
        <v>0</v>
      </c>
      <c r="EK453" s="3">
        <f t="shared" si="1029"/>
        <v>0</v>
      </c>
      <c r="EL453" s="3">
        <f t="shared" si="1029"/>
        <v>1</v>
      </c>
      <c r="EM453" s="3">
        <f t="shared" si="1029"/>
        <v>0</v>
      </c>
      <c r="EN453" s="3">
        <f t="shared" si="1029"/>
        <v>1</v>
      </c>
      <c r="EO453" s="3">
        <f t="shared" si="1029"/>
        <v>0</v>
      </c>
      <c r="EP453" s="3">
        <f t="shared" si="1029"/>
        <v>0</v>
      </c>
      <c r="EQ453" s="3">
        <f t="shared" si="1029"/>
        <v>1</v>
      </c>
      <c r="ER453" s="3">
        <f t="shared" si="1029"/>
        <v>0</v>
      </c>
      <c r="ES453" s="3">
        <f t="shared" si="1029"/>
        <v>1</v>
      </c>
      <c r="ET453" s="3">
        <f t="shared" si="955"/>
        <v>4</v>
      </c>
    </row>
    <row r="454" spans="4:150" x14ac:dyDescent="0.25">
      <c r="D454" s="3">
        <v>296</v>
      </c>
      <c r="E454" s="3" t="s">
        <v>1</v>
      </c>
      <c r="F454" s="3" t="s">
        <v>2</v>
      </c>
      <c r="I454" s="3" t="s">
        <v>5</v>
      </c>
      <c r="K454" s="3" t="s">
        <v>0</v>
      </c>
      <c r="L454" s="3" t="s">
        <v>7</v>
      </c>
      <c r="M454" s="3" t="s">
        <v>104</v>
      </c>
      <c r="O454" s="5" t="s">
        <v>106</v>
      </c>
      <c r="P454" s="3" t="s">
        <v>72</v>
      </c>
      <c r="R454" s="3" t="s">
        <v>117</v>
      </c>
      <c r="S454" s="3" t="s">
        <v>122</v>
      </c>
      <c r="T454" s="3" t="s">
        <v>127</v>
      </c>
      <c r="U454" s="3" t="s">
        <v>128</v>
      </c>
      <c r="V454" s="3" t="s">
        <v>119</v>
      </c>
      <c r="W454" s="3" t="s">
        <v>121</v>
      </c>
      <c r="X454" s="3" t="s">
        <v>123</v>
      </c>
      <c r="Y454" s="3" t="s">
        <v>124</v>
      </c>
      <c r="AA454" s="3">
        <f t="shared" ref="AA454:AL454" si="1030">IF(AND(E454&lt;&gt;"",AA158=1),1,0)</f>
        <v>0</v>
      </c>
      <c r="AB454" s="3">
        <f t="shared" si="1030"/>
        <v>0</v>
      </c>
      <c r="AC454" s="3">
        <f t="shared" si="1030"/>
        <v>0</v>
      </c>
      <c r="AD454" s="3">
        <f t="shared" si="1030"/>
        <v>0</v>
      </c>
      <c r="AE454" s="3">
        <f t="shared" si="1030"/>
        <v>1</v>
      </c>
      <c r="AF454" s="3">
        <f t="shared" si="1030"/>
        <v>0</v>
      </c>
      <c r="AG454" s="3">
        <f t="shared" si="1030"/>
        <v>1</v>
      </c>
      <c r="AH454" s="3">
        <f t="shared" si="1030"/>
        <v>0</v>
      </c>
      <c r="AI454" s="3">
        <f t="shared" si="1030"/>
        <v>1</v>
      </c>
      <c r="AJ454" s="3">
        <f t="shared" si="1030"/>
        <v>0</v>
      </c>
      <c r="AK454" s="3">
        <f t="shared" si="1030"/>
        <v>0</v>
      </c>
      <c r="AL454" s="3">
        <f t="shared" si="1030"/>
        <v>1</v>
      </c>
      <c r="AM454" s="3">
        <f t="shared" si="953"/>
        <v>4</v>
      </c>
      <c r="DK454" s="3">
        <v>296</v>
      </c>
      <c r="DL454" s="3" t="s">
        <v>1</v>
      </c>
      <c r="DM454" s="3" t="s">
        <v>2</v>
      </c>
      <c r="DP454" s="3" t="s">
        <v>5</v>
      </c>
      <c r="DR454" s="3" t="s">
        <v>0</v>
      </c>
      <c r="DS454" s="3" t="s">
        <v>7</v>
      </c>
      <c r="DT454" s="3" t="s">
        <v>104</v>
      </c>
      <c r="DV454" s="5" t="s">
        <v>106</v>
      </c>
      <c r="DW454" s="3" t="s">
        <v>72</v>
      </c>
      <c r="DY454" s="3" t="s">
        <v>117</v>
      </c>
      <c r="DZ454" s="3" t="s">
        <v>122</v>
      </c>
      <c r="EA454" s="3" t="s">
        <v>127</v>
      </c>
      <c r="EB454" s="3" t="s">
        <v>128</v>
      </c>
      <c r="EC454" s="3" t="s">
        <v>119</v>
      </c>
      <c r="ED454" s="3" t="s">
        <v>121</v>
      </c>
      <c r="EE454" s="3" t="s">
        <v>123</v>
      </c>
      <c r="EF454" s="3" t="s">
        <v>124</v>
      </c>
      <c r="EH454" s="3">
        <f t="shared" ref="EH454:ES454" si="1031">IF(AND(DL454&lt;&gt;"",EH158=1),1,0)</f>
        <v>0</v>
      </c>
      <c r="EI454" s="3">
        <f t="shared" si="1031"/>
        <v>0</v>
      </c>
      <c r="EJ454" s="3">
        <f t="shared" si="1031"/>
        <v>0</v>
      </c>
      <c r="EK454" s="3">
        <f t="shared" si="1031"/>
        <v>0</v>
      </c>
      <c r="EL454" s="3">
        <f t="shared" si="1031"/>
        <v>1</v>
      </c>
      <c r="EM454" s="3">
        <f t="shared" si="1031"/>
        <v>0</v>
      </c>
      <c r="EN454" s="3">
        <f t="shared" si="1031"/>
        <v>1</v>
      </c>
      <c r="EO454" s="3">
        <f t="shared" si="1031"/>
        <v>0</v>
      </c>
      <c r="EP454" s="3">
        <f t="shared" si="1031"/>
        <v>1</v>
      </c>
      <c r="EQ454" s="3">
        <f t="shared" si="1031"/>
        <v>0</v>
      </c>
      <c r="ER454" s="3">
        <f t="shared" si="1031"/>
        <v>0</v>
      </c>
      <c r="ES454" s="3">
        <f t="shared" si="1031"/>
        <v>1</v>
      </c>
      <c r="ET454" s="3">
        <f t="shared" si="955"/>
        <v>4</v>
      </c>
    </row>
    <row r="455" spans="4:150" x14ac:dyDescent="0.25">
      <c r="D455" s="3">
        <v>297</v>
      </c>
      <c r="E455" s="3" t="s">
        <v>1</v>
      </c>
      <c r="F455" s="3" t="s">
        <v>2</v>
      </c>
      <c r="I455" s="3" t="s">
        <v>5</v>
      </c>
      <c r="K455" s="3" t="s">
        <v>0</v>
      </c>
      <c r="L455" s="3" t="s">
        <v>7</v>
      </c>
      <c r="M455" s="3" t="s">
        <v>104</v>
      </c>
      <c r="N455" s="3" t="s">
        <v>105</v>
      </c>
      <c r="P455" s="3" t="s">
        <v>72</v>
      </c>
      <c r="R455" s="3" t="s">
        <v>117</v>
      </c>
      <c r="S455" s="3" t="s">
        <v>118</v>
      </c>
      <c r="T455" s="3" t="s">
        <v>127</v>
      </c>
      <c r="U455" s="3" t="s">
        <v>128</v>
      </c>
      <c r="V455" s="3" t="s">
        <v>121</v>
      </c>
      <c r="W455" s="3" t="s">
        <v>122</v>
      </c>
      <c r="X455" s="3" t="s">
        <v>123</v>
      </c>
      <c r="Y455" s="3" t="s">
        <v>119</v>
      </c>
      <c r="AA455" s="3">
        <f t="shared" ref="AA455:AL455" si="1032">IF(AND(E455&lt;&gt;"",AA158=1),1,0)</f>
        <v>0</v>
      </c>
      <c r="AB455" s="3">
        <f t="shared" si="1032"/>
        <v>0</v>
      </c>
      <c r="AC455" s="3">
        <f t="shared" si="1032"/>
        <v>0</v>
      </c>
      <c r="AD455" s="3">
        <f t="shared" si="1032"/>
        <v>0</v>
      </c>
      <c r="AE455" s="3">
        <f t="shared" si="1032"/>
        <v>1</v>
      </c>
      <c r="AF455" s="3">
        <f t="shared" si="1032"/>
        <v>0</v>
      </c>
      <c r="AG455" s="3">
        <f t="shared" si="1032"/>
        <v>1</v>
      </c>
      <c r="AH455" s="3">
        <f t="shared" si="1032"/>
        <v>0</v>
      </c>
      <c r="AI455" s="3">
        <f t="shared" si="1032"/>
        <v>1</v>
      </c>
      <c r="AJ455" s="3">
        <f t="shared" si="1032"/>
        <v>1</v>
      </c>
      <c r="AK455" s="3">
        <f t="shared" si="1032"/>
        <v>0</v>
      </c>
      <c r="AL455" s="3">
        <f t="shared" si="1032"/>
        <v>1</v>
      </c>
      <c r="AM455" s="3">
        <f t="shared" si="953"/>
        <v>5</v>
      </c>
      <c r="DK455" s="3">
        <v>297</v>
      </c>
      <c r="DL455" s="3" t="s">
        <v>1</v>
      </c>
      <c r="DM455" s="3" t="s">
        <v>2</v>
      </c>
      <c r="DP455" s="3" t="s">
        <v>5</v>
      </c>
      <c r="DR455" s="3" t="s">
        <v>0</v>
      </c>
      <c r="DS455" s="3" t="s">
        <v>7</v>
      </c>
      <c r="DT455" s="3" t="s">
        <v>104</v>
      </c>
      <c r="DU455" s="3" t="s">
        <v>105</v>
      </c>
      <c r="DW455" s="3" t="s">
        <v>72</v>
      </c>
      <c r="DY455" s="3" t="s">
        <v>117</v>
      </c>
      <c r="DZ455" s="3" t="s">
        <v>118</v>
      </c>
      <c r="EA455" s="3" t="s">
        <v>127</v>
      </c>
      <c r="EB455" s="3" t="s">
        <v>128</v>
      </c>
      <c r="EC455" s="3" t="s">
        <v>121</v>
      </c>
      <c r="ED455" s="3" t="s">
        <v>122</v>
      </c>
      <c r="EE455" s="3" t="s">
        <v>123</v>
      </c>
      <c r="EF455" s="3" t="s">
        <v>119</v>
      </c>
      <c r="EH455" s="3">
        <f t="shared" ref="EH455:ES455" si="1033">IF(AND(DL455&lt;&gt;"",EH158=1),1,0)</f>
        <v>0</v>
      </c>
      <c r="EI455" s="3">
        <f t="shared" si="1033"/>
        <v>0</v>
      </c>
      <c r="EJ455" s="3">
        <f t="shared" si="1033"/>
        <v>0</v>
      </c>
      <c r="EK455" s="3">
        <f t="shared" si="1033"/>
        <v>0</v>
      </c>
      <c r="EL455" s="3">
        <f t="shared" si="1033"/>
        <v>1</v>
      </c>
      <c r="EM455" s="3">
        <f t="shared" si="1033"/>
        <v>0</v>
      </c>
      <c r="EN455" s="3">
        <f t="shared" si="1033"/>
        <v>1</v>
      </c>
      <c r="EO455" s="3">
        <f t="shared" si="1033"/>
        <v>0</v>
      </c>
      <c r="EP455" s="3">
        <f t="shared" si="1033"/>
        <v>1</v>
      </c>
      <c r="EQ455" s="3">
        <f t="shared" si="1033"/>
        <v>1</v>
      </c>
      <c r="ER455" s="3">
        <f t="shared" si="1033"/>
        <v>0</v>
      </c>
      <c r="ES455" s="3">
        <f t="shared" si="1033"/>
        <v>1</v>
      </c>
      <c r="ET455" s="3">
        <f t="shared" si="955"/>
        <v>5</v>
      </c>
    </row>
    <row r="456" spans="4:150" x14ac:dyDescent="0.25">
      <c r="D456" s="3">
        <v>298</v>
      </c>
      <c r="E456" s="3" t="s">
        <v>1</v>
      </c>
      <c r="F456" s="3" t="s">
        <v>2</v>
      </c>
      <c r="I456" s="3" t="s">
        <v>5</v>
      </c>
      <c r="K456" s="3" t="s">
        <v>0</v>
      </c>
      <c r="L456" s="3" t="s">
        <v>7</v>
      </c>
      <c r="M456" s="3" t="s">
        <v>104</v>
      </c>
      <c r="N456" s="3" t="s">
        <v>105</v>
      </c>
      <c r="O456" s="5" t="s">
        <v>106</v>
      </c>
      <c r="R456" s="3" t="s">
        <v>117</v>
      </c>
      <c r="S456" s="3" t="s">
        <v>118</v>
      </c>
      <c r="T456" s="3" t="s">
        <v>127</v>
      </c>
      <c r="U456" s="3" t="s">
        <v>128</v>
      </c>
      <c r="V456" s="3" t="s">
        <v>121</v>
      </c>
      <c r="W456" s="3" t="s">
        <v>122</v>
      </c>
      <c r="X456" s="3" t="s">
        <v>119</v>
      </c>
      <c r="Y456" s="3" t="s">
        <v>124</v>
      </c>
      <c r="AA456" s="3">
        <f t="shared" ref="AA456:AL456" si="1034">IF(AND(E456&lt;&gt;"",AA158=1),1,0)</f>
        <v>0</v>
      </c>
      <c r="AB456" s="3">
        <f t="shared" si="1034"/>
        <v>0</v>
      </c>
      <c r="AC456" s="3">
        <f t="shared" si="1034"/>
        <v>0</v>
      </c>
      <c r="AD456" s="3">
        <f t="shared" si="1034"/>
        <v>0</v>
      </c>
      <c r="AE456" s="3">
        <f t="shared" si="1034"/>
        <v>1</v>
      </c>
      <c r="AF456" s="3">
        <f t="shared" si="1034"/>
        <v>0</v>
      </c>
      <c r="AG456" s="3">
        <f t="shared" si="1034"/>
        <v>1</v>
      </c>
      <c r="AH456" s="3">
        <f t="shared" si="1034"/>
        <v>0</v>
      </c>
      <c r="AI456" s="3">
        <f t="shared" si="1034"/>
        <v>1</v>
      </c>
      <c r="AJ456" s="3">
        <f t="shared" si="1034"/>
        <v>1</v>
      </c>
      <c r="AK456" s="3">
        <f t="shared" si="1034"/>
        <v>0</v>
      </c>
      <c r="AL456" s="3">
        <f t="shared" si="1034"/>
        <v>0</v>
      </c>
      <c r="AM456" s="3">
        <f t="shared" si="953"/>
        <v>4</v>
      </c>
      <c r="DK456" s="3">
        <v>298</v>
      </c>
      <c r="DL456" s="3" t="s">
        <v>1</v>
      </c>
      <c r="DM456" s="3" t="s">
        <v>2</v>
      </c>
      <c r="DP456" s="3" t="s">
        <v>5</v>
      </c>
      <c r="DR456" s="3" t="s">
        <v>0</v>
      </c>
      <c r="DS456" s="3" t="s">
        <v>7</v>
      </c>
      <c r="DT456" s="3" t="s">
        <v>104</v>
      </c>
      <c r="DU456" s="3" t="s">
        <v>105</v>
      </c>
      <c r="DV456" s="5" t="s">
        <v>106</v>
      </c>
      <c r="DY456" s="3" t="s">
        <v>117</v>
      </c>
      <c r="DZ456" s="3" t="s">
        <v>118</v>
      </c>
      <c r="EA456" s="3" t="s">
        <v>127</v>
      </c>
      <c r="EB456" s="3" t="s">
        <v>128</v>
      </c>
      <c r="EC456" s="3" t="s">
        <v>121</v>
      </c>
      <c r="ED456" s="3" t="s">
        <v>122</v>
      </c>
      <c r="EE456" s="3" t="s">
        <v>119</v>
      </c>
      <c r="EF456" s="3" t="s">
        <v>124</v>
      </c>
      <c r="EH456" s="3">
        <f t="shared" ref="EH456:ES456" si="1035">IF(AND(DL456&lt;&gt;"",EH158=1),1,0)</f>
        <v>0</v>
      </c>
      <c r="EI456" s="3">
        <f t="shared" si="1035"/>
        <v>0</v>
      </c>
      <c r="EJ456" s="3">
        <f t="shared" si="1035"/>
        <v>0</v>
      </c>
      <c r="EK456" s="3">
        <f t="shared" si="1035"/>
        <v>0</v>
      </c>
      <c r="EL456" s="3">
        <f t="shared" si="1035"/>
        <v>1</v>
      </c>
      <c r="EM456" s="3">
        <f t="shared" si="1035"/>
        <v>0</v>
      </c>
      <c r="EN456" s="3">
        <f t="shared" si="1035"/>
        <v>1</v>
      </c>
      <c r="EO456" s="3">
        <f t="shared" si="1035"/>
        <v>0</v>
      </c>
      <c r="EP456" s="3">
        <f t="shared" si="1035"/>
        <v>1</v>
      </c>
      <c r="EQ456" s="3">
        <f t="shared" si="1035"/>
        <v>1</v>
      </c>
      <c r="ER456" s="3">
        <f t="shared" si="1035"/>
        <v>0</v>
      </c>
      <c r="ES456" s="3">
        <f t="shared" si="1035"/>
        <v>0</v>
      </c>
      <c r="ET456" s="3">
        <f t="shared" si="955"/>
        <v>4</v>
      </c>
    </row>
    <row r="457" spans="4:150" x14ac:dyDescent="0.25">
      <c r="D457" s="3">
        <v>299</v>
      </c>
      <c r="E457" s="3" t="s">
        <v>1</v>
      </c>
      <c r="F457" s="3" t="s">
        <v>2</v>
      </c>
      <c r="I457" s="3" t="s">
        <v>5</v>
      </c>
      <c r="J457" s="3" t="s">
        <v>6</v>
      </c>
      <c r="M457" s="3" t="s">
        <v>104</v>
      </c>
      <c r="N457" s="3" t="s">
        <v>105</v>
      </c>
      <c r="O457" s="5" t="s">
        <v>106</v>
      </c>
      <c r="P457" s="3" t="s">
        <v>72</v>
      </c>
      <c r="R457" s="3" t="s">
        <v>117</v>
      </c>
      <c r="S457" s="3" t="s">
        <v>118</v>
      </c>
      <c r="T457" s="3" t="s">
        <v>127</v>
      </c>
      <c r="U457" s="3" t="s">
        <v>128</v>
      </c>
      <c r="V457" s="3" t="s">
        <v>119</v>
      </c>
      <c r="W457" s="3" t="s">
        <v>120</v>
      </c>
      <c r="X457" s="3" t="s">
        <v>123</v>
      </c>
      <c r="Y457" s="3" t="s">
        <v>124</v>
      </c>
      <c r="AA457" s="3">
        <f t="shared" ref="AA457:AL457" si="1036">IF(AND(E457&lt;&gt;"",AA158=1),1,0)</f>
        <v>0</v>
      </c>
      <c r="AB457" s="3">
        <f t="shared" si="1036"/>
        <v>0</v>
      </c>
      <c r="AC457" s="3">
        <f t="shared" si="1036"/>
        <v>0</v>
      </c>
      <c r="AD457" s="3">
        <f t="shared" si="1036"/>
        <v>0</v>
      </c>
      <c r="AE457" s="3">
        <f t="shared" si="1036"/>
        <v>1</v>
      </c>
      <c r="AF457" s="3">
        <f t="shared" si="1036"/>
        <v>1</v>
      </c>
      <c r="AG457" s="3">
        <f t="shared" si="1036"/>
        <v>0</v>
      </c>
      <c r="AH457" s="3">
        <f t="shared" si="1036"/>
        <v>0</v>
      </c>
      <c r="AI457" s="3">
        <f t="shared" si="1036"/>
        <v>1</v>
      </c>
      <c r="AJ457" s="3">
        <f t="shared" si="1036"/>
        <v>1</v>
      </c>
      <c r="AK457" s="3">
        <f t="shared" si="1036"/>
        <v>0</v>
      </c>
      <c r="AL457" s="3">
        <f t="shared" si="1036"/>
        <v>1</v>
      </c>
      <c r="AM457" s="3">
        <f t="shared" si="953"/>
        <v>5</v>
      </c>
      <c r="DK457" s="3">
        <v>299</v>
      </c>
      <c r="DL457" s="3" t="s">
        <v>1</v>
      </c>
      <c r="DM457" s="3" t="s">
        <v>2</v>
      </c>
      <c r="DP457" s="3" t="s">
        <v>5</v>
      </c>
      <c r="DQ457" s="3" t="s">
        <v>6</v>
      </c>
      <c r="DT457" s="3" t="s">
        <v>104</v>
      </c>
      <c r="DU457" s="3" t="s">
        <v>105</v>
      </c>
      <c r="DV457" s="5" t="s">
        <v>106</v>
      </c>
      <c r="DW457" s="3" t="s">
        <v>72</v>
      </c>
      <c r="DY457" s="3" t="s">
        <v>117</v>
      </c>
      <c r="DZ457" s="3" t="s">
        <v>118</v>
      </c>
      <c r="EA457" s="3" t="s">
        <v>127</v>
      </c>
      <c r="EB457" s="3" t="s">
        <v>128</v>
      </c>
      <c r="EC457" s="3" t="s">
        <v>119</v>
      </c>
      <c r="ED457" s="3" t="s">
        <v>120</v>
      </c>
      <c r="EE457" s="3" t="s">
        <v>123</v>
      </c>
      <c r="EF457" s="3" t="s">
        <v>124</v>
      </c>
      <c r="EH457" s="3">
        <f t="shared" ref="EH457:ES457" si="1037">IF(AND(DL457&lt;&gt;"",EH158=1),1,0)</f>
        <v>0</v>
      </c>
      <c r="EI457" s="3">
        <f t="shared" si="1037"/>
        <v>0</v>
      </c>
      <c r="EJ457" s="3">
        <f t="shared" si="1037"/>
        <v>0</v>
      </c>
      <c r="EK457" s="3">
        <f t="shared" si="1037"/>
        <v>0</v>
      </c>
      <c r="EL457" s="3">
        <f t="shared" si="1037"/>
        <v>1</v>
      </c>
      <c r="EM457" s="3">
        <f t="shared" si="1037"/>
        <v>1</v>
      </c>
      <c r="EN457" s="3">
        <f t="shared" si="1037"/>
        <v>0</v>
      </c>
      <c r="EO457" s="3">
        <f t="shared" si="1037"/>
        <v>0</v>
      </c>
      <c r="EP457" s="3">
        <f t="shared" si="1037"/>
        <v>1</v>
      </c>
      <c r="EQ457" s="3">
        <f t="shared" si="1037"/>
        <v>1</v>
      </c>
      <c r="ER457" s="3">
        <f t="shared" si="1037"/>
        <v>0</v>
      </c>
      <c r="ES457" s="3">
        <f t="shared" si="1037"/>
        <v>1</v>
      </c>
      <c r="ET457" s="3">
        <f t="shared" si="955"/>
        <v>5</v>
      </c>
    </row>
    <row r="458" spans="4:150" x14ac:dyDescent="0.25">
      <c r="D458" s="3">
        <v>300</v>
      </c>
      <c r="E458" s="3" t="s">
        <v>1</v>
      </c>
      <c r="F458" s="3" t="s">
        <v>2</v>
      </c>
      <c r="I458" s="3" t="s">
        <v>5</v>
      </c>
      <c r="J458" s="3" t="s">
        <v>6</v>
      </c>
      <c r="L458" s="3" t="s">
        <v>7</v>
      </c>
      <c r="N458" s="3" t="s">
        <v>105</v>
      </c>
      <c r="O458" s="5" t="s">
        <v>106</v>
      </c>
      <c r="P458" s="3" t="s">
        <v>72</v>
      </c>
      <c r="R458" s="3" t="s">
        <v>117</v>
      </c>
      <c r="S458" s="3" t="s">
        <v>118</v>
      </c>
      <c r="T458" s="3" t="s">
        <v>127</v>
      </c>
      <c r="U458" s="3" t="s">
        <v>120</v>
      </c>
      <c r="V458" s="3" t="s">
        <v>128</v>
      </c>
      <c r="W458" s="3" t="s">
        <v>121</v>
      </c>
      <c r="X458" s="3" t="s">
        <v>123</v>
      </c>
      <c r="Y458" s="3" t="s">
        <v>124</v>
      </c>
      <c r="AA458" s="3">
        <f t="shared" ref="AA458:AL458" si="1038">IF(AND(E458&lt;&gt;"",AA158=1),1,0)</f>
        <v>0</v>
      </c>
      <c r="AB458" s="3">
        <f t="shared" si="1038"/>
        <v>0</v>
      </c>
      <c r="AC458" s="3">
        <f t="shared" si="1038"/>
        <v>0</v>
      </c>
      <c r="AD458" s="3">
        <f t="shared" si="1038"/>
        <v>0</v>
      </c>
      <c r="AE458" s="3">
        <f t="shared" si="1038"/>
        <v>1</v>
      </c>
      <c r="AF458" s="3">
        <f t="shared" si="1038"/>
        <v>1</v>
      </c>
      <c r="AG458" s="3">
        <f t="shared" si="1038"/>
        <v>0</v>
      </c>
      <c r="AH458" s="3">
        <f t="shared" si="1038"/>
        <v>0</v>
      </c>
      <c r="AI458" s="3">
        <f t="shared" si="1038"/>
        <v>0</v>
      </c>
      <c r="AJ458" s="3">
        <f t="shared" si="1038"/>
        <v>1</v>
      </c>
      <c r="AK458" s="3">
        <f t="shared" si="1038"/>
        <v>0</v>
      </c>
      <c r="AL458" s="3">
        <f t="shared" si="1038"/>
        <v>1</v>
      </c>
      <c r="AM458" s="3">
        <f t="shared" si="953"/>
        <v>4</v>
      </c>
      <c r="DK458" s="3">
        <v>300</v>
      </c>
      <c r="DL458" s="3" t="s">
        <v>1</v>
      </c>
      <c r="DM458" s="3" t="s">
        <v>2</v>
      </c>
      <c r="DP458" s="3" t="s">
        <v>5</v>
      </c>
      <c r="DQ458" s="3" t="s">
        <v>6</v>
      </c>
      <c r="DS458" s="3" t="s">
        <v>7</v>
      </c>
      <c r="DU458" s="3" t="s">
        <v>105</v>
      </c>
      <c r="DV458" s="5" t="s">
        <v>106</v>
      </c>
      <c r="DW458" s="3" t="s">
        <v>72</v>
      </c>
      <c r="DY458" s="3" t="s">
        <v>117</v>
      </c>
      <c r="DZ458" s="3" t="s">
        <v>118</v>
      </c>
      <c r="EA458" s="3" t="s">
        <v>127</v>
      </c>
      <c r="EB458" s="3" t="s">
        <v>120</v>
      </c>
      <c r="EC458" s="3" t="s">
        <v>128</v>
      </c>
      <c r="ED458" s="3" t="s">
        <v>121</v>
      </c>
      <c r="EE458" s="3" t="s">
        <v>123</v>
      </c>
      <c r="EF458" s="3" t="s">
        <v>124</v>
      </c>
      <c r="EH458" s="3">
        <f t="shared" ref="EH458:ES458" si="1039">IF(AND(DL458&lt;&gt;"",EH158=1),1,0)</f>
        <v>0</v>
      </c>
      <c r="EI458" s="3">
        <f t="shared" si="1039"/>
        <v>0</v>
      </c>
      <c r="EJ458" s="3">
        <f t="shared" si="1039"/>
        <v>0</v>
      </c>
      <c r="EK458" s="3">
        <f t="shared" si="1039"/>
        <v>0</v>
      </c>
      <c r="EL458" s="3">
        <f t="shared" si="1039"/>
        <v>1</v>
      </c>
      <c r="EM458" s="3">
        <f t="shared" si="1039"/>
        <v>1</v>
      </c>
      <c r="EN458" s="3">
        <f t="shared" si="1039"/>
        <v>0</v>
      </c>
      <c r="EO458" s="3">
        <f t="shared" si="1039"/>
        <v>0</v>
      </c>
      <c r="EP458" s="3">
        <f t="shared" si="1039"/>
        <v>0</v>
      </c>
      <c r="EQ458" s="3">
        <f t="shared" si="1039"/>
        <v>1</v>
      </c>
      <c r="ER458" s="3">
        <f t="shared" si="1039"/>
        <v>0</v>
      </c>
      <c r="ES458" s="3">
        <f t="shared" si="1039"/>
        <v>1</v>
      </c>
      <c r="ET458" s="3">
        <f t="shared" si="955"/>
        <v>4</v>
      </c>
    </row>
    <row r="459" spans="4:150" x14ac:dyDescent="0.25">
      <c r="D459" s="3">
        <v>301</v>
      </c>
      <c r="E459" s="3" t="s">
        <v>1</v>
      </c>
      <c r="F459" s="3" t="s">
        <v>2</v>
      </c>
      <c r="I459" s="3" t="s">
        <v>5</v>
      </c>
      <c r="J459" s="3" t="s">
        <v>6</v>
      </c>
      <c r="L459" s="3" t="s">
        <v>7</v>
      </c>
      <c r="M459" s="3" t="s">
        <v>104</v>
      </c>
      <c r="O459" s="5" t="s">
        <v>106</v>
      </c>
      <c r="P459" s="3" t="s">
        <v>72</v>
      </c>
      <c r="R459" s="3" t="s">
        <v>117</v>
      </c>
      <c r="S459" s="3" t="s">
        <v>119</v>
      </c>
      <c r="T459" s="3" t="s">
        <v>127</v>
      </c>
      <c r="U459" s="3" t="s">
        <v>120</v>
      </c>
      <c r="V459" s="3" t="s">
        <v>128</v>
      </c>
      <c r="W459" s="3" t="s">
        <v>121</v>
      </c>
      <c r="X459" s="3" t="s">
        <v>123</v>
      </c>
      <c r="Y459" s="3" t="s">
        <v>124</v>
      </c>
      <c r="AA459" s="3">
        <f t="shared" ref="AA459:AL459" si="1040">IF(AND(E459&lt;&gt;"",AA158=1),1,0)</f>
        <v>0</v>
      </c>
      <c r="AB459" s="3">
        <f t="shared" si="1040"/>
        <v>0</v>
      </c>
      <c r="AC459" s="3">
        <f t="shared" si="1040"/>
        <v>0</v>
      </c>
      <c r="AD459" s="3">
        <f t="shared" si="1040"/>
        <v>0</v>
      </c>
      <c r="AE459" s="3">
        <f t="shared" si="1040"/>
        <v>1</v>
      </c>
      <c r="AF459" s="3">
        <f t="shared" si="1040"/>
        <v>1</v>
      </c>
      <c r="AG459" s="3">
        <f t="shared" si="1040"/>
        <v>0</v>
      </c>
      <c r="AH459" s="3">
        <f t="shared" si="1040"/>
        <v>0</v>
      </c>
      <c r="AI459" s="3">
        <f t="shared" si="1040"/>
        <v>1</v>
      </c>
      <c r="AJ459" s="3">
        <f t="shared" si="1040"/>
        <v>0</v>
      </c>
      <c r="AK459" s="3">
        <f t="shared" si="1040"/>
        <v>0</v>
      </c>
      <c r="AL459" s="3">
        <f t="shared" si="1040"/>
        <v>1</v>
      </c>
      <c r="AM459" s="3">
        <f t="shared" si="953"/>
        <v>4</v>
      </c>
      <c r="DK459" s="3">
        <v>301</v>
      </c>
      <c r="DL459" s="3" t="s">
        <v>1</v>
      </c>
      <c r="DM459" s="3" t="s">
        <v>2</v>
      </c>
      <c r="DP459" s="3" t="s">
        <v>5</v>
      </c>
      <c r="DQ459" s="3" t="s">
        <v>6</v>
      </c>
      <c r="DS459" s="3" t="s">
        <v>7</v>
      </c>
      <c r="DT459" s="3" t="s">
        <v>104</v>
      </c>
      <c r="DV459" s="5" t="s">
        <v>106</v>
      </c>
      <c r="DW459" s="3" t="s">
        <v>72</v>
      </c>
      <c r="DY459" s="3" t="s">
        <v>117</v>
      </c>
      <c r="DZ459" s="3" t="s">
        <v>119</v>
      </c>
      <c r="EA459" s="3" t="s">
        <v>127</v>
      </c>
      <c r="EB459" s="3" t="s">
        <v>120</v>
      </c>
      <c r="EC459" s="3" t="s">
        <v>128</v>
      </c>
      <c r="ED459" s="3" t="s">
        <v>121</v>
      </c>
      <c r="EE459" s="3" t="s">
        <v>123</v>
      </c>
      <c r="EF459" s="3" t="s">
        <v>124</v>
      </c>
      <c r="EH459" s="3">
        <f t="shared" ref="EH459:ES459" si="1041">IF(AND(DL459&lt;&gt;"",EH158=1),1,0)</f>
        <v>0</v>
      </c>
      <c r="EI459" s="3">
        <f t="shared" si="1041"/>
        <v>0</v>
      </c>
      <c r="EJ459" s="3">
        <f t="shared" si="1041"/>
        <v>0</v>
      </c>
      <c r="EK459" s="3">
        <f t="shared" si="1041"/>
        <v>0</v>
      </c>
      <c r="EL459" s="3">
        <f t="shared" si="1041"/>
        <v>1</v>
      </c>
      <c r="EM459" s="3">
        <f t="shared" si="1041"/>
        <v>1</v>
      </c>
      <c r="EN459" s="3">
        <f t="shared" si="1041"/>
        <v>0</v>
      </c>
      <c r="EO459" s="3">
        <f t="shared" si="1041"/>
        <v>0</v>
      </c>
      <c r="EP459" s="3">
        <f t="shared" si="1041"/>
        <v>1</v>
      </c>
      <c r="EQ459" s="3">
        <f t="shared" si="1041"/>
        <v>0</v>
      </c>
      <c r="ER459" s="3">
        <f t="shared" si="1041"/>
        <v>0</v>
      </c>
      <c r="ES459" s="3">
        <f t="shared" si="1041"/>
        <v>1</v>
      </c>
      <c r="ET459" s="3">
        <f t="shared" si="955"/>
        <v>4</v>
      </c>
    </row>
    <row r="460" spans="4:150" x14ac:dyDescent="0.25">
      <c r="D460" s="3">
        <v>302</v>
      </c>
      <c r="E460" s="3" t="s">
        <v>1</v>
      </c>
      <c r="F460" s="3" t="s">
        <v>2</v>
      </c>
      <c r="I460" s="3" t="s">
        <v>5</v>
      </c>
      <c r="J460" s="3" t="s">
        <v>6</v>
      </c>
      <c r="L460" s="3" t="s">
        <v>7</v>
      </c>
      <c r="M460" s="3" t="s">
        <v>104</v>
      </c>
      <c r="N460" s="3" t="s">
        <v>105</v>
      </c>
      <c r="P460" s="3" t="s">
        <v>72</v>
      </c>
      <c r="R460" s="3" t="s">
        <v>117</v>
      </c>
      <c r="S460" s="3" t="s">
        <v>118</v>
      </c>
      <c r="T460" s="3" t="s">
        <v>127</v>
      </c>
      <c r="U460" s="3" t="s">
        <v>120</v>
      </c>
      <c r="V460" s="3" t="s">
        <v>128</v>
      </c>
      <c r="W460" s="3" t="s">
        <v>121</v>
      </c>
      <c r="X460" s="3" t="s">
        <v>123</v>
      </c>
      <c r="Y460" s="3" t="s">
        <v>119</v>
      </c>
      <c r="AA460" s="3">
        <f t="shared" ref="AA460:AL460" si="1042">IF(AND(E460&lt;&gt;"",AA158=1),1,0)</f>
        <v>0</v>
      </c>
      <c r="AB460" s="3">
        <f t="shared" si="1042"/>
        <v>0</v>
      </c>
      <c r="AC460" s="3">
        <f t="shared" si="1042"/>
        <v>0</v>
      </c>
      <c r="AD460" s="3">
        <f t="shared" si="1042"/>
        <v>0</v>
      </c>
      <c r="AE460" s="3">
        <f t="shared" si="1042"/>
        <v>1</v>
      </c>
      <c r="AF460" s="3">
        <f t="shared" si="1042"/>
        <v>1</v>
      </c>
      <c r="AG460" s="3">
        <f t="shared" si="1042"/>
        <v>0</v>
      </c>
      <c r="AH460" s="3">
        <f t="shared" si="1042"/>
        <v>0</v>
      </c>
      <c r="AI460" s="3">
        <f t="shared" si="1042"/>
        <v>1</v>
      </c>
      <c r="AJ460" s="3">
        <f t="shared" si="1042"/>
        <v>1</v>
      </c>
      <c r="AK460" s="3">
        <f t="shared" si="1042"/>
        <v>0</v>
      </c>
      <c r="AL460" s="3">
        <f t="shared" si="1042"/>
        <v>1</v>
      </c>
      <c r="AM460" s="3">
        <f t="shared" si="953"/>
        <v>5</v>
      </c>
      <c r="DK460" s="3">
        <v>302</v>
      </c>
      <c r="DL460" s="3" t="s">
        <v>1</v>
      </c>
      <c r="DM460" s="3" t="s">
        <v>2</v>
      </c>
      <c r="DP460" s="3" t="s">
        <v>5</v>
      </c>
      <c r="DQ460" s="3" t="s">
        <v>6</v>
      </c>
      <c r="DS460" s="3" t="s">
        <v>7</v>
      </c>
      <c r="DT460" s="3" t="s">
        <v>104</v>
      </c>
      <c r="DU460" s="3" t="s">
        <v>105</v>
      </c>
      <c r="DW460" s="3" t="s">
        <v>72</v>
      </c>
      <c r="DY460" s="3" t="s">
        <v>117</v>
      </c>
      <c r="DZ460" s="3" t="s">
        <v>118</v>
      </c>
      <c r="EA460" s="3" t="s">
        <v>127</v>
      </c>
      <c r="EB460" s="3" t="s">
        <v>120</v>
      </c>
      <c r="EC460" s="3" t="s">
        <v>128</v>
      </c>
      <c r="ED460" s="3" t="s">
        <v>121</v>
      </c>
      <c r="EE460" s="3" t="s">
        <v>123</v>
      </c>
      <c r="EF460" s="3" t="s">
        <v>119</v>
      </c>
      <c r="EH460" s="3">
        <f t="shared" ref="EH460:ES460" si="1043">IF(AND(DL460&lt;&gt;"",EH158=1),1,0)</f>
        <v>0</v>
      </c>
      <c r="EI460" s="3">
        <f t="shared" si="1043"/>
        <v>0</v>
      </c>
      <c r="EJ460" s="3">
        <f t="shared" si="1043"/>
        <v>0</v>
      </c>
      <c r="EK460" s="3">
        <f t="shared" si="1043"/>
        <v>0</v>
      </c>
      <c r="EL460" s="3">
        <f t="shared" si="1043"/>
        <v>1</v>
      </c>
      <c r="EM460" s="3">
        <f t="shared" si="1043"/>
        <v>1</v>
      </c>
      <c r="EN460" s="3">
        <f t="shared" si="1043"/>
        <v>0</v>
      </c>
      <c r="EO460" s="3">
        <f t="shared" si="1043"/>
        <v>0</v>
      </c>
      <c r="EP460" s="3">
        <f t="shared" si="1043"/>
        <v>1</v>
      </c>
      <c r="EQ460" s="3">
        <f t="shared" si="1043"/>
        <v>1</v>
      </c>
      <c r="ER460" s="3">
        <f t="shared" si="1043"/>
        <v>0</v>
      </c>
      <c r="ES460" s="3">
        <f t="shared" si="1043"/>
        <v>1</v>
      </c>
      <c r="ET460" s="3">
        <f t="shared" si="955"/>
        <v>5</v>
      </c>
    </row>
    <row r="461" spans="4:150" x14ac:dyDescent="0.25">
      <c r="D461" s="3">
        <v>303</v>
      </c>
      <c r="E461" s="3" t="s">
        <v>1</v>
      </c>
      <c r="F461" s="3" t="s">
        <v>2</v>
      </c>
      <c r="I461" s="3" t="s">
        <v>5</v>
      </c>
      <c r="J461" s="3" t="s">
        <v>6</v>
      </c>
      <c r="L461" s="3" t="s">
        <v>7</v>
      </c>
      <c r="M461" s="3" t="s">
        <v>104</v>
      </c>
      <c r="N461" s="3" t="s">
        <v>105</v>
      </c>
      <c r="O461" s="5" t="s">
        <v>106</v>
      </c>
      <c r="R461" s="3" t="s">
        <v>117</v>
      </c>
      <c r="S461" s="3" t="s">
        <v>118</v>
      </c>
      <c r="T461" s="3" t="s">
        <v>127</v>
      </c>
      <c r="U461" s="3" t="s">
        <v>120</v>
      </c>
      <c r="V461" s="3" t="s">
        <v>128</v>
      </c>
      <c r="W461" s="3" t="s">
        <v>121</v>
      </c>
      <c r="X461" s="3" t="s">
        <v>119</v>
      </c>
      <c r="Y461" s="3" t="s">
        <v>124</v>
      </c>
      <c r="AA461" s="3">
        <f t="shared" ref="AA461:AL461" si="1044">IF(AND(E461&lt;&gt;"",AA158=1),1,0)</f>
        <v>0</v>
      </c>
      <c r="AB461" s="3">
        <f t="shared" si="1044"/>
        <v>0</v>
      </c>
      <c r="AC461" s="3">
        <f t="shared" si="1044"/>
        <v>0</v>
      </c>
      <c r="AD461" s="3">
        <f t="shared" si="1044"/>
        <v>0</v>
      </c>
      <c r="AE461" s="3">
        <f t="shared" si="1044"/>
        <v>1</v>
      </c>
      <c r="AF461" s="3">
        <f t="shared" si="1044"/>
        <v>1</v>
      </c>
      <c r="AG461" s="3">
        <f t="shared" si="1044"/>
        <v>0</v>
      </c>
      <c r="AH461" s="3">
        <f t="shared" si="1044"/>
        <v>0</v>
      </c>
      <c r="AI461" s="3">
        <f t="shared" si="1044"/>
        <v>1</v>
      </c>
      <c r="AJ461" s="3">
        <f t="shared" si="1044"/>
        <v>1</v>
      </c>
      <c r="AK461" s="3">
        <f t="shared" si="1044"/>
        <v>0</v>
      </c>
      <c r="AL461" s="3">
        <f t="shared" si="1044"/>
        <v>0</v>
      </c>
      <c r="AM461" s="3">
        <f t="shared" si="953"/>
        <v>4</v>
      </c>
      <c r="DK461" s="3">
        <v>303</v>
      </c>
      <c r="DL461" s="3" t="s">
        <v>1</v>
      </c>
      <c r="DM461" s="3" t="s">
        <v>2</v>
      </c>
      <c r="DP461" s="3" t="s">
        <v>5</v>
      </c>
      <c r="DQ461" s="3" t="s">
        <v>6</v>
      </c>
      <c r="DS461" s="3" t="s">
        <v>7</v>
      </c>
      <c r="DT461" s="3" t="s">
        <v>104</v>
      </c>
      <c r="DU461" s="3" t="s">
        <v>105</v>
      </c>
      <c r="DV461" s="5" t="s">
        <v>106</v>
      </c>
      <c r="DY461" s="3" t="s">
        <v>117</v>
      </c>
      <c r="DZ461" s="3" t="s">
        <v>118</v>
      </c>
      <c r="EA461" s="3" t="s">
        <v>127</v>
      </c>
      <c r="EB461" s="3" t="s">
        <v>120</v>
      </c>
      <c r="EC461" s="3" t="s">
        <v>128</v>
      </c>
      <c r="ED461" s="3" t="s">
        <v>121</v>
      </c>
      <c r="EE461" s="3" t="s">
        <v>119</v>
      </c>
      <c r="EF461" s="3" t="s">
        <v>124</v>
      </c>
      <c r="EH461" s="3">
        <f t="shared" ref="EH461:ES461" si="1045">IF(AND(DL461&lt;&gt;"",EH158=1),1,0)</f>
        <v>0</v>
      </c>
      <c r="EI461" s="3">
        <f t="shared" si="1045"/>
        <v>0</v>
      </c>
      <c r="EJ461" s="3">
        <f t="shared" si="1045"/>
        <v>0</v>
      </c>
      <c r="EK461" s="3">
        <f t="shared" si="1045"/>
        <v>0</v>
      </c>
      <c r="EL461" s="3">
        <f t="shared" si="1045"/>
        <v>1</v>
      </c>
      <c r="EM461" s="3">
        <f t="shared" si="1045"/>
        <v>1</v>
      </c>
      <c r="EN461" s="3">
        <f t="shared" si="1045"/>
        <v>0</v>
      </c>
      <c r="EO461" s="3">
        <f t="shared" si="1045"/>
        <v>0</v>
      </c>
      <c r="EP461" s="3">
        <f t="shared" si="1045"/>
        <v>1</v>
      </c>
      <c r="EQ461" s="3">
        <f t="shared" si="1045"/>
        <v>1</v>
      </c>
      <c r="ER461" s="3">
        <f t="shared" si="1045"/>
        <v>0</v>
      </c>
      <c r="ES461" s="3">
        <f t="shared" si="1045"/>
        <v>0</v>
      </c>
      <c r="ET461" s="3">
        <f t="shared" si="955"/>
        <v>4</v>
      </c>
    </row>
    <row r="462" spans="4:150" x14ac:dyDescent="0.25">
      <c r="D462" s="3">
        <v>304</v>
      </c>
      <c r="E462" s="3" t="s">
        <v>1</v>
      </c>
      <c r="F462" s="3" t="s">
        <v>2</v>
      </c>
      <c r="I462" s="3" t="s">
        <v>5</v>
      </c>
      <c r="J462" s="3" t="s">
        <v>6</v>
      </c>
      <c r="K462" s="3" t="s">
        <v>0</v>
      </c>
      <c r="N462" s="3" t="s">
        <v>105</v>
      </c>
      <c r="O462" s="5" t="s">
        <v>106</v>
      </c>
      <c r="P462" s="3" t="s">
        <v>72</v>
      </c>
      <c r="R462" s="3" t="s">
        <v>117</v>
      </c>
      <c r="S462" s="3" t="s">
        <v>118</v>
      </c>
      <c r="T462" s="3" t="s">
        <v>127</v>
      </c>
      <c r="U462" s="3" t="s">
        <v>120</v>
      </c>
      <c r="V462" s="3" t="s">
        <v>128</v>
      </c>
      <c r="W462" s="3" t="s">
        <v>122</v>
      </c>
      <c r="X462" s="3" t="s">
        <v>123</v>
      </c>
      <c r="Y462" s="3" t="s">
        <v>124</v>
      </c>
      <c r="AA462" s="3">
        <f t="shared" ref="AA462:AL462" si="1046">IF(AND(E462&lt;&gt;"",AA158=1),1,0)</f>
        <v>0</v>
      </c>
      <c r="AB462" s="3">
        <f t="shared" si="1046"/>
        <v>0</v>
      </c>
      <c r="AC462" s="3">
        <f t="shared" si="1046"/>
        <v>0</v>
      </c>
      <c r="AD462" s="3">
        <f t="shared" si="1046"/>
        <v>0</v>
      </c>
      <c r="AE462" s="3">
        <f t="shared" si="1046"/>
        <v>1</v>
      </c>
      <c r="AF462" s="3">
        <f t="shared" si="1046"/>
        <v>1</v>
      </c>
      <c r="AG462" s="3">
        <f t="shared" si="1046"/>
        <v>1</v>
      </c>
      <c r="AH462" s="3">
        <f t="shared" si="1046"/>
        <v>0</v>
      </c>
      <c r="AI462" s="3">
        <f t="shared" si="1046"/>
        <v>0</v>
      </c>
      <c r="AJ462" s="3">
        <f t="shared" si="1046"/>
        <v>1</v>
      </c>
      <c r="AK462" s="3">
        <f t="shared" si="1046"/>
        <v>0</v>
      </c>
      <c r="AL462" s="3">
        <f t="shared" si="1046"/>
        <v>1</v>
      </c>
      <c r="AM462" s="3">
        <f t="shared" si="953"/>
        <v>5</v>
      </c>
      <c r="DK462" s="3">
        <v>304</v>
      </c>
      <c r="DL462" s="3" t="s">
        <v>1</v>
      </c>
      <c r="DM462" s="3" t="s">
        <v>2</v>
      </c>
      <c r="DP462" s="3" t="s">
        <v>5</v>
      </c>
      <c r="DQ462" s="3" t="s">
        <v>6</v>
      </c>
      <c r="DR462" s="3" t="s">
        <v>0</v>
      </c>
      <c r="DU462" s="3" t="s">
        <v>105</v>
      </c>
      <c r="DV462" s="5" t="s">
        <v>106</v>
      </c>
      <c r="DW462" s="3" t="s">
        <v>72</v>
      </c>
      <c r="DY462" s="3" t="s">
        <v>117</v>
      </c>
      <c r="DZ462" s="3" t="s">
        <v>118</v>
      </c>
      <c r="EA462" s="3" t="s">
        <v>127</v>
      </c>
      <c r="EB462" s="3" t="s">
        <v>120</v>
      </c>
      <c r="EC462" s="3" t="s">
        <v>128</v>
      </c>
      <c r="ED462" s="3" t="s">
        <v>122</v>
      </c>
      <c r="EE462" s="3" t="s">
        <v>123</v>
      </c>
      <c r="EF462" s="3" t="s">
        <v>124</v>
      </c>
      <c r="EH462" s="3">
        <f t="shared" ref="EH462:ES462" si="1047">IF(AND(DL462&lt;&gt;"",EH158=1),1,0)</f>
        <v>0</v>
      </c>
      <c r="EI462" s="3">
        <f t="shared" si="1047"/>
        <v>0</v>
      </c>
      <c r="EJ462" s="3">
        <f t="shared" si="1047"/>
        <v>0</v>
      </c>
      <c r="EK462" s="3">
        <f t="shared" si="1047"/>
        <v>0</v>
      </c>
      <c r="EL462" s="3">
        <f t="shared" si="1047"/>
        <v>1</v>
      </c>
      <c r="EM462" s="3">
        <f t="shared" si="1047"/>
        <v>1</v>
      </c>
      <c r="EN462" s="3">
        <f t="shared" si="1047"/>
        <v>1</v>
      </c>
      <c r="EO462" s="3">
        <f t="shared" si="1047"/>
        <v>0</v>
      </c>
      <c r="EP462" s="3">
        <f t="shared" si="1047"/>
        <v>0</v>
      </c>
      <c r="EQ462" s="3">
        <f t="shared" si="1047"/>
        <v>1</v>
      </c>
      <c r="ER462" s="3">
        <f t="shared" si="1047"/>
        <v>0</v>
      </c>
      <c r="ES462" s="3">
        <f t="shared" si="1047"/>
        <v>1</v>
      </c>
      <c r="ET462" s="3">
        <f t="shared" si="955"/>
        <v>5</v>
      </c>
    </row>
    <row r="463" spans="4:150" x14ac:dyDescent="0.25">
      <c r="D463" s="3">
        <v>305</v>
      </c>
      <c r="E463" s="3" t="s">
        <v>1</v>
      </c>
      <c r="F463" s="3" t="s">
        <v>2</v>
      </c>
      <c r="I463" s="3" t="s">
        <v>5</v>
      </c>
      <c r="J463" s="3" t="s">
        <v>6</v>
      </c>
      <c r="K463" s="3" t="s">
        <v>0</v>
      </c>
      <c r="M463" s="3" t="s">
        <v>104</v>
      </c>
      <c r="O463" s="5" t="s">
        <v>106</v>
      </c>
      <c r="P463" s="3" t="s">
        <v>72</v>
      </c>
      <c r="R463" s="3" t="s">
        <v>117</v>
      </c>
      <c r="S463" s="3" t="s">
        <v>122</v>
      </c>
      <c r="T463" s="3" t="s">
        <v>127</v>
      </c>
      <c r="U463" s="3" t="s">
        <v>128</v>
      </c>
      <c r="V463" s="3" t="s">
        <v>119</v>
      </c>
      <c r="W463" s="3" t="s">
        <v>120</v>
      </c>
      <c r="X463" s="3" t="s">
        <v>123</v>
      </c>
      <c r="Y463" s="3" t="s">
        <v>124</v>
      </c>
      <c r="AA463" s="3">
        <f t="shared" ref="AA463:AL463" si="1048">IF(AND(E463&lt;&gt;"",AA158=1),1,0)</f>
        <v>0</v>
      </c>
      <c r="AB463" s="3">
        <f t="shared" si="1048"/>
        <v>0</v>
      </c>
      <c r="AC463" s="3">
        <f t="shared" si="1048"/>
        <v>0</v>
      </c>
      <c r="AD463" s="3">
        <f t="shared" si="1048"/>
        <v>0</v>
      </c>
      <c r="AE463" s="3">
        <f t="shared" si="1048"/>
        <v>1</v>
      </c>
      <c r="AF463" s="3">
        <f t="shared" si="1048"/>
        <v>1</v>
      </c>
      <c r="AG463" s="3">
        <f t="shared" si="1048"/>
        <v>1</v>
      </c>
      <c r="AH463" s="3">
        <f t="shared" si="1048"/>
        <v>0</v>
      </c>
      <c r="AI463" s="3">
        <f t="shared" si="1048"/>
        <v>1</v>
      </c>
      <c r="AJ463" s="3">
        <f t="shared" si="1048"/>
        <v>0</v>
      </c>
      <c r="AK463" s="3">
        <f t="shared" si="1048"/>
        <v>0</v>
      </c>
      <c r="AL463" s="3">
        <f t="shared" si="1048"/>
        <v>1</v>
      </c>
      <c r="AM463" s="3">
        <f t="shared" si="953"/>
        <v>5</v>
      </c>
      <c r="DK463" s="3">
        <v>305</v>
      </c>
      <c r="DL463" s="3" t="s">
        <v>1</v>
      </c>
      <c r="DM463" s="3" t="s">
        <v>2</v>
      </c>
      <c r="DP463" s="3" t="s">
        <v>5</v>
      </c>
      <c r="DQ463" s="3" t="s">
        <v>6</v>
      </c>
      <c r="DR463" s="3" t="s">
        <v>0</v>
      </c>
      <c r="DT463" s="3" t="s">
        <v>104</v>
      </c>
      <c r="DV463" s="5" t="s">
        <v>106</v>
      </c>
      <c r="DW463" s="3" t="s">
        <v>72</v>
      </c>
      <c r="DY463" s="3" t="s">
        <v>117</v>
      </c>
      <c r="DZ463" s="3" t="s">
        <v>122</v>
      </c>
      <c r="EA463" s="3" t="s">
        <v>127</v>
      </c>
      <c r="EB463" s="3" t="s">
        <v>128</v>
      </c>
      <c r="EC463" s="3" t="s">
        <v>119</v>
      </c>
      <c r="ED463" s="3" t="s">
        <v>120</v>
      </c>
      <c r="EE463" s="3" t="s">
        <v>123</v>
      </c>
      <c r="EF463" s="3" t="s">
        <v>124</v>
      </c>
      <c r="EH463" s="3">
        <f t="shared" ref="EH463:ES463" si="1049">IF(AND(DL463&lt;&gt;"",EH158=1),1,0)</f>
        <v>0</v>
      </c>
      <c r="EI463" s="3">
        <f t="shared" si="1049"/>
        <v>0</v>
      </c>
      <c r="EJ463" s="3">
        <f t="shared" si="1049"/>
        <v>0</v>
      </c>
      <c r="EK463" s="3">
        <f t="shared" si="1049"/>
        <v>0</v>
      </c>
      <c r="EL463" s="3">
        <f t="shared" si="1049"/>
        <v>1</v>
      </c>
      <c r="EM463" s="3">
        <f t="shared" si="1049"/>
        <v>1</v>
      </c>
      <c r="EN463" s="3">
        <f t="shared" si="1049"/>
        <v>1</v>
      </c>
      <c r="EO463" s="3">
        <f t="shared" si="1049"/>
        <v>0</v>
      </c>
      <c r="EP463" s="3">
        <f t="shared" si="1049"/>
        <v>1</v>
      </c>
      <c r="EQ463" s="3">
        <f t="shared" si="1049"/>
        <v>0</v>
      </c>
      <c r="ER463" s="3">
        <f t="shared" si="1049"/>
        <v>0</v>
      </c>
      <c r="ES463" s="3">
        <f t="shared" si="1049"/>
        <v>1</v>
      </c>
      <c r="ET463" s="3">
        <f t="shared" si="955"/>
        <v>5</v>
      </c>
    </row>
    <row r="464" spans="4:150" x14ac:dyDescent="0.25">
      <c r="D464" s="3">
        <v>306</v>
      </c>
      <c r="E464" s="3" t="s">
        <v>1</v>
      </c>
      <c r="F464" s="3" t="s">
        <v>2</v>
      </c>
      <c r="I464" s="3" t="s">
        <v>5</v>
      </c>
      <c r="J464" s="3" t="s">
        <v>6</v>
      </c>
      <c r="K464" s="3" t="s">
        <v>0</v>
      </c>
      <c r="M464" s="3" t="s">
        <v>104</v>
      </c>
      <c r="N464" s="3" t="s">
        <v>105</v>
      </c>
      <c r="P464" s="3" t="s">
        <v>72</v>
      </c>
      <c r="R464" s="3" t="s">
        <v>117</v>
      </c>
      <c r="S464" s="3" t="s">
        <v>118</v>
      </c>
      <c r="T464" s="3" t="s">
        <v>127</v>
      </c>
      <c r="U464" s="3" t="s">
        <v>120</v>
      </c>
      <c r="V464" s="3" t="s">
        <v>128</v>
      </c>
      <c r="W464" s="3" t="s">
        <v>122</v>
      </c>
      <c r="X464" s="3" t="s">
        <v>123</v>
      </c>
      <c r="Y464" s="3" t="s">
        <v>119</v>
      </c>
      <c r="AA464" s="3">
        <f t="shared" ref="AA464:AL464" si="1050">IF(AND(E464&lt;&gt;"",AA158=1),1,0)</f>
        <v>0</v>
      </c>
      <c r="AB464" s="3">
        <f t="shared" si="1050"/>
        <v>0</v>
      </c>
      <c r="AC464" s="3">
        <f t="shared" si="1050"/>
        <v>0</v>
      </c>
      <c r="AD464" s="3">
        <f t="shared" si="1050"/>
        <v>0</v>
      </c>
      <c r="AE464" s="3">
        <f t="shared" si="1050"/>
        <v>1</v>
      </c>
      <c r="AF464" s="3">
        <f t="shared" si="1050"/>
        <v>1</v>
      </c>
      <c r="AG464" s="3">
        <f t="shared" si="1050"/>
        <v>1</v>
      </c>
      <c r="AH464" s="3">
        <f t="shared" si="1050"/>
        <v>0</v>
      </c>
      <c r="AI464" s="3">
        <f t="shared" si="1050"/>
        <v>1</v>
      </c>
      <c r="AJ464" s="3">
        <f t="shared" si="1050"/>
        <v>1</v>
      </c>
      <c r="AK464" s="3">
        <f t="shared" si="1050"/>
        <v>0</v>
      </c>
      <c r="AL464" s="3">
        <f t="shared" si="1050"/>
        <v>1</v>
      </c>
      <c r="AM464" s="3">
        <f t="shared" si="953"/>
        <v>6</v>
      </c>
      <c r="DK464" s="3">
        <v>306</v>
      </c>
      <c r="DL464" s="3" t="s">
        <v>1</v>
      </c>
      <c r="DM464" s="3" t="s">
        <v>2</v>
      </c>
      <c r="DP464" s="3" t="s">
        <v>5</v>
      </c>
      <c r="DQ464" s="3" t="s">
        <v>6</v>
      </c>
      <c r="DR464" s="3" t="s">
        <v>0</v>
      </c>
      <c r="DT464" s="3" t="s">
        <v>104</v>
      </c>
      <c r="DU464" s="3" t="s">
        <v>105</v>
      </c>
      <c r="DW464" s="3" t="s">
        <v>72</v>
      </c>
      <c r="DY464" s="3" t="s">
        <v>117</v>
      </c>
      <c r="DZ464" s="3" t="s">
        <v>118</v>
      </c>
      <c r="EA464" s="3" t="s">
        <v>127</v>
      </c>
      <c r="EB464" s="3" t="s">
        <v>120</v>
      </c>
      <c r="EC464" s="3" t="s">
        <v>128</v>
      </c>
      <c r="ED464" s="3" t="s">
        <v>122</v>
      </c>
      <c r="EE464" s="3" t="s">
        <v>123</v>
      </c>
      <c r="EF464" s="3" t="s">
        <v>119</v>
      </c>
      <c r="EH464" s="3">
        <f t="shared" ref="EH464:ES464" si="1051">IF(AND(DL464&lt;&gt;"",EH158=1),1,0)</f>
        <v>0</v>
      </c>
      <c r="EI464" s="3">
        <f t="shared" si="1051"/>
        <v>0</v>
      </c>
      <c r="EJ464" s="3">
        <f t="shared" si="1051"/>
        <v>0</v>
      </c>
      <c r="EK464" s="3">
        <f t="shared" si="1051"/>
        <v>0</v>
      </c>
      <c r="EL464" s="3">
        <f t="shared" si="1051"/>
        <v>1</v>
      </c>
      <c r="EM464" s="3">
        <f t="shared" si="1051"/>
        <v>1</v>
      </c>
      <c r="EN464" s="3">
        <f t="shared" si="1051"/>
        <v>1</v>
      </c>
      <c r="EO464" s="3">
        <f t="shared" si="1051"/>
        <v>0</v>
      </c>
      <c r="EP464" s="3">
        <f t="shared" si="1051"/>
        <v>1</v>
      </c>
      <c r="EQ464" s="3">
        <f t="shared" si="1051"/>
        <v>1</v>
      </c>
      <c r="ER464" s="3">
        <f t="shared" si="1051"/>
        <v>0</v>
      </c>
      <c r="ES464" s="3">
        <f t="shared" si="1051"/>
        <v>1</v>
      </c>
      <c r="ET464" s="3">
        <f t="shared" si="955"/>
        <v>6</v>
      </c>
    </row>
    <row r="465" spans="4:150" x14ac:dyDescent="0.25">
      <c r="D465" s="3">
        <v>307</v>
      </c>
      <c r="E465" s="3" t="s">
        <v>1</v>
      </c>
      <c r="F465" s="3" t="s">
        <v>2</v>
      </c>
      <c r="I465" s="3" t="s">
        <v>5</v>
      </c>
      <c r="J465" s="3" t="s">
        <v>6</v>
      </c>
      <c r="K465" s="3" t="s">
        <v>0</v>
      </c>
      <c r="M465" s="3" t="s">
        <v>104</v>
      </c>
      <c r="N465" s="3" t="s">
        <v>105</v>
      </c>
      <c r="O465" s="5" t="s">
        <v>106</v>
      </c>
      <c r="R465" s="3" t="s">
        <v>117</v>
      </c>
      <c r="S465" s="3" t="s">
        <v>118</v>
      </c>
      <c r="T465" s="3" t="s">
        <v>127</v>
      </c>
      <c r="U465" s="3" t="s">
        <v>120</v>
      </c>
      <c r="V465" s="3" t="s">
        <v>128</v>
      </c>
      <c r="W465" s="3" t="s">
        <v>122</v>
      </c>
      <c r="X465" s="3" t="s">
        <v>119</v>
      </c>
      <c r="Y465" s="3" t="s">
        <v>124</v>
      </c>
      <c r="AA465" s="3">
        <f t="shared" ref="AA465:AL465" si="1052">IF(AND(E465&lt;&gt;"",AA158=1),1,0)</f>
        <v>0</v>
      </c>
      <c r="AB465" s="3">
        <f t="shared" si="1052"/>
        <v>0</v>
      </c>
      <c r="AC465" s="3">
        <f t="shared" si="1052"/>
        <v>0</v>
      </c>
      <c r="AD465" s="3">
        <f t="shared" si="1052"/>
        <v>0</v>
      </c>
      <c r="AE465" s="3">
        <f t="shared" si="1052"/>
        <v>1</v>
      </c>
      <c r="AF465" s="3">
        <f t="shared" si="1052"/>
        <v>1</v>
      </c>
      <c r="AG465" s="3">
        <f t="shared" si="1052"/>
        <v>1</v>
      </c>
      <c r="AH465" s="3">
        <f t="shared" si="1052"/>
        <v>0</v>
      </c>
      <c r="AI465" s="3">
        <f t="shared" si="1052"/>
        <v>1</v>
      </c>
      <c r="AJ465" s="3">
        <f t="shared" si="1052"/>
        <v>1</v>
      </c>
      <c r="AK465" s="3">
        <f t="shared" si="1052"/>
        <v>0</v>
      </c>
      <c r="AL465" s="3">
        <f t="shared" si="1052"/>
        <v>0</v>
      </c>
      <c r="AM465" s="3">
        <f t="shared" si="953"/>
        <v>5</v>
      </c>
      <c r="DK465" s="3">
        <v>307</v>
      </c>
      <c r="DL465" s="3" t="s">
        <v>1</v>
      </c>
      <c r="DM465" s="3" t="s">
        <v>2</v>
      </c>
      <c r="DP465" s="3" t="s">
        <v>5</v>
      </c>
      <c r="DQ465" s="3" t="s">
        <v>6</v>
      </c>
      <c r="DR465" s="3" t="s">
        <v>0</v>
      </c>
      <c r="DT465" s="3" t="s">
        <v>104</v>
      </c>
      <c r="DU465" s="3" t="s">
        <v>105</v>
      </c>
      <c r="DV465" s="5" t="s">
        <v>106</v>
      </c>
      <c r="DY465" s="3" t="s">
        <v>117</v>
      </c>
      <c r="DZ465" s="3" t="s">
        <v>118</v>
      </c>
      <c r="EA465" s="3" t="s">
        <v>127</v>
      </c>
      <c r="EB465" s="3" t="s">
        <v>120</v>
      </c>
      <c r="EC465" s="3" t="s">
        <v>128</v>
      </c>
      <c r="ED465" s="3" t="s">
        <v>122</v>
      </c>
      <c r="EE465" s="3" t="s">
        <v>119</v>
      </c>
      <c r="EF465" s="3" t="s">
        <v>124</v>
      </c>
      <c r="EH465" s="3">
        <f t="shared" ref="EH465:ES465" si="1053">IF(AND(DL465&lt;&gt;"",EH158=1),1,0)</f>
        <v>0</v>
      </c>
      <c r="EI465" s="3">
        <f t="shared" si="1053"/>
        <v>0</v>
      </c>
      <c r="EJ465" s="3">
        <f t="shared" si="1053"/>
        <v>0</v>
      </c>
      <c r="EK465" s="3">
        <f t="shared" si="1053"/>
        <v>0</v>
      </c>
      <c r="EL465" s="3">
        <f t="shared" si="1053"/>
        <v>1</v>
      </c>
      <c r="EM465" s="3">
        <f t="shared" si="1053"/>
        <v>1</v>
      </c>
      <c r="EN465" s="3">
        <f t="shared" si="1053"/>
        <v>1</v>
      </c>
      <c r="EO465" s="3">
        <f t="shared" si="1053"/>
        <v>0</v>
      </c>
      <c r="EP465" s="3">
        <f t="shared" si="1053"/>
        <v>1</v>
      </c>
      <c r="EQ465" s="3">
        <f t="shared" si="1053"/>
        <v>1</v>
      </c>
      <c r="ER465" s="3">
        <f t="shared" si="1053"/>
        <v>0</v>
      </c>
      <c r="ES465" s="3">
        <f t="shared" si="1053"/>
        <v>0</v>
      </c>
      <c r="ET465" s="3">
        <f t="shared" si="955"/>
        <v>5</v>
      </c>
    </row>
    <row r="466" spans="4:150" x14ac:dyDescent="0.25">
      <c r="D466" s="3">
        <v>308</v>
      </c>
      <c r="E466" s="3" t="s">
        <v>1</v>
      </c>
      <c r="F466" s="3" t="s">
        <v>2</v>
      </c>
      <c r="I466" s="3" t="s">
        <v>5</v>
      </c>
      <c r="J466" s="3" t="s">
        <v>6</v>
      </c>
      <c r="K466" s="3" t="s">
        <v>0</v>
      </c>
      <c r="L466" s="3" t="s">
        <v>7</v>
      </c>
      <c r="O466" s="5" t="s">
        <v>106</v>
      </c>
      <c r="P466" s="3" t="s">
        <v>72</v>
      </c>
      <c r="R466" s="3" t="s">
        <v>117</v>
      </c>
      <c r="S466" s="3" t="s">
        <v>122</v>
      </c>
      <c r="T466" s="3" t="s">
        <v>127</v>
      </c>
      <c r="U466" s="3" t="s">
        <v>120</v>
      </c>
      <c r="V466" s="3" t="s">
        <v>128</v>
      </c>
      <c r="W466" s="3" t="s">
        <v>121</v>
      </c>
      <c r="X466" s="3" t="s">
        <v>123</v>
      </c>
      <c r="Y466" s="3" t="s">
        <v>124</v>
      </c>
      <c r="AA466" s="3">
        <f t="shared" ref="AA466:AL466" si="1054">IF(AND(E466&lt;&gt;"",AA158=1),1,0)</f>
        <v>0</v>
      </c>
      <c r="AB466" s="3">
        <f t="shared" si="1054"/>
        <v>0</v>
      </c>
      <c r="AC466" s="3">
        <f t="shared" si="1054"/>
        <v>0</v>
      </c>
      <c r="AD466" s="3">
        <f t="shared" si="1054"/>
        <v>0</v>
      </c>
      <c r="AE466" s="3">
        <f t="shared" si="1054"/>
        <v>1</v>
      </c>
      <c r="AF466" s="3">
        <f t="shared" si="1054"/>
        <v>1</v>
      </c>
      <c r="AG466" s="3">
        <f t="shared" si="1054"/>
        <v>1</v>
      </c>
      <c r="AH466" s="3">
        <f t="shared" si="1054"/>
        <v>0</v>
      </c>
      <c r="AI466" s="3">
        <f t="shared" si="1054"/>
        <v>0</v>
      </c>
      <c r="AJ466" s="3">
        <f t="shared" si="1054"/>
        <v>0</v>
      </c>
      <c r="AK466" s="3">
        <f t="shared" si="1054"/>
        <v>0</v>
      </c>
      <c r="AL466" s="3">
        <f t="shared" si="1054"/>
        <v>1</v>
      </c>
      <c r="AM466" s="3">
        <f t="shared" si="953"/>
        <v>4</v>
      </c>
      <c r="DK466" s="3">
        <v>308</v>
      </c>
      <c r="DL466" s="3" t="s">
        <v>1</v>
      </c>
      <c r="DM466" s="3" t="s">
        <v>2</v>
      </c>
      <c r="DP466" s="3" t="s">
        <v>5</v>
      </c>
      <c r="DQ466" s="3" t="s">
        <v>6</v>
      </c>
      <c r="DR466" s="3" t="s">
        <v>0</v>
      </c>
      <c r="DS466" s="3" t="s">
        <v>7</v>
      </c>
      <c r="DV466" s="5" t="s">
        <v>106</v>
      </c>
      <c r="DW466" s="3" t="s">
        <v>72</v>
      </c>
      <c r="DY466" s="3" t="s">
        <v>117</v>
      </c>
      <c r="DZ466" s="3" t="s">
        <v>122</v>
      </c>
      <c r="EA466" s="3" t="s">
        <v>127</v>
      </c>
      <c r="EB466" s="3" t="s">
        <v>120</v>
      </c>
      <c r="EC466" s="3" t="s">
        <v>128</v>
      </c>
      <c r="ED466" s="3" t="s">
        <v>121</v>
      </c>
      <c r="EE466" s="3" t="s">
        <v>123</v>
      </c>
      <c r="EF466" s="3" t="s">
        <v>124</v>
      </c>
      <c r="EH466" s="3">
        <f t="shared" ref="EH466:ES466" si="1055">IF(AND(DL466&lt;&gt;"",EH158=1),1,0)</f>
        <v>0</v>
      </c>
      <c r="EI466" s="3">
        <f t="shared" si="1055"/>
        <v>0</v>
      </c>
      <c r="EJ466" s="3">
        <f t="shared" si="1055"/>
        <v>0</v>
      </c>
      <c r="EK466" s="3">
        <f t="shared" si="1055"/>
        <v>0</v>
      </c>
      <c r="EL466" s="3">
        <f t="shared" si="1055"/>
        <v>1</v>
      </c>
      <c r="EM466" s="3">
        <f t="shared" si="1055"/>
        <v>1</v>
      </c>
      <c r="EN466" s="3">
        <f t="shared" si="1055"/>
        <v>1</v>
      </c>
      <c r="EO466" s="3">
        <f t="shared" si="1055"/>
        <v>0</v>
      </c>
      <c r="EP466" s="3">
        <f t="shared" si="1055"/>
        <v>0</v>
      </c>
      <c r="EQ466" s="3">
        <f t="shared" si="1055"/>
        <v>0</v>
      </c>
      <c r="ER466" s="3">
        <f t="shared" si="1055"/>
        <v>0</v>
      </c>
      <c r="ES466" s="3">
        <f t="shared" si="1055"/>
        <v>1</v>
      </c>
      <c r="ET466" s="3">
        <f t="shared" si="955"/>
        <v>4</v>
      </c>
    </row>
    <row r="467" spans="4:150" x14ac:dyDescent="0.25">
      <c r="D467" s="3">
        <v>309</v>
      </c>
      <c r="E467" s="3" t="s">
        <v>1</v>
      </c>
      <c r="F467" s="3" t="s">
        <v>2</v>
      </c>
      <c r="I467" s="3" t="s">
        <v>5</v>
      </c>
      <c r="J467" s="3" t="s">
        <v>6</v>
      </c>
      <c r="K467" s="3" t="s">
        <v>0</v>
      </c>
      <c r="L467" s="3" t="s">
        <v>7</v>
      </c>
      <c r="N467" s="3" t="s">
        <v>105</v>
      </c>
      <c r="P467" s="3" t="s">
        <v>72</v>
      </c>
      <c r="R467" s="3" t="s">
        <v>121</v>
      </c>
      <c r="S467" s="3" t="s">
        <v>118</v>
      </c>
      <c r="T467" s="3" t="s">
        <v>127</v>
      </c>
      <c r="U467" s="3" t="s">
        <v>120</v>
      </c>
      <c r="V467" s="3" t="s">
        <v>128</v>
      </c>
      <c r="W467" s="3" t="s">
        <v>122</v>
      </c>
      <c r="X467" s="3" t="s">
        <v>123</v>
      </c>
      <c r="Y467" s="3" t="s">
        <v>117</v>
      </c>
      <c r="AA467" s="3">
        <f t="shared" ref="AA467:AL467" si="1056">IF(AND(E467&lt;&gt;"",AA158=1),1,0)</f>
        <v>0</v>
      </c>
      <c r="AB467" s="3">
        <f t="shared" si="1056"/>
        <v>0</v>
      </c>
      <c r="AC467" s="3">
        <f t="shared" si="1056"/>
        <v>0</v>
      </c>
      <c r="AD467" s="3">
        <f t="shared" si="1056"/>
        <v>0</v>
      </c>
      <c r="AE467" s="3">
        <f t="shared" si="1056"/>
        <v>1</v>
      </c>
      <c r="AF467" s="3">
        <f t="shared" si="1056"/>
        <v>1</v>
      </c>
      <c r="AG467" s="3">
        <f t="shared" si="1056"/>
        <v>1</v>
      </c>
      <c r="AH467" s="3">
        <f t="shared" si="1056"/>
        <v>0</v>
      </c>
      <c r="AI467" s="3">
        <f t="shared" si="1056"/>
        <v>0</v>
      </c>
      <c r="AJ467" s="3">
        <f t="shared" si="1056"/>
        <v>1</v>
      </c>
      <c r="AK467" s="3">
        <f t="shared" si="1056"/>
        <v>0</v>
      </c>
      <c r="AL467" s="3">
        <f t="shared" si="1056"/>
        <v>1</v>
      </c>
      <c r="AM467" s="3">
        <f t="shared" si="953"/>
        <v>5</v>
      </c>
      <c r="DK467" s="3">
        <v>309</v>
      </c>
      <c r="DL467" s="3" t="s">
        <v>1</v>
      </c>
      <c r="DM467" s="3" t="s">
        <v>2</v>
      </c>
      <c r="DP467" s="3" t="s">
        <v>5</v>
      </c>
      <c r="DQ467" s="3" t="s">
        <v>6</v>
      </c>
      <c r="DR467" s="3" t="s">
        <v>0</v>
      </c>
      <c r="DS467" s="3" t="s">
        <v>7</v>
      </c>
      <c r="DU467" s="3" t="s">
        <v>105</v>
      </c>
      <c r="DW467" s="3" t="s">
        <v>72</v>
      </c>
      <c r="DY467" s="3" t="s">
        <v>121</v>
      </c>
      <c r="DZ467" s="3" t="s">
        <v>118</v>
      </c>
      <c r="EA467" s="3" t="s">
        <v>127</v>
      </c>
      <c r="EB467" s="3" t="s">
        <v>120</v>
      </c>
      <c r="EC467" s="3" t="s">
        <v>128</v>
      </c>
      <c r="ED467" s="3" t="s">
        <v>122</v>
      </c>
      <c r="EE467" s="3" t="s">
        <v>123</v>
      </c>
      <c r="EF467" s="3" t="s">
        <v>117</v>
      </c>
      <c r="EH467" s="3">
        <f t="shared" ref="EH467:ES467" si="1057">IF(AND(DL467&lt;&gt;"",EH158=1),1,0)</f>
        <v>0</v>
      </c>
      <c r="EI467" s="3">
        <f t="shared" si="1057"/>
        <v>0</v>
      </c>
      <c r="EJ467" s="3">
        <f t="shared" si="1057"/>
        <v>0</v>
      </c>
      <c r="EK467" s="3">
        <f t="shared" si="1057"/>
        <v>0</v>
      </c>
      <c r="EL467" s="3">
        <f t="shared" si="1057"/>
        <v>1</v>
      </c>
      <c r="EM467" s="3">
        <f t="shared" si="1057"/>
        <v>1</v>
      </c>
      <c r="EN467" s="3">
        <f t="shared" si="1057"/>
        <v>1</v>
      </c>
      <c r="EO467" s="3">
        <f t="shared" si="1057"/>
        <v>0</v>
      </c>
      <c r="EP467" s="3">
        <f t="shared" si="1057"/>
        <v>0</v>
      </c>
      <c r="EQ467" s="3">
        <f t="shared" si="1057"/>
        <v>1</v>
      </c>
      <c r="ER467" s="3">
        <f t="shared" si="1057"/>
        <v>0</v>
      </c>
      <c r="ES467" s="3">
        <f t="shared" si="1057"/>
        <v>1</v>
      </c>
      <c r="ET467" s="3">
        <f t="shared" si="955"/>
        <v>5</v>
      </c>
    </row>
    <row r="468" spans="4:150" x14ac:dyDescent="0.25">
      <c r="D468" s="3">
        <v>310</v>
      </c>
      <c r="E468" s="3" t="s">
        <v>1</v>
      </c>
      <c r="F468" s="3" t="s">
        <v>2</v>
      </c>
      <c r="I468" s="3" t="s">
        <v>5</v>
      </c>
      <c r="J468" s="3" t="s">
        <v>6</v>
      </c>
      <c r="K468" s="3" t="s">
        <v>0</v>
      </c>
      <c r="L468" s="3" t="s">
        <v>7</v>
      </c>
      <c r="N468" s="3" t="s">
        <v>105</v>
      </c>
      <c r="O468" s="5" t="s">
        <v>106</v>
      </c>
      <c r="R468" s="3" t="s">
        <v>121</v>
      </c>
      <c r="S468" s="3" t="s">
        <v>118</v>
      </c>
      <c r="T468" s="3" t="s">
        <v>127</v>
      </c>
      <c r="U468" s="3" t="s">
        <v>120</v>
      </c>
      <c r="V468" s="3" t="s">
        <v>128</v>
      </c>
      <c r="W468" s="3" t="s">
        <v>122</v>
      </c>
      <c r="X468" s="3" t="s">
        <v>117</v>
      </c>
      <c r="Y468" s="3" t="s">
        <v>124</v>
      </c>
      <c r="AA468" s="3">
        <f t="shared" ref="AA468:AL468" si="1058">IF(AND(E468&lt;&gt;"",AA158=1),1,0)</f>
        <v>0</v>
      </c>
      <c r="AB468" s="3">
        <f t="shared" si="1058"/>
        <v>0</v>
      </c>
      <c r="AC468" s="3">
        <f t="shared" si="1058"/>
        <v>0</v>
      </c>
      <c r="AD468" s="3">
        <f t="shared" si="1058"/>
        <v>0</v>
      </c>
      <c r="AE468" s="3">
        <f t="shared" si="1058"/>
        <v>1</v>
      </c>
      <c r="AF468" s="3">
        <f t="shared" si="1058"/>
        <v>1</v>
      </c>
      <c r="AG468" s="3">
        <f t="shared" si="1058"/>
        <v>1</v>
      </c>
      <c r="AH468" s="3">
        <f t="shared" si="1058"/>
        <v>0</v>
      </c>
      <c r="AI468" s="3">
        <f t="shared" si="1058"/>
        <v>0</v>
      </c>
      <c r="AJ468" s="3">
        <f t="shared" si="1058"/>
        <v>1</v>
      </c>
      <c r="AK468" s="3">
        <f t="shared" si="1058"/>
        <v>0</v>
      </c>
      <c r="AL468" s="3">
        <f t="shared" si="1058"/>
        <v>0</v>
      </c>
      <c r="AM468" s="3">
        <f t="shared" si="953"/>
        <v>4</v>
      </c>
      <c r="DK468" s="3">
        <v>310</v>
      </c>
      <c r="DL468" s="3" t="s">
        <v>1</v>
      </c>
      <c r="DM468" s="3" t="s">
        <v>2</v>
      </c>
      <c r="DP468" s="3" t="s">
        <v>5</v>
      </c>
      <c r="DQ468" s="3" t="s">
        <v>6</v>
      </c>
      <c r="DR468" s="3" t="s">
        <v>0</v>
      </c>
      <c r="DS468" s="3" t="s">
        <v>7</v>
      </c>
      <c r="DU468" s="3" t="s">
        <v>105</v>
      </c>
      <c r="DV468" s="5" t="s">
        <v>106</v>
      </c>
      <c r="DY468" s="3" t="s">
        <v>121</v>
      </c>
      <c r="DZ468" s="3" t="s">
        <v>118</v>
      </c>
      <c r="EA468" s="3" t="s">
        <v>127</v>
      </c>
      <c r="EB468" s="3" t="s">
        <v>120</v>
      </c>
      <c r="EC468" s="3" t="s">
        <v>128</v>
      </c>
      <c r="ED468" s="3" t="s">
        <v>122</v>
      </c>
      <c r="EE468" s="3" t="s">
        <v>117</v>
      </c>
      <c r="EF468" s="3" t="s">
        <v>124</v>
      </c>
      <c r="EH468" s="3">
        <f t="shared" ref="EH468:ES468" si="1059">IF(AND(DL468&lt;&gt;"",EH158=1),1,0)</f>
        <v>0</v>
      </c>
      <c r="EI468" s="3">
        <f t="shared" si="1059"/>
        <v>0</v>
      </c>
      <c r="EJ468" s="3">
        <f t="shared" si="1059"/>
        <v>0</v>
      </c>
      <c r="EK468" s="3">
        <f t="shared" si="1059"/>
        <v>0</v>
      </c>
      <c r="EL468" s="3">
        <f t="shared" si="1059"/>
        <v>1</v>
      </c>
      <c r="EM468" s="3">
        <f t="shared" si="1059"/>
        <v>1</v>
      </c>
      <c r="EN468" s="3">
        <f t="shared" si="1059"/>
        <v>1</v>
      </c>
      <c r="EO468" s="3">
        <f t="shared" si="1059"/>
        <v>0</v>
      </c>
      <c r="EP468" s="3">
        <f t="shared" si="1059"/>
        <v>0</v>
      </c>
      <c r="EQ468" s="3">
        <f t="shared" si="1059"/>
        <v>1</v>
      </c>
      <c r="ER468" s="3">
        <f t="shared" si="1059"/>
        <v>0</v>
      </c>
      <c r="ES468" s="3">
        <f t="shared" si="1059"/>
        <v>0</v>
      </c>
      <c r="ET468" s="3">
        <f t="shared" si="955"/>
        <v>4</v>
      </c>
    </row>
    <row r="469" spans="4:150" x14ac:dyDescent="0.25">
      <c r="D469" s="3">
        <v>311</v>
      </c>
      <c r="E469" s="3" t="s">
        <v>1</v>
      </c>
      <c r="F469" s="3" t="s">
        <v>2</v>
      </c>
      <c r="I469" s="3" t="s">
        <v>5</v>
      </c>
      <c r="J469" s="3" t="s">
        <v>6</v>
      </c>
      <c r="K469" s="3" t="s">
        <v>0</v>
      </c>
      <c r="L469" s="3" t="s">
        <v>7</v>
      </c>
      <c r="M469" s="3" t="s">
        <v>104</v>
      </c>
      <c r="P469" s="3" t="s">
        <v>72</v>
      </c>
      <c r="R469" s="3" t="s">
        <v>117</v>
      </c>
      <c r="S469" s="3" t="s">
        <v>122</v>
      </c>
      <c r="T469" s="3" t="s">
        <v>127</v>
      </c>
      <c r="U469" s="3" t="s">
        <v>120</v>
      </c>
      <c r="V469" s="3" t="s">
        <v>128</v>
      </c>
      <c r="W469" s="3" t="s">
        <v>121</v>
      </c>
      <c r="X469" s="3" t="s">
        <v>123</v>
      </c>
      <c r="Y469" s="3" t="s">
        <v>119</v>
      </c>
      <c r="AA469" s="3">
        <f t="shared" ref="AA469:AL469" si="1060">IF(AND(E469&lt;&gt;"",AA158=1),1,0)</f>
        <v>0</v>
      </c>
      <c r="AB469" s="3">
        <f t="shared" si="1060"/>
        <v>0</v>
      </c>
      <c r="AC469" s="3">
        <f t="shared" si="1060"/>
        <v>0</v>
      </c>
      <c r="AD469" s="3">
        <f t="shared" si="1060"/>
        <v>0</v>
      </c>
      <c r="AE469" s="3">
        <f t="shared" si="1060"/>
        <v>1</v>
      </c>
      <c r="AF469" s="3">
        <f t="shared" si="1060"/>
        <v>1</v>
      </c>
      <c r="AG469" s="3">
        <f t="shared" si="1060"/>
        <v>1</v>
      </c>
      <c r="AH469" s="3">
        <f t="shared" si="1060"/>
        <v>0</v>
      </c>
      <c r="AI469" s="3">
        <f t="shared" si="1060"/>
        <v>1</v>
      </c>
      <c r="AJ469" s="3">
        <f t="shared" si="1060"/>
        <v>0</v>
      </c>
      <c r="AK469" s="3">
        <f t="shared" si="1060"/>
        <v>0</v>
      </c>
      <c r="AL469" s="3">
        <f t="shared" si="1060"/>
        <v>1</v>
      </c>
      <c r="AM469" s="3">
        <f t="shared" si="953"/>
        <v>5</v>
      </c>
      <c r="DK469" s="3">
        <v>311</v>
      </c>
      <c r="DL469" s="3" t="s">
        <v>1</v>
      </c>
      <c r="DM469" s="3" t="s">
        <v>2</v>
      </c>
      <c r="DP469" s="3" t="s">
        <v>5</v>
      </c>
      <c r="DQ469" s="3" t="s">
        <v>6</v>
      </c>
      <c r="DR469" s="3" t="s">
        <v>0</v>
      </c>
      <c r="DS469" s="3" t="s">
        <v>7</v>
      </c>
      <c r="DT469" s="3" t="s">
        <v>104</v>
      </c>
      <c r="DW469" s="3" t="s">
        <v>72</v>
      </c>
      <c r="DY469" s="3" t="s">
        <v>117</v>
      </c>
      <c r="DZ469" s="3" t="s">
        <v>122</v>
      </c>
      <c r="EA469" s="3" t="s">
        <v>127</v>
      </c>
      <c r="EB469" s="3" t="s">
        <v>120</v>
      </c>
      <c r="EC469" s="3" t="s">
        <v>128</v>
      </c>
      <c r="ED469" s="3" t="s">
        <v>121</v>
      </c>
      <c r="EE469" s="3" t="s">
        <v>123</v>
      </c>
      <c r="EF469" s="3" t="s">
        <v>119</v>
      </c>
      <c r="EH469" s="3">
        <f t="shared" ref="EH469:ES469" si="1061">IF(AND(DL469&lt;&gt;"",EH158=1),1,0)</f>
        <v>0</v>
      </c>
      <c r="EI469" s="3">
        <f t="shared" si="1061"/>
        <v>0</v>
      </c>
      <c r="EJ469" s="3">
        <f t="shared" si="1061"/>
        <v>0</v>
      </c>
      <c r="EK469" s="3">
        <f t="shared" si="1061"/>
        <v>0</v>
      </c>
      <c r="EL469" s="3">
        <f t="shared" si="1061"/>
        <v>1</v>
      </c>
      <c r="EM469" s="3">
        <f t="shared" si="1061"/>
        <v>1</v>
      </c>
      <c r="EN469" s="3">
        <f t="shared" si="1061"/>
        <v>1</v>
      </c>
      <c r="EO469" s="3">
        <f t="shared" si="1061"/>
        <v>0</v>
      </c>
      <c r="EP469" s="3">
        <f t="shared" si="1061"/>
        <v>1</v>
      </c>
      <c r="EQ469" s="3">
        <f t="shared" si="1061"/>
        <v>0</v>
      </c>
      <c r="ER469" s="3">
        <f t="shared" si="1061"/>
        <v>0</v>
      </c>
      <c r="ES469" s="3">
        <f t="shared" si="1061"/>
        <v>1</v>
      </c>
      <c r="ET469" s="3">
        <f t="shared" si="955"/>
        <v>5</v>
      </c>
    </row>
    <row r="470" spans="4:150" x14ac:dyDescent="0.25">
      <c r="D470" s="3">
        <v>312</v>
      </c>
      <c r="E470" s="3" t="s">
        <v>1</v>
      </c>
      <c r="F470" s="3" t="s">
        <v>2</v>
      </c>
      <c r="I470" s="3" t="s">
        <v>5</v>
      </c>
      <c r="J470" s="3" t="s">
        <v>6</v>
      </c>
      <c r="K470" s="3" t="s">
        <v>0</v>
      </c>
      <c r="L470" s="3" t="s">
        <v>7</v>
      </c>
      <c r="M470" s="3" t="s">
        <v>104</v>
      </c>
      <c r="O470" s="5" t="s">
        <v>106</v>
      </c>
      <c r="R470" s="3" t="s">
        <v>117</v>
      </c>
      <c r="S470" s="3" t="s">
        <v>122</v>
      </c>
      <c r="T470" s="3" t="s">
        <v>127</v>
      </c>
      <c r="U470" s="3" t="s">
        <v>120</v>
      </c>
      <c r="V470" s="3" t="s">
        <v>128</v>
      </c>
      <c r="W470" s="3" t="s">
        <v>121</v>
      </c>
      <c r="X470" s="3" t="s">
        <v>119</v>
      </c>
      <c r="Y470" s="3" t="s">
        <v>124</v>
      </c>
      <c r="AA470" s="3">
        <f t="shared" ref="AA470:AL470" si="1062">IF(AND(E470&lt;&gt;"",AA158=1),1,0)</f>
        <v>0</v>
      </c>
      <c r="AB470" s="3">
        <f t="shared" si="1062"/>
        <v>0</v>
      </c>
      <c r="AC470" s="3">
        <f t="shared" si="1062"/>
        <v>0</v>
      </c>
      <c r="AD470" s="3">
        <f t="shared" si="1062"/>
        <v>0</v>
      </c>
      <c r="AE470" s="3">
        <f t="shared" si="1062"/>
        <v>1</v>
      </c>
      <c r="AF470" s="3">
        <f t="shared" si="1062"/>
        <v>1</v>
      </c>
      <c r="AG470" s="3">
        <f t="shared" si="1062"/>
        <v>1</v>
      </c>
      <c r="AH470" s="3">
        <f t="shared" si="1062"/>
        <v>0</v>
      </c>
      <c r="AI470" s="3">
        <f t="shared" si="1062"/>
        <v>1</v>
      </c>
      <c r="AJ470" s="3">
        <f t="shared" si="1062"/>
        <v>0</v>
      </c>
      <c r="AK470" s="3">
        <f t="shared" si="1062"/>
        <v>0</v>
      </c>
      <c r="AL470" s="3">
        <f t="shared" si="1062"/>
        <v>0</v>
      </c>
      <c r="AM470" s="3">
        <f t="shared" si="953"/>
        <v>4</v>
      </c>
      <c r="DK470" s="3">
        <v>312</v>
      </c>
      <c r="DL470" s="3" t="s">
        <v>1</v>
      </c>
      <c r="DM470" s="3" t="s">
        <v>2</v>
      </c>
      <c r="DP470" s="3" t="s">
        <v>5</v>
      </c>
      <c r="DQ470" s="3" t="s">
        <v>6</v>
      </c>
      <c r="DR470" s="3" t="s">
        <v>0</v>
      </c>
      <c r="DS470" s="3" t="s">
        <v>7</v>
      </c>
      <c r="DT470" s="3" t="s">
        <v>104</v>
      </c>
      <c r="DV470" s="5" t="s">
        <v>106</v>
      </c>
      <c r="DY470" s="3" t="s">
        <v>117</v>
      </c>
      <c r="DZ470" s="3" t="s">
        <v>122</v>
      </c>
      <c r="EA470" s="3" t="s">
        <v>127</v>
      </c>
      <c r="EB470" s="3" t="s">
        <v>120</v>
      </c>
      <c r="EC470" s="3" t="s">
        <v>128</v>
      </c>
      <c r="ED470" s="3" t="s">
        <v>121</v>
      </c>
      <c r="EE470" s="3" t="s">
        <v>119</v>
      </c>
      <c r="EF470" s="3" t="s">
        <v>124</v>
      </c>
      <c r="EH470" s="3">
        <f t="shared" ref="EH470:ES470" si="1063">IF(AND(DL470&lt;&gt;"",EH158=1),1,0)</f>
        <v>0</v>
      </c>
      <c r="EI470" s="3">
        <f t="shared" si="1063"/>
        <v>0</v>
      </c>
      <c r="EJ470" s="3">
        <f t="shared" si="1063"/>
        <v>0</v>
      </c>
      <c r="EK470" s="3">
        <f t="shared" si="1063"/>
        <v>0</v>
      </c>
      <c r="EL470" s="3">
        <f t="shared" si="1063"/>
        <v>1</v>
      </c>
      <c r="EM470" s="3">
        <f t="shared" si="1063"/>
        <v>1</v>
      </c>
      <c r="EN470" s="3">
        <f t="shared" si="1063"/>
        <v>1</v>
      </c>
      <c r="EO470" s="3">
        <f t="shared" si="1063"/>
        <v>0</v>
      </c>
      <c r="EP470" s="3">
        <f t="shared" si="1063"/>
        <v>1</v>
      </c>
      <c r="EQ470" s="3">
        <f t="shared" si="1063"/>
        <v>0</v>
      </c>
      <c r="ER470" s="3">
        <f t="shared" si="1063"/>
        <v>0</v>
      </c>
      <c r="ES470" s="3">
        <f t="shared" si="1063"/>
        <v>0</v>
      </c>
      <c r="ET470" s="3">
        <f t="shared" si="955"/>
        <v>4</v>
      </c>
    </row>
    <row r="471" spans="4:150" x14ac:dyDescent="0.25">
      <c r="D471" s="3">
        <v>313</v>
      </c>
      <c r="E471" s="3" t="s">
        <v>1</v>
      </c>
      <c r="F471" s="3" t="s">
        <v>2</v>
      </c>
      <c r="I471" s="3" t="s">
        <v>5</v>
      </c>
      <c r="J471" s="3" t="s">
        <v>6</v>
      </c>
      <c r="K471" s="3" t="s">
        <v>0</v>
      </c>
      <c r="L471" s="3" t="s">
        <v>7</v>
      </c>
      <c r="M471" s="3" t="s">
        <v>104</v>
      </c>
      <c r="N471" s="3" t="s">
        <v>105</v>
      </c>
      <c r="R471" s="3" t="s">
        <v>121</v>
      </c>
      <c r="S471" s="3" t="s">
        <v>118</v>
      </c>
      <c r="T471" s="3" t="s">
        <v>127</v>
      </c>
      <c r="U471" s="3" t="s">
        <v>120</v>
      </c>
      <c r="V471" s="3" t="s">
        <v>128</v>
      </c>
      <c r="W471" s="3" t="s">
        <v>122</v>
      </c>
      <c r="X471" s="3" t="s">
        <v>117</v>
      </c>
      <c r="Y471" s="3" t="s">
        <v>119</v>
      </c>
      <c r="AA471" s="3">
        <f t="shared" ref="AA471:AL471" si="1064">IF(AND(E471&lt;&gt;"",AA158=1),1,0)</f>
        <v>0</v>
      </c>
      <c r="AB471" s="3">
        <f t="shared" si="1064"/>
        <v>0</v>
      </c>
      <c r="AC471" s="3">
        <f t="shared" si="1064"/>
        <v>0</v>
      </c>
      <c r="AD471" s="3">
        <f t="shared" si="1064"/>
        <v>0</v>
      </c>
      <c r="AE471" s="3">
        <f t="shared" si="1064"/>
        <v>1</v>
      </c>
      <c r="AF471" s="3">
        <f t="shared" si="1064"/>
        <v>1</v>
      </c>
      <c r="AG471" s="3">
        <f t="shared" si="1064"/>
        <v>1</v>
      </c>
      <c r="AH471" s="3">
        <f t="shared" si="1064"/>
        <v>0</v>
      </c>
      <c r="AI471" s="3">
        <f t="shared" si="1064"/>
        <v>1</v>
      </c>
      <c r="AJ471" s="3">
        <f t="shared" si="1064"/>
        <v>1</v>
      </c>
      <c r="AK471" s="3">
        <f t="shared" si="1064"/>
        <v>0</v>
      </c>
      <c r="AL471" s="3">
        <f t="shared" si="1064"/>
        <v>0</v>
      </c>
      <c r="AM471" s="3">
        <f t="shared" si="953"/>
        <v>5</v>
      </c>
      <c r="DK471" s="3">
        <v>313</v>
      </c>
      <c r="DL471" s="3" t="s">
        <v>1</v>
      </c>
      <c r="DM471" s="3" t="s">
        <v>2</v>
      </c>
      <c r="DP471" s="3" t="s">
        <v>5</v>
      </c>
      <c r="DQ471" s="3" t="s">
        <v>6</v>
      </c>
      <c r="DR471" s="3" t="s">
        <v>0</v>
      </c>
      <c r="DS471" s="3" t="s">
        <v>7</v>
      </c>
      <c r="DT471" s="3" t="s">
        <v>104</v>
      </c>
      <c r="DU471" s="3" t="s">
        <v>105</v>
      </c>
      <c r="DY471" s="3" t="s">
        <v>121</v>
      </c>
      <c r="DZ471" s="3" t="s">
        <v>118</v>
      </c>
      <c r="EA471" s="3" t="s">
        <v>127</v>
      </c>
      <c r="EB471" s="3" t="s">
        <v>120</v>
      </c>
      <c r="EC471" s="3" t="s">
        <v>128</v>
      </c>
      <c r="ED471" s="3" t="s">
        <v>122</v>
      </c>
      <c r="EE471" s="3" t="s">
        <v>117</v>
      </c>
      <c r="EF471" s="3" t="s">
        <v>119</v>
      </c>
      <c r="EH471" s="3">
        <f t="shared" ref="EH471:ES471" si="1065">IF(AND(DL471&lt;&gt;"",EH158=1),1,0)</f>
        <v>0</v>
      </c>
      <c r="EI471" s="3">
        <f t="shared" si="1065"/>
        <v>0</v>
      </c>
      <c r="EJ471" s="3">
        <f t="shared" si="1065"/>
        <v>0</v>
      </c>
      <c r="EK471" s="3">
        <f t="shared" si="1065"/>
        <v>0</v>
      </c>
      <c r="EL471" s="3">
        <f t="shared" si="1065"/>
        <v>1</v>
      </c>
      <c r="EM471" s="3">
        <f t="shared" si="1065"/>
        <v>1</v>
      </c>
      <c r="EN471" s="3">
        <f t="shared" si="1065"/>
        <v>1</v>
      </c>
      <c r="EO471" s="3">
        <f t="shared" si="1065"/>
        <v>0</v>
      </c>
      <c r="EP471" s="3">
        <f t="shared" si="1065"/>
        <v>1</v>
      </c>
      <c r="EQ471" s="3">
        <f t="shared" si="1065"/>
        <v>1</v>
      </c>
      <c r="ER471" s="3">
        <f t="shared" si="1065"/>
        <v>0</v>
      </c>
      <c r="ES471" s="3">
        <f t="shared" si="1065"/>
        <v>0</v>
      </c>
      <c r="ET471" s="3">
        <f t="shared" si="955"/>
        <v>5</v>
      </c>
    </row>
    <row r="472" spans="4:150" x14ac:dyDescent="0.25">
      <c r="D472" s="3">
        <v>314</v>
      </c>
      <c r="E472" s="3" t="s">
        <v>1</v>
      </c>
      <c r="F472" s="3" t="s">
        <v>2</v>
      </c>
      <c r="H472" s="3" t="s">
        <v>4</v>
      </c>
      <c r="L472" s="3" t="s">
        <v>7</v>
      </c>
      <c r="M472" s="3" t="s">
        <v>104</v>
      </c>
      <c r="N472" s="3" t="s">
        <v>105</v>
      </c>
      <c r="O472" s="5" t="s">
        <v>106</v>
      </c>
      <c r="P472" s="3" t="s">
        <v>72</v>
      </c>
      <c r="R472" s="3" t="s">
        <v>119</v>
      </c>
      <c r="S472" s="3" t="s">
        <v>118</v>
      </c>
      <c r="T472" s="3" t="s">
        <v>127</v>
      </c>
      <c r="U472" s="3" t="s">
        <v>125</v>
      </c>
      <c r="V472" s="3" t="s">
        <v>128</v>
      </c>
      <c r="W472" s="3" t="s">
        <v>121</v>
      </c>
      <c r="X472" s="3" t="s">
        <v>123</v>
      </c>
      <c r="Y472" s="3" t="s">
        <v>124</v>
      </c>
      <c r="AA472" s="3">
        <f t="shared" ref="AA472:AL472" si="1066">IF(AND(E472&lt;&gt;"",AA158=1),1,0)</f>
        <v>0</v>
      </c>
      <c r="AB472" s="3">
        <f t="shared" si="1066"/>
        <v>0</v>
      </c>
      <c r="AC472" s="3">
        <f t="shared" si="1066"/>
        <v>0</v>
      </c>
      <c r="AD472" s="3">
        <f t="shared" si="1066"/>
        <v>1</v>
      </c>
      <c r="AE472" s="3">
        <f t="shared" si="1066"/>
        <v>0</v>
      </c>
      <c r="AF472" s="3">
        <f t="shared" si="1066"/>
        <v>0</v>
      </c>
      <c r="AG472" s="3">
        <f t="shared" si="1066"/>
        <v>0</v>
      </c>
      <c r="AH472" s="3">
        <f t="shared" si="1066"/>
        <v>0</v>
      </c>
      <c r="AI472" s="3">
        <f t="shared" si="1066"/>
        <v>1</v>
      </c>
      <c r="AJ472" s="3">
        <f t="shared" si="1066"/>
        <v>1</v>
      </c>
      <c r="AK472" s="3">
        <f t="shared" si="1066"/>
        <v>0</v>
      </c>
      <c r="AL472" s="3">
        <f t="shared" si="1066"/>
        <v>1</v>
      </c>
      <c r="AM472" s="3">
        <f t="shared" si="953"/>
        <v>4</v>
      </c>
      <c r="DK472" s="3">
        <v>314</v>
      </c>
      <c r="DL472" s="3" t="s">
        <v>1</v>
      </c>
      <c r="DM472" s="3" t="s">
        <v>2</v>
      </c>
      <c r="DO472" s="3" t="s">
        <v>4</v>
      </c>
      <c r="DS472" s="3" t="s">
        <v>7</v>
      </c>
      <c r="DT472" s="3" t="s">
        <v>104</v>
      </c>
      <c r="DU472" s="3" t="s">
        <v>105</v>
      </c>
      <c r="DV472" s="5" t="s">
        <v>106</v>
      </c>
      <c r="DW472" s="3" t="s">
        <v>72</v>
      </c>
      <c r="DY472" s="3" t="s">
        <v>119</v>
      </c>
      <c r="DZ472" s="3" t="s">
        <v>118</v>
      </c>
      <c r="EA472" s="3" t="s">
        <v>127</v>
      </c>
      <c r="EB472" s="3" t="s">
        <v>125</v>
      </c>
      <c r="EC472" s="3" t="s">
        <v>128</v>
      </c>
      <c r="ED472" s="3" t="s">
        <v>121</v>
      </c>
      <c r="EE472" s="3" t="s">
        <v>123</v>
      </c>
      <c r="EF472" s="3" t="s">
        <v>124</v>
      </c>
      <c r="EH472" s="3">
        <f t="shared" ref="EH472:ES472" si="1067">IF(AND(DL472&lt;&gt;"",EH158=1),1,0)</f>
        <v>0</v>
      </c>
      <c r="EI472" s="3">
        <f t="shared" si="1067"/>
        <v>0</v>
      </c>
      <c r="EJ472" s="3">
        <f t="shared" si="1067"/>
        <v>0</v>
      </c>
      <c r="EK472" s="3">
        <f t="shared" si="1067"/>
        <v>1</v>
      </c>
      <c r="EL472" s="3">
        <f t="shared" si="1067"/>
        <v>0</v>
      </c>
      <c r="EM472" s="3">
        <f t="shared" si="1067"/>
        <v>0</v>
      </c>
      <c r="EN472" s="3">
        <f t="shared" si="1067"/>
        <v>0</v>
      </c>
      <c r="EO472" s="3">
        <f t="shared" si="1067"/>
        <v>0</v>
      </c>
      <c r="EP472" s="3">
        <f t="shared" si="1067"/>
        <v>1</v>
      </c>
      <c r="EQ472" s="3">
        <f t="shared" si="1067"/>
        <v>1</v>
      </c>
      <c r="ER472" s="3">
        <f t="shared" si="1067"/>
        <v>0</v>
      </c>
      <c r="ES472" s="3">
        <f t="shared" si="1067"/>
        <v>1</v>
      </c>
      <c r="ET472" s="3">
        <f t="shared" si="955"/>
        <v>4</v>
      </c>
    </row>
    <row r="473" spans="4:150" x14ac:dyDescent="0.25">
      <c r="D473" s="3">
        <v>315</v>
      </c>
      <c r="E473" s="3" t="s">
        <v>1</v>
      </c>
      <c r="F473" s="3" t="s">
        <v>2</v>
      </c>
      <c r="H473" s="3" t="s">
        <v>4</v>
      </c>
      <c r="K473" s="3" t="s">
        <v>0</v>
      </c>
      <c r="M473" s="3" t="s">
        <v>104</v>
      </c>
      <c r="N473" s="3" t="s">
        <v>105</v>
      </c>
      <c r="O473" s="5" t="s">
        <v>106</v>
      </c>
      <c r="P473" s="3" t="s">
        <v>72</v>
      </c>
      <c r="R473" s="3" t="s">
        <v>119</v>
      </c>
      <c r="S473" s="3" t="s">
        <v>118</v>
      </c>
      <c r="T473" s="3" t="s">
        <v>127</v>
      </c>
      <c r="U473" s="3" t="s">
        <v>125</v>
      </c>
      <c r="V473" s="3" t="s">
        <v>128</v>
      </c>
      <c r="W473" s="3" t="s">
        <v>122</v>
      </c>
      <c r="X473" s="3" t="s">
        <v>123</v>
      </c>
      <c r="Y473" s="3" t="s">
        <v>124</v>
      </c>
      <c r="AA473" s="3">
        <f t="shared" ref="AA473:AL473" si="1068">IF(AND(E473&lt;&gt;"",AA158=1),1,0)</f>
        <v>0</v>
      </c>
      <c r="AB473" s="3">
        <f t="shared" si="1068"/>
        <v>0</v>
      </c>
      <c r="AC473" s="3">
        <f t="shared" si="1068"/>
        <v>0</v>
      </c>
      <c r="AD473" s="3">
        <f t="shared" si="1068"/>
        <v>1</v>
      </c>
      <c r="AE473" s="3">
        <f t="shared" si="1068"/>
        <v>0</v>
      </c>
      <c r="AF473" s="3">
        <f t="shared" si="1068"/>
        <v>0</v>
      </c>
      <c r="AG473" s="3">
        <f t="shared" si="1068"/>
        <v>1</v>
      </c>
      <c r="AH473" s="3">
        <f t="shared" si="1068"/>
        <v>0</v>
      </c>
      <c r="AI473" s="3">
        <f t="shared" si="1068"/>
        <v>1</v>
      </c>
      <c r="AJ473" s="3">
        <f t="shared" si="1068"/>
        <v>1</v>
      </c>
      <c r="AK473" s="3">
        <f t="shared" si="1068"/>
        <v>0</v>
      </c>
      <c r="AL473" s="3">
        <f t="shared" si="1068"/>
        <v>1</v>
      </c>
      <c r="AM473" s="3">
        <f t="shared" si="953"/>
        <v>5</v>
      </c>
      <c r="DK473" s="3">
        <v>315</v>
      </c>
      <c r="DL473" s="3" t="s">
        <v>1</v>
      </c>
      <c r="DM473" s="3" t="s">
        <v>2</v>
      </c>
      <c r="DO473" s="3" t="s">
        <v>4</v>
      </c>
      <c r="DR473" s="3" t="s">
        <v>0</v>
      </c>
      <c r="DT473" s="3" t="s">
        <v>104</v>
      </c>
      <c r="DU473" s="3" t="s">
        <v>105</v>
      </c>
      <c r="DV473" s="5" t="s">
        <v>106</v>
      </c>
      <c r="DW473" s="3" t="s">
        <v>72</v>
      </c>
      <c r="DY473" s="3" t="s">
        <v>119</v>
      </c>
      <c r="DZ473" s="3" t="s">
        <v>118</v>
      </c>
      <c r="EA473" s="3" t="s">
        <v>127</v>
      </c>
      <c r="EB473" s="3" t="s">
        <v>125</v>
      </c>
      <c r="EC473" s="3" t="s">
        <v>128</v>
      </c>
      <c r="ED473" s="3" t="s">
        <v>122</v>
      </c>
      <c r="EE473" s="3" t="s">
        <v>123</v>
      </c>
      <c r="EF473" s="3" t="s">
        <v>124</v>
      </c>
      <c r="EH473" s="3">
        <f t="shared" ref="EH473:ES473" si="1069">IF(AND(DL473&lt;&gt;"",EH158=1),1,0)</f>
        <v>0</v>
      </c>
      <c r="EI473" s="3">
        <f t="shared" si="1069"/>
        <v>0</v>
      </c>
      <c r="EJ473" s="3">
        <f t="shared" si="1069"/>
        <v>0</v>
      </c>
      <c r="EK473" s="3">
        <f t="shared" si="1069"/>
        <v>1</v>
      </c>
      <c r="EL473" s="3">
        <f t="shared" si="1069"/>
        <v>0</v>
      </c>
      <c r="EM473" s="3">
        <f t="shared" si="1069"/>
        <v>0</v>
      </c>
      <c r="EN473" s="3">
        <f t="shared" si="1069"/>
        <v>1</v>
      </c>
      <c r="EO473" s="3">
        <f t="shared" si="1069"/>
        <v>0</v>
      </c>
      <c r="EP473" s="3">
        <f t="shared" si="1069"/>
        <v>1</v>
      </c>
      <c r="EQ473" s="3">
        <f t="shared" si="1069"/>
        <v>1</v>
      </c>
      <c r="ER473" s="3">
        <f t="shared" si="1069"/>
        <v>0</v>
      </c>
      <c r="ES473" s="3">
        <f t="shared" si="1069"/>
        <v>1</v>
      </c>
      <c r="ET473" s="3">
        <f t="shared" si="955"/>
        <v>5</v>
      </c>
    </row>
    <row r="474" spans="4:150" x14ac:dyDescent="0.25">
      <c r="D474" s="3">
        <v>316</v>
      </c>
      <c r="E474" s="3" t="s">
        <v>1</v>
      </c>
      <c r="F474" s="3" t="s">
        <v>2</v>
      </c>
      <c r="H474" s="3" t="s">
        <v>4</v>
      </c>
      <c r="K474" s="3" t="s">
        <v>0</v>
      </c>
      <c r="L474" s="3" t="s">
        <v>7</v>
      </c>
      <c r="N474" s="3" t="s">
        <v>105</v>
      </c>
      <c r="O474" s="5" t="s">
        <v>106</v>
      </c>
      <c r="P474" s="3" t="s">
        <v>72</v>
      </c>
      <c r="R474" s="3" t="s">
        <v>121</v>
      </c>
      <c r="S474" s="3" t="s">
        <v>118</v>
      </c>
      <c r="T474" s="3" t="s">
        <v>127</v>
      </c>
      <c r="U474" s="3" t="s">
        <v>125</v>
      </c>
      <c r="V474" s="3" t="s">
        <v>128</v>
      </c>
      <c r="W474" s="3" t="s">
        <v>122</v>
      </c>
      <c r="X474" s="3" t="s">
        <v>123</v>
      </c>
      <c r="Y474" s="3" t="s">
        <v>124</v>
      </c>
      <c r="AA474" s="3">
        <f t="shared" ref="AA474:AL474" si="1070">IF(AND(E474&lt;&gt;"",AA158=1),1,0)</f>
        <v>0</v>
      </c>
      <c r="AB474" s="3">
        <f t="shared" si="1070"/>
        <v>0</v>
      </c>
      <c r="AC474" s="3">
        <f t="shared" si="1070"/>
        <v>0</v>
      </c>
      <c r="AD474" s="3">
        <f t="shared" si="1070"/>
        <v>1</v>
      </c>
      <c r="AE474" s="3">
        <f t="shared" si="1070"/>
        <v>0</v>
      </c>
      <c r="AF474" s="3">
        <f t="shared" si="1070"/>
        <v>0</v>
      </c>
      <c r="AG474" s="3">
        <f t="shared" si="1070"/>
        <v>1</v>
      </c>
      <c r="AH474" s="3">
        <f t="shared" si="1070"/>
        <v>0</v>
      </c>
      <c r="AI474" s="3">
        <f t="shared" si="1070"/>
        <v>0</v>
      </c>
      <c r="AJ474" s="3">
        <f t="shared" si="1070"/>
        <v>1</v>
      </c>
      <c r="AK474" s="3">
        <f t="shared" si="1070"/>
        <v>0</v>
      </c>
      <c r="AL474" s="3">
        <f t="shared" si="1070"/>
        <v>1</v>
      </c>
      <c r="AM474" s="3">
        <f t="shared" si="953"/>
        <v>4</v>
      </c>
      <c r="DK474" s="3">
        <v>316</v>
      </c>
      <c r="DL474" s="3" t="s">
        <v>1</v>
      </c>
      <c r="DM474" s="3" t="s">
        <v>2</v>
      </c>
      <c r="DO474" s="3" t="s">
        <v>4</v>
      </c>
      <c r="DR474" s="3" t="s">
        <v>0</v>
      </c>
      <c r="DS474" s="3" t="s">
        <v>7</v>
      </c>
      <c r="DU474" s="3" t="s">
        <v>105</v>
      </c>
      <c r="DV474" s="5" t="s">
        <v>106</v>
      </c>
      <c r="DW474" s="3" t="s">
        <v>72</v>
      </c>
      <c r="DY474" s="3" t="s">
        <v>121</v>
      </c>
      <c r="DZ474" s="3" t="s">
        <v>118</v>
      </c>
      <c r="EA474" s="3" t="s">
        <v>127</v>
      </c>
      <c r="EB474" s="3" t="s">
        <v>125</v>
      </c>
      <c r="EC474" s="3" t="s">
        <v>128</v>
      </c>
      <c r="ED474" s="3" t="s">
        <v>122</v>
      </c>
      <c r="EE474" s="3" t="s">
        <v>123</v>
      </c>
      <c r="EF474" s="3" t="s">
        <v>124</v>
      </c>
      <c r="EH474" s="3">
        <f t="shared" ref="EH474:ES474" si="1071">IF(AND(DL474&lt;&gt;"",EH158=1),1,0)</f>
        <v>0</v>
      </c>
      <c r="EI474" s="3">
        <f t="shared" si="1071"/>
        <v>0</v>
      </c>
      <c r="EJ474" s="3">
        <f t="shared" si="1071"/>
        <v>0</v>
      </c>
      <c r="EK474" s="3">
        <f t="shared" si="1071"/>
        <v>1</v>
      </c>
      <c r="EL474" s="3">
        <f t="shared" si="1071"/>
        <v>0</v>
      </c>
      <c r="EM474" s="3">
        <f t="shared" si="1071"/>
        <v>0</v>
      </c>
      <c r="EN474" s="3">
        <f t="shared" si="1071"/>
        <v>1</v>
      </c>
      <c r="EO474" s="3">
        <f t="shared" si="1071"/>
        <v>0</v>
      </c>
      <c r="EP474" s="3">
        <f t="shared" si="1071"/>
        <v>0</v>
      </c>
      <c r="EQ474" s="3">
        <f t="shared" si="1071"/>
        <v>1</v>
      </c>
      <c r="ER474" s="3">
        <f t="shared" si="1071"/>
        <v>0</v>
      </c>
      <c r="ES474" s="3">
        <f t="shared" si="1071"/>
        <v>1</v>
      </c>
      <c r="ET474" s="3">
        <f t="shared" si="955"/>
        <v>4</v>
      </c>
    </row>
    <row r="475" spans="4:150" x14ac:dyDescent="0.25">
      <c r="D475" s="3">
        <v>317</v>
      </c>
      <c r="E475" s="3" t="s">
        <v>1</v>
      </c>
      <c r="F475" s="3" t="s">
        <v>2</v>
      </c>
      <c r="H475" s="3" t="s">
        <v>4</v>
      </c>
      <c r="K475" s="3" t="s">
        <v>0</v>
      </c>
      <c r="L475" s="3" t="s">
        <v>7</v>
      </c>
      <c r="M475" s="3" t="s">
        <v>104</v>
      </c>
      <c r="O475" s="5" t="s">
        <v>106</v>
      </c>
      <c r="P475" s="3" t="s">
        <v>72</v>
      </c>
      <c r="R475" s="3" t="s">
        <v>119</v>
      </c>
      <c r="S475" s="3" t="s">
        <v>122</v>
      </c>
      <c r="T475" s="3" t="s">
        <v>127</v>
      </c>
      <c r="U475" s="3" t="s">
        <v>125</v>
      </c>
      <c r="V475" s="3" t="s">
        <v>128</v>
      </c>
      <c r="W475" s="3" t="s">
        <v>121</v>
      </c>
      <c r="X475" s="3" t="s">
        <v>123</v>
      </c>
      <c r="Y475" s="3" t="s">
        <v>124</v>
      </c>
      <c r="AA475" s="3">
        <f t="shared" ref="AA475:AL475" si="1072">IF(AND(E475&lt;&gt;"",AA158=1),1,0)</f>
        <v>0</v>
      </c>
      <c r="AB475" s="3">
        <f t="shared" si="1072"/>
        <v>0</v>
      </c>
      <c r="AC475" s="3">
        <f t="shared" si="1072"/>
        <v>0</v>
      </c>
      <c r="AD475" s="3">
        <f t="shared" si="1072"/>
        <v>1</v>
      </c>
      <c r="AE475" s="3">
        <f t="shared" si="1072"/>
        <v>0</v>
      </c>
      <c r="AF475" s="3">
        <f t="shared" si="1072"/>
        <v>0</v>
      </c>
      <c r="AG475" s="3">
        <f t="shared" si="1072"/>
        <v>1</v>
      </c>
      <c r="AH475" s="3">
        <f t="shared" si="1072"/>
        <v>0</v>
      </c>
      <c r="AI475" s="3">
        <f t="shared" si="1072"/>
        <v>1</v>
      </c>
      <c r="AJ475" s="3">
        <f t="shared" si="1072"/>
        <v>0</v>
      </c>
      <c r="AK475" s="3">
        <f t="shared" si="1072"/>
        <v>0</v>
      </c>
      <c r="AL475" s="3">
        <f t="shared" si="1072"/>
        <v>1</v>
      </c>
      <c r="AM475" s="3">
        <f t="shared" si="953"/>
        <v>4</v>
      </c>
      <c r="DK475" s="3">
        <v>317</v>
      </c>
      <c r="DL475" s="3" t="s">
        <v>1</v>
      </c>
      <c r="DM475" s="3" t="s">
        <v>2</v>
      </c>
      <c r="DO475" s="3" t="s">
        <v>4</v>
      </c>
      <c r="DR475" s="3" t="s">
        <v>0</v>
      </c>
      <c r="DS475" s="3" t="s">
        <v>7</v>
      </c>
      <c r="DT475" s="3" t="s">
        <v>104</v>
      </c>
      <c r="DV475" s="5" t="s">
        <v>106</v>
      </c>
      <c r="DW475" s="3" t="s">
        <v>72</v>
      </c>
      <c r="DY475" s="3" t="s">
        <v>119</v>
      </c>
      <c r="DZ475" s="3" t="s">
        <v>122</v>
      </c>
      <c r="EA475" s="3" t="s">
        <v>127</v>
      </c>
      <c r="EB475" s="3" t="s">
        <v>125</v>
      </c>
      <c r="EC475" s="3" t="s">
        <v>128</v>
      </c>
      <c r="ED475" s="3" t="s">
        <v>121</v>
      </c>
      <c r="EE475" s="3" t="s">
        <v>123</v>
      </c>
      <c r="EF475" s="3" t="s">
        <v>124</v>
      </c>
      <c r="EH475" s="3">
        <f t="shared" ref="EH475:ES475" si="1073">IF(AND(DL475&lt;&gt;"",EH158=1),1,0)</f>
        <v>0</v>
      </c>
      <c r="EI475" s="3">
        <f t="shared" si="1073"/>
        <v>0</v>
      </c>
      <c r="EJ475" s="3">
        <f t="shared" si="1073"/>
        <v>0</v>
      </c>
      <c r="EK475" s="3">
        <f t="shared" si="1073"/>
        <v>1</v>
      </c>
      <c r="EL475" s="3">
        <f t="shared" si="1073"/>
        <v>0</v>
      </c>
      <c r="EM475" s="3">
        <f t="shared" si="1073"/>
        <v>0</v>
      </c>
      <c r="EN475" s="3">
        <f t="shared" si="1073"/>
        <v>1</v>
      </c>
      <c r="EO475" s="3">
        <f t="shared" si="1073"/>
        <v>0</v>
      </c>
      <c r="EP475" s="3">
        <f t="shared" si="1073"/>
        <v>1</v>
      </c>
      <c r="EQ475" s="3">
        <f t="shared" si="1073"/>
        <v>0</v>
      </c>
      <c r="ER475" s="3">
        <f t="shared" si="1073"/>
        <v>0</v>
      </c>
      <c r="ES475" s="3">
        <f t="shared" si="1073"/>
        <v>1</v>
      </c>
      <c r="ET475" s="3">
        <f t="shared" si="955"/>
        <v>4</v>
      </c>
    </row>
    <row r="476" spans="4:150" x14ac:dyDescent="0.25">
      <c r="D476" s="3">
        <v>318</v>
      </c>
      <c r="E476" s="3" t="s">
        <v>1</v>
      </c>
      <c r="F476" s="3" t="s">
        <v>2</v>
      </c>
      <c r="H476" s="3" t="s">
        <v>4</v>
      </c>
      <c r="K476" s="3" t="s">
        <v>0</v>
      </c>
      <c r="L476" s="3" t="s">
        <v>7</v>
      </c>
      <c r="M476" s="3" t="s">
        <v>104</v>
      </c>
      <c r="N476" s="3" t="s">
        <v>105</v>
      </c>
      <c r="P476" s="3" t="s">
        <v>72</v>
      </c>
      <c r="R476" s="3" t="s">
        <v>121</v>
      </c>
      <c r="S476" s="3" t="s">
        <v>118</v>
      </c>
      <c r="T476" s="3" t="s">
        <v>127</v>
      </c>
      <c r="U476" s="3" t="s">
        <v>125</v>
      </c>
      <c r="V476" s="3" t="s">
        <v>128</v>
      </c>
      <c r="W476" s="3" t="s">
        <v>122</v>
      </c>
      <c r="X476" s="3" t="s">
        <v>123</v>
      </c>
      <c r="Y476" s="3" t="s">
        <v>119</v>
      </c>
      <c r="AA476" s="3">
        <f t="shared" ref="AA476:AL476" si="1074">IF(AND(E476&lt;&gt;"",AA158=1),1,0)</f>
        <v>0</v>
      </c>
      <c r="AB476" s="3">
        <f t="shared" si="1074"/>
        <v>0</v>
      </c>
      <c r="AC476" s="3">
        <f t="shared" si="1074"/>
        <v>0</v>
      </c>
      <c r="AD476" s="3">
        <f t="shared" si="1074"/>
        <v>1</v>
      </c>
      <c r="AE476" s="3">
        <f t="shared" si="1074"/>
        <v>0</v>
      </c>
      <c r="AF476" s="3">
        <f t="shared" si="1074"/>
        <v>0</v>
      </c>
      <c r="AG476" s="3">
        <f t="shared" si="1074"/>
        <v>1</v>
      </c>
      <c r="AH476" s="3">
        <f t="shared" si="1074"/>
        <v>0</v>
      </c>
      <c r="AI476" s="3">
        <f t="shared" si="1074"/>
        <v>1</v>
      </c>
      <c r="AJ476" s="3">
        <f t="shared" si="1074"/>
        <v>1</v>
      </c>
      <c r="AK476" s="3">
        <f t="shared" si="1074"/>
        <v>0</v>
      </c>
      <c r="AL476" s="3">
        <f t="shared" si="1074"/>
        <v>1</v>
      </c>
      <c r="AM476" s="3">
        <f t="shared" si="953"/>
        <v>5</v>
      </c>
      <c r="DK476" s="3">
        <v>318</v>
      </c>
      <c r="DL476" s="3" t="s">
        <v>1</v>
      </c>
      <c r="DM476" s="3" t="s">
        <v>2</v>
      </c>
      <c r="DO476" s="3" t="s">
        <v>4</v>
      </c>
      <c r="DR476" s="3" t="s">
        <v>0</v>
      </c>
      <c r="DS476" s="3" t="s">
        <v>7</v>
      </c>
      <c r="DT476" s="3" t="s">
        <v>104</v>
      </c>
      <c r="DU476" s="3" t="s">
        <v>105</v>
      </c>
      <c r="DW476" s="3" t="s">
        <v>72</v>
      </c>
      <c r="DY476" s="3" t="s">
        <v>121</v>
      </c>
      <c r="DZ476" s="3" t="s">
        <v>118</v>
      </c>
      <c r="EA476" s="3" t="s">
        <v>127</v>
      </c>
      <c r="EB476" s="3" t="s">
        <v>125</v>
      </c>
      <c r="EC476" s="3" t="s">
        <v>128</v>
      </c>
      <c r="ED476" s="3" t="s">
        <v>122</v>
      </c>
      <c r="EE476" s="3" t="s">
        <v>123</v>
      </c>
      <c r="EF476" s="3" t="s">
        <v>119</v>
      </c>
      <c r="EH476" s="3">
        <f t="shared" ref="EH476:ES476" si="1075">IF(AND(DL476&lt;&gt;"",EH158=1),1,0)</f>
        <v>0</v>
      </c>
      <c r="EI476" s="3">
        <f t="shared" si="1075"/>
        <v>0</v>
      </c>
      <c r="EJ476" s="3">
        <f t="shared" si="1075"/>
        <v>0</v>
      </c>
      <c r="EK476" s="3">
        <f t="shared" si="1075"/>
        <v>1</v>
      </c>
      <c r="EL476" s="3">
        <f t="shared" si="1075"/>
        <v>0</v>
      </c>
      <c r="EM476" s="3">
        <f t="shared" si="1075"/>
        <v>0</v>
      </c>
      <c r="EN476" s="3">
        <f t="shared" si="1075"/>
        <v>1</v>
      </c>
      <c r="EO476" s="3">
        <f t="shared" si="1075"/>
        <v>0</v>
      </c>
      <c r="EP476" s="3">
        <f t="shared" si="1075"/>
        <v>1</v>
      </c>
      <c r="EQ476" s="3">
        <f t="shared" si="1075"/>
        <v>1</v>
      </c>
      <c r="ER476" s="3">
        <f t="shared" si="1075"/>
        <v>0</v>
      </c>
      <c r="ES476" s="3">
        <f t="shared" si="1075"/>
        <v>1</v>
      </c>
      <c r="ET476" s="3">
        <f t="shared" si="955"/>
        <v>5</v>
      </c>
    </row>
    <row r="477" spans="4:150" x14ac:dyDescent="0.25">
      <c r="D477" s="3">
        <v>319</v>
      </c>
      <c r="E477" s="3" t="s">
        <v>1</v>
      </c>
      <c r="F477" s="3" t="s">
        <v>2</v>
      </c>
      <c r="H477" s="3" t="s">
        <v>4</v>
      </c>
      <c r="K477" s="3" t="s">
        <v>0</v>
      </c>
      <c r="L477" s="3" t="s">
        <v>7</v>
      </c>
      <c r="M477" s="3" t="s">
        <v>104</v>
      </c>
      <c r="N477" s="3" t="s">
        <v>105</v>
      </c>
      <c r="O477" s="5" t="s">
        <v>106</v>
      </c>
      <c r="R477" s="3" t="s">
        <v>121</v>
      </c>
      <c r="S477" s="3" t="s">
        <v>118</v>
      </c>
      <c r="T477" s="3" t="s">
        <v>127</v>
      </c>
      <c r="U477" s="3" t="s">
        <v>125</v>
      </c>
      <c r="V477" s="3" t="s">
        <v>128</v>
      </c>
      <c r="W477" s="3" t="s">
        <v>122</v>
      </c>
      <c r="X477" s="3" t="s">
        <v>119</v>
      </c>
      <c r="Y477" s="3" t="s">
        <v>124</v>
      </c>
      <c r="AA477" s="3">
        <f t="shared" ref="AA477:AL477" si="1076">IF(AND(E477&lt;&gt;"",AA158=1),1,0)</f>
        <v>0</v>
      </c>
      <c r="AB477" s="3">
        <f t="shared" si="1076"/>
        <v>0</v>
      </c>
      <c r="AC477" s="3">
        <f t="shared" si="1076"/>
        <v>0</v>
      </c>
      <c r="AD477" s="3">
        <f t="shared" si="1076"/>
        <v>1</v>
      </c>
      <c r="AE477" s="3">
        <f t="shared" si="1076"/>
        <v>0</v>
      </c>
      <c r="AF477" s="3">
        <f t="shared" si="1076"/>
        <v>0</v>
      </c>
      <c r="AG477" s="3">
        <f t="shared" si="1076"/>
        <v>1</v>
      </c>
      <c r="AH477" s="3">
        <f t="shared" si="1076"/>
        <v>0</v>
      </c>
      <c r="AI477" s="3">
        <f t="shared" si="1076"/>
        <v>1</v>
      </c>
      <c r="AJ477" s="3">
        <f t="shared" si="1076"/>
        <v>1</v>
      </c>
      <c r="AK477" s="3">
        <f t="shared" si="1076"/>
        <v>0</v>
      </c>
      <c r="AL477" s="3">
        <f t="shared" si="1076"/>
        <v>0</v>
      </c>
      <c r="AM477" s="3">
        <f t="shared" si="953"/>
        <v>4</v>
      </c>
      <c r="DK477" s="3">
        <v>319</v>
      </c>
      <c r="DL477" s="3" t="s">
        <v>1</v>
      </c>
      <c r="DM477" s="3" t="s">
        <v>2</v>
      </c>
      <c r="DO477" s="3" t="s">
        <v>4</v>
      </c>
      <c r="DR477" s="3" t="s">
        <v>0</v>
      </c>
      <c r="DS477" s="3" t="s">
        <v>7</v>
      </c>
      <c r="DT477" s="3" t="s">
        <v>104</v>
      </c>
      <c r="DU477" s="3" t="s">
        <v>105</v>
      </c>
      <c r="DV477" s="5" t="s">
        <v>106</v>
      </c>
      <c r="DY477" s="3" t="s">
        <v>121</v>
      </c>
      <c r="DZ477" s="3" t="s">
        <v>118</v>
      </c>
      <c r="EA477" s="3" t="s">
        <v>127</v>
      </c>
      <c r="EB477" s="3" t="s">
        <v>125</v>
      </c>
      <c r="EC477" s="3" t="s">
        <v>128</v>
      </c>
      <c r="ED477" s="3" t="s">
        <v>122</v>
      </c>
      <c r="EE477" s="3" t="s">
        <v>119</v>
      </c>
      <c r="EF477" s="3" t="s">
        <v>124</v>
      </c>
      <c r="EH477" s="3">
        <f t="shared" ref="EH477:ES477" si="1077">IF(AND(DL477&lt;&gt;"",EH158=1),1,0)</f>
        <v>0</v>
      </c>
      <c r="EI477" s="3">
        <f t="shared" si="1077"/>
        <v>0</v>
      </c>
      <c r="EJ477" s="3">
        <f t="shared" si="1077"/>
        <v>0</v>
      </c>
      <c r="EK477" s="3">
        <f t="shared" si="1077"/>
        <v>1</v>
      </c>
      <c r="EL477" s="3">
        <f t="shared" si="1077"/>
        <v>0</v>
      </c>
      <c r="EM477" s="3">
        <f t="shared" si="1077"/>
        <v>0</v>
      </c>
      <c r="EN477" s="3">
        <f t="shared" si="1077"/>
        <v>1</v>
      </c>
      <c r="EO477" s="3">
        <f t="shared" si="1077"/>
        <v>0</v>
      </c>
      <c r="EP477" s="3">
        <f t="shared" si="1077"/>
        <v>1</v>
      </c>
      <c r="EQ477" s="3">
        <f t="shared" si="1077"/>
        <v>1</v>
      </c>
      <c r="ER477" s="3">
        <f t="shared" si="1077"/>
        <v>0</v>
      </c>
      <c r="ES477" s="3">
        <f t="shared" si="1077"/>
        <v>0</v>
      </c>
      <c r="ET477" s="3">
        <f t="shared" si="955"/>
        <v>4</v>
      </c>
    </row>
    <row r="478" spans="4:150" x14ac:dyDescent="0.25">
      <c r="D478" s="3">
        <v>320</v>
      </c>
      <c r="E478" s="3" t="s">
        <v>1</v>
      </c>
      <c r="F478" s="3" t="s">
        <v>2</v>
      </c>
      <c r="H478" s="3" t="s">
        <v>4</v>
      </c>
      <c r="J478" s="3" t="s">
        <v>6</v>
      </c>
      <c r="M478" s="3" t="s">
        <v>104</v>
      </c>
      <c r="N478" s="3" t="s">
        <v>105</v>
      </c>
      <c r="O478" s="5" t="s">
        <v>106</v>
      </c>
      <c r="P478" s="3" t="s">
        <v>72</v>
      </c>
      <c r="R478" s="3" t="s">
        <v>119</v>
      </c>
      <c r="S478" s="3" t="s">
        <v>118</v>
      </c>
      <c r="T478" s="3" t="s">
        <v>127</v>
      </c>
      <c r="U478" s="3" t="s">
        <v>125</v>
      </c>
      <c r="V478" s="3" t="s">
        <v>128</v>
      </c>
      <c r="W478" s="3" t="s">
        <v>120</v>
      </c>
      <c r="X478" s="3" t="s">
        <v>123</v>
      </c>
      <c r="Y478" s="3" t="s">
        <v>124</v>
      </c>
      <c r="AA478" s="3">
        <f t="shared" ref="AA478:AL478" si="1078">IF(AND(E478&lt;&gt;"",AA158=1),1,0)</f>
        <v>0</v>
      </c>
      <c r="AB478" s="3">
        <f t="shared" si="1078"/>
        <v>0</v>
      </c>
      <c r="AC478" s="3">
        <f t="shared" si="1078"/>
        <v>0</v>
      </c>
      <c r="AD478" s="3">
        <f t="shared" si="1078"/>
        <v>1</v>
      </c>
      <c r="AE478" s="3">
        <f t="shared" si="1078"/>
        <v>0</v>
      </c>
      <c r="AF478" s="3">
        <f t="shared" si="1078"/>
        <v>1</v>
      </c>
      <c r="AG478" s="3">
        <f t="shared" si="1078"/>
        <v>0</v>
      </c>
      <c r="AH478" s="3">
        <f t="shared" si="1078"/>
        <v>0</v>
      </c>
      <c r="AI478" s="3">
        <f t="shared" si="1078"/>
        <v>1</v>
      </c>
      <c r="AJ478" s="3">
        <f t="shared" si="1078"/>
        <v>1</v>
      </c>
      <c r="AK478" s="3">
        <f t="shared" si="1078"/>
        <v>0</v>
      </c>
      <c r="AL478" s="3">
        <f t="shared" si="1078"/>
        <v>1</v>
      </c>
      <c r="AM478" s="3">
        <f t="shared" si="953"/>
        <v>5</v>
      </c>
      <c r="DK478" s="3">
        <v>320</v>
      </c>
      <c r="DL478" s="3" t="s">
        <v>1</v>
      </c>
      <c r="DM478" s="3" t="s">
        <v>2</v>
      </c>
      <c r="DO478" s="3" t="s">
        <v>4</v>
      </c>
      <c r="DQ478" s="3" t="s">
        <v>6</v>
      </c>
      <c r="DT478" s="3" t="s">
        <v>104</v>
      </c>
      <c r="DU478" s="3" t="s">
        <v>105</v>
      </c>
      <c r="DV478" s="5" t="s">
        <v>106</v>
      </c>
      <c r="DW478" s="3" t="s">
        <v>72</v>
      </c>
      <c r="DY478" s="3" t="s">
        <v>119</v>
      </c>
      <c r="DZ478" s="3" t="s">
        <v>118</v>
      </c>
      <c r="EA478" s="3" t="s">
        <v>127</v>
      </c>
      <c r="EB478" s="3" t="s">
        <v>125</v>
      </c>
      <c r="EC478" s="3" t="s">
        <v>128</v>
      </c>
      <c r="ED478" s="3" t="s">
        <v>120</v>
      </c>
      <c r="EE478" s="3" t="s">
        <v>123</v>
      </c>
      <c r="EF478" s="3" t="s">
        <v>124</v>
      </c>
      <c r="EH478" s="3">
        <f t="shared" ref="EH478:ES478" si="1079">IF(AND(DL478&lt;&gt;"",EH158=1),1,0)</f>
        <v>0</v>
      </c>
      <c r="EI478" s="3">
        <f t="shared" si="1079"/>
        <v>0</v>
      </c>
      <c r="EJ478" s="3">
        <f t="shared" si="1079"/>
        <v>0</v>
      </c>
      <c r="EK478" s="3">
        <f t="shared" si="1079"/>
        <v>1</v>
      </c>
      <c r="EL478" s="3">
        <f t="shared" si="1079"/>
        <v>0</v>
      </c>
      <c r="EM478" s="3">
        <f t="shared" si="1079"/>
        <v>1</v>
      </c>
      <c r="EN478" s="3">
        <f t="shared" si="1079"/>
        <v>0</v>
      </c>
      <c r="EO478" s="3">
        <f t="shared" si="1079"/>
        <v>0</v>
      </c>
      <c r="EP478" s="3">
        <f t="shared" si="1079"/>
        <v>1</v>
      </c>
      <c r="EQ478" s="3">
        <f t="shared" si="1079"/>
        <v>1</v>
      </c>
      <c r="ER478" s="3">
        <f t="shared" si="1079"/>
        <v>0</v>
      </c>
      <c r="ES478" s="3">
        <f t="shared" si="1079"/>
        <v>1</v>
      </c>
      <c r="ET478" s="3">
        <f t="shared" si="955"/>
        <v>5</v>
      </c>
    </row>
    <row r="479" spans="4:150" x14ac:dyDescent="0.25">
      <c r="D479" s="3">
        <v>321</v>
      </c>
      <c r="E479" s="3" t="s">
        <v>1</v>
      </c>
      <c r="F479" s="3" t="s">
        <v>2</v>
      </c>
      <c r="H479" s="3" t="s">
        <v>4</v>
      </c>
      <c r="J479" s="3" t="s">
        <v>6</v>
      </c>
      <c r="L479" s="3" t="s">
        <v>7</v>
      </c>
      <c r="N479" s="3" t="s">
        <v>105</v>
      </c>
      <c r="O479" s="5" t="s">
        <v>106</v>
      </c>
      <c r="P479" s="3" t="s">
        <v>72</v>
      </c>
      <c r="R479" s="3" t="s">
        <v>121</v>
      </c>
      <c r="S479" s="3" t="s">
        <v>118</v>
      </c>
      <c r="T479" s="3" t="s">
        <v>127</v>
      </c>
      <c r="U479" s="3" t="s">
        <v>125</v>
      </c>
      <c r="V479" s="3" t="s">
        <v>128</v>
      </c>
      <c r="W479" s="3" t="s">
        <v>120</v>
      </c>
      <c r="X479" s="3" t="s">
        <v>123</v>
      </c>
      <c r="Y479" s="3" t="s">
        <v>124</v>
      </c>
      <c r="AA479" s="3">
        <f t="shared" ref="AA479:AL479" si="1080">IF(AND(E479&lt;&gt;"",AA158=1),1,0)</f>
        <v>0</v>
      </c>
      <c r="AB479" s="3">
        <f t="shared" si="1080"/>
        <v>0</v>
      </c>
      <c r="AC479" s="3">
        <f t="shared" si="1080"/>
        <v>0</v>
      </c>
      <c r="AD479" s="3">
        <f t="shared" si="1080"/>
        <v>1</v>
      </c>
      <c r="AE479" s="3">
        <f t="shared" si="1080"/>
        <v>0</v>
      </c>
      <c r="AF479" s="3">
        <f t="shared" si="1080"/>
        <v>1</v>
      </c>
      <c r="AG479" s="3">
        <f t="shared" si="1080"/>
        <v>0</v>
      </c>
      <c r="AH479" s="3">
        <f t="shared" si="1080"/>
        <v>0</v>
      </c>
      <c r="AI479" s="3">
        <f t="shared" si="1080"/>
        <v>0</v>
      </c>
      <c r="AJ479" s="3">
        <f t="shared" si="1080"/>
        <v>1</v>
      </c>
      <c r="AK479" s="3">
        <f t="shared" si="1080"/>
        <v>0</v>
      </c>
      <c r="AL479" s="3">
        <f t="shared" si="1080"/>
        <v>1</v>
      </c>
      <c r="AM479" s="3">
        <f t="shared" si="953"/>
        <v>4</v>
      </c>
      <c r="DK479" s="3">
        <v>321</v>
      </c>
      <c r="DL479" s="3" t="s">
        <v>1</v>
      </c>
      <c r="DM479" s="3" t="s">
        <v>2</v>
      </c>
      <c r="DO479" s="3" t="s">
        <v>4</v>
      </c>
      <c r="DQ479" s="3" t="s">
        <v>6</v>
      </c>
      <c r="DS479" s="3" t="s">
        <v>7</v>
      </c>
      <c r="DU479" s="3" t="s">
        <v>105</v>
      </c>
      <c r="DV479" s="5" t="s">
        <v>106</v>
      </c>
      <c r="DW479" s="3" t="s">
        <v>72</v>
      </c>
      <c r="DY479" s="3" t="s">
        <v>121</v>
      </c>
      <c r="DZ479" s="3" t="s">
        <v>118</v>
      </c>
      <c r="EA479" s="3" t="s">
        <v>127</v>
      </c>
      <c r="EB479" s="3" t="s">
        <v>125</v>
      </c>
      <c r="EC479" s="3" t="s">
        <v>128</v>
      </c>
      <c r="ED479" s="3" t="s">
        <v>120</v>
      </c>
      <c r="EE479" s="3" t="s">
        <v>123</v>
      </c>
      <c r="EF479" s="3" t="s">
        <v>124</v>
      </c>
      <c r="EH479" s="3">
        <f t="shared" ref="EH479:ES479" si="1081">IF(AND(DL479&lt;&gt;"",EH158=1),1,0)</f>
        <v>0</v>
      </c>
      <c r="EI479" s="3">
        <f t="shared" si="1081"/>
        <v>0</v>
      </c>
      <c r="EJ479" s="3">
        <f t="shared" si="1081"/>
        <v>0</v>
      </c>
      <c r="EK479" s="3">
        <f t="shared" si="1081"/>
        <v>1</v>
      </c>
      <c r="EL479" s="3">
        <f t="shared" si="1081"/>
        <v>0</v>
      </c>
      <c r="EM479" s="3">
        <f t="shared" si="1081"/>
        <v>1</v>
      </c>
      <c r="EN479" s="3">
        <f t="shared" si="1081"/>
        <v>0</v>
      </c>
      <c r="EO479" s="3">
        <f t="shared" si="1081"/>
        <v>0</v>
      </c>
      <c r="EP479" s="3">
        <f t="shared" si="1081"/>
        <v>0</v>
      </c>
      <c r="EQ479" s="3">
        <f t="shared" si="1081"/>
        <v>1</v>
      </c>
      <c r="ER479" s="3">
        <f t="shared" si="1081"/>
        <v>0</v>
      </c>
      <c r="ES479" s="3">
        <f t="shared" si="1081"/>
        <v>1</v>
      </c>
      <c r="ET479" s="3">
        <f t="shared" si="955"/>
        <v>4</v>
      </c>
    </row>
    <row r="480" spans="4:150" x14ac:dyDescent="0.25">
      <c r="D480" s="3">
        <v>322</v>
      </c>
      <c r="E480" s="3" t="s">
        <v>1</v>
      </c>
      <c r="F480" s="3" t="s">
        <v>2</v>
      </c>
      <c r="H480" s="3" t="s">
        <v>4</v>
      </c>
      <c r="J480" s="3" t="s">
        <v>6</v>
      </c>
      <c r="L480" s="3" t="s">
        <v>7</v>
      </c>
      <c r="M480" s="3" t="s">
        <v>104</v>
      </c>
      <c r="O480" s="5" t="s">
        <v>106</v>
      </c>
      <c r="P480" s="3" t="s">
        <v>72</v>
      </c>
      <c r="R480" s="3" t="s">
        <v>121</v>
      </c>
      <c r="S480" s="3" t="s">
        <v>119</v>
      </c>
      <c r="T480" s="3" t="s">
        <v>127</v>
      </c>
      <c r="U480" s="3" t="s">
        <v>125</v>
      </c>
      <c r="V480" s="3" t="s">
        <v>128</v>
      </c>
      <c r="W480" s="3" t="s">
        <v>120</v>
      </c>
      <c r="X480" s="3" t="s">
        <v>123</v>
      </c>
      <c r="Y480" s="3" t="s">
        <v>124</v>
      </c>
      <c r="AA480" s="3">
        <f t="shared" ref="AA480:AL480" si="1082">IF(AND(E480&lt;&gt;"",AA158=1),1,0)</f>
        <v>0</v>
      </c>
      <c r="AB480" s="3">
        <f t="shared" si="1082"/>
        <v>0</v>
      </c>
      <c r="AC480" s="3">
        <f t="shared" si="1082"/>
        <v>0</v>
      </c>
      <c r="AD480" s="3">
        <f t="shared" si="1082"/>
        <v>1</v>
      </c>
      <c r="AE480" s="3">
        <f t="shared" si="1082"/>
        <v>0</v>
      </c>
      <c r="AF480" s="3">
        <f t="shared" si="1082"/>
        <v>1</v>
      </c>
      <c r="AG480" s="3">
        <f t="shared" si="1082"/>
        <v>0</v>
      </c>
      <c r="AH480" s="3">
        <f t="shared" si="1082"/>
        <v>0</v>
      </c>
      <c r="AI480" s="3">
        <f t="shared" si="1082"/>
        <v>1</v>
      </c>
      <c r="AJ480" s="3">
        <f t="shared" si="1082"/>
        <v>0</v>
      </c>
      <c r="AK480" s="3">
        <f t="shared" si="1082"/>
        <v>0</v>
      </c>
      <c r="AL480" s="3">
        <f t="shared" si="1082"/>
        <v>1</v>
      </c>
      <c r="AM480" s="3">
        <f t="shared" ref="AM480:AM543" si="1083">SUM(AA480:AL480)</f>
        <v>4</v>
      </c>
      <c r="DK480" s="3">
        <v>322</v>
      </c>
      <c r="DL480" s="3" t="s">
        <v>1</v>
      </c>
      <c r="DM480" s="3" t="s">
        <v>2</v>
      </c>
      <c r="DO480" s="3" t="s">
        <v>4</v>
      </c>
      <c r="DQ480" s="3" t="s">
        <v>6</v>
      </c>
      <c r="DS480" s="3" t="s">
        <v>7</v>
      </c>
      <c r="DT480" s="3" t="s">
        <v>104</v>
      </c>
      <c r="DV480" s="5" t="s">
        <v>106</v>
      </c>
      <c r="DW480" s="3" t="s">
        <v>72</v>
      </c>
      <c r="DY480" s="3" t="s">
        <v>121</v>
      </c>
      <c r="DZ480" s="3" t="s">
        <v>119</v>
      </c>
      <c r="EA480" s="3" t="s">
        <v>127</v>
      </c>
      <c r="EB480" s="3" t="s">
        <v>125</v>
      </c>
      <c r="EC480" s="3" t="s">
        <v>128</v>
      </c>
      <c r="ED480" s="3" t="s">
        <v>120</v>
      </c>
      <c r="EE480" s="3" t="s">
        <v>123</v>
      </c>
      <c r="EF480" s="3" t="s">
        <v>124</v>
      </c>
      <c r="EH480" s="3">
        <f t="shared" ref="EH480:ES480" si="1084">IF(AND(DL480&lt;&gt;"",EH158=1),1,0)</f>
        <v>0</v>
      </c>
      <c r="EI480" s="3">
        <f t="shared" si="1084"/>
        <v>0</v>
      </c>
      <c r="EJ480" s="3">
        <f t="shared" si="1084"/>
        <v>0</v>
      </c>
      <c r="EK480" s="3">
        <f t="shared" si="1084"/>
        <v>1</v>
      </c>
      <c r="EL480" s="3">
        <f t="shared" si="1084"/>
        <v>0</v>
      </c>
      <c r="EM480" s="3">
        <f t="shared" si="1084"/>
        <v>1</v>
      </c>
      <c r="EN480" s="3">
        <f t="shared" si="1084"/>
        <v>0</v>
      </c>
      <c r="EO480" s="3">
        <f t="shared" si="1084"/>
        <v>0</v>
      </c>
      <c r="EP480" s="3">
        <f t="shared" si="1084"/>
        <v>1</v>
      </c>
      <c r="EQ480" s="3">
        <f t="shared" si="1084"/>
        <v>0</v>
      </c>
      <c r="ER480" s="3">
        <f t="shared" si="1084"/>
        <v>0</v>
      </c>
      <c r="ES480" s="3">
        <f t="shared" si="1084"/>
        <v>1</v>
      </c>
      <c r="ET480" s="3">
        <f t="shared" ref="ET480:ET543" si="1085">SUM(EH480:ES480)</f>
        <v>4</v>
      </c>
    </row>
    <row r="481" spans="4:150" x14ac:dyDescent="0.25">
      <c r="D481" s="3">
        <v>323</v>
      </c>
      <c r="E481" s="3" t="s">
        <v>1</v>
      </c>
      <c r="F481" s="3" t="s">
        <v>2</v>
      </c>
      <c r="H481" s="3" t="s">
        <v>4</v>
      </c>
      <c r="J481" s="3" t="s">
        <v>6</v>
      </c>
      <c r="L481" s="3" t="s">
        <v>7</v>
      </c>
      <c r="M481" s="3" t="s">
        <v>104</v>
      </c>
      <c r="N481" s="3" t="s">
        <v>105</v>
      </c>
      <c r="P481" s="3" t="s">
        <v>72</v>
      </c>
      <c r="R481" s="3" t="s">
        <v>121</v>
      </c>
      <c r="S481" s="3" t="s">
        <v>118</v>
      </c>
      <c r="T481" s="3" t="s">
        <v>127</v>
      </c>
      <c r="U481" s="3" t="s">
        <v>125</v>
      </c>
      <c r="V481" s="3" t="s">
        <v>128</v>
      </c>
      <c r="W481" s="3" t="s">
        <v>120</v>
      </c>
      <c r="X481" s="3" t="s">
        <v>123</v>
      </c>
      <c r="Y481" s="3" t="s">
        <v>119</v>
      </c>
      <c r="AA481" s="3">
        <f t="shared" ref="AA481:AL481" si="1086">IF(AND(E481&lt;&gt;"",AA158=1),1,0)</f>
        <v>0</v>
      </c>
      <c r="AB481" s="3">
        <f t="shared" si="1086"/>
        <v>0</v>
      </c>
      <c r="AC481" s="3">
        <f t="shared" si="1086"/>
        <v>0</v>
      </c>
      <c r="AD481" s="3">
        <f t="shared" si="1086"/>
        <v>1</v>
      </c>
      <c r="AE481" s="3">
        <f t="shared" si="1086"/>
        <v>0</v>
      </c>
      <c r="AF481" s="3">
        <f t="shared" si="1086"/>
        <v>1</v>
      </c>
      <c r="AG481" s="3">
        <f t="shared" si="1086"/>
        <v>0</v>
      </c>
      <c r="AH481" s="3">
        <f t="shared" si="1086"/>
        <v>0</v>
      </c>
      <c r="AI481" s="3">
        <f t="shared" si="1086"/>
        <v>1</v>
      </c>
      <c r="AJ481" s="3">
        <f t="shared" si="1086"/>
        <v>1</v>
      </c>
      <c r="AK481" s="3">
        <f t="shared" si="1086"/>
        <v>0</v>
      </c>
      <c r="AL481" s="3">
        <f t="shared" si="1086"/>
        <v>1</v>
      </c>
      <c r="AM481" s="3">
        <f t="shared" si="1083"/>
        <v>5</v>
      </c>
      <c r="DK481" s="3">
        <v>323</v>
      </c>
      <c r="DL481" s="3" t="s">
        <v>1</v>
      </c>
      <c r="DM481" s="3" t="s">
        <v>2</v>
      </c>
      <c r="DO481" s="3" t="s">
        <v>4</v>
      </c>
      <c r="DQ481" s="3" t="s">
        <v>6</v>
      </c>
      <c r="DS481" s="3" t="s">
        <v>7</v>
      </c>
      <c r="DT481" s="3" t="s">
        <v>104</v>
      </c>
      <c r="DU481" s="3" t="s">
        <v>105</v>
      </c>
      <c r="DW481" s="3" t="s">
        <v>72</v>
      </c>
      <c r="DY481" s="3" t="s">
        <v>121</v>
      </c>
      <c r="DZ481" s="3" t="s">
        <v>118</v>
      </c>
      <c r="EA481" s="3" t="s">
        <v>127</v>
      </c>
      <c r="EB481" s="3" t="s">
        <v>125</v>
      </c>
      <c r="EC481" s="3" t="s">
        <v>128</v>
      </c>
      <c r="ED481" s="3" t="s">
        <v>120</v>
      </c>
      <c r="EE481" s="3" t="s">
        <v>123</v>
      </c>
      <c r="EF481" s="3" t="s">
        <v>119</v>
      </c>
      <c r="EH481" s="3">
        <f t="shared" ref="EH481:ES481" si="1087">IF(AND(DL481&lt;&gt;"",EH158=1),1,0)</f>
        <v>0</v>
      </c>
      <c r="EI481" s="3">
        <f t="shared" si="1087"/>
        <v>0</v>
      </c>
      <c r="EJ481" s="3">
        <f t="shared" si="1087"/>
        <v>0</v>
      </c>
      <c r="EK481" s="3">
        <f t="shared" si="1087"/>
        <v>1</v>
      </c>
      <c r="EL481" s="3">
        <f t="shared" si="1087"/>
        <v>0</v>
      </c>
      <c r="EM481" s="3">
        <f t="shared" si="1087"/>
        <v>1</v>
      </c>
      <c r="EN481" s="3">
        <f t="shared" si="1087"/>
        <v>0</v>
      </c>
      <c r="EO481" s="3">
        <f t="shared" si="1087"/>
        <v>0</v>
      </c>
      <c r="EP481" s="3">
        <f t="shared" si="1087"/>
        <v>1</v>
      </c>
      <c r="EQ481" s="3">
        <f t="shared" si="1087"/>
        <v>1</v>
      </c>
      <c r="ER481" s="3">
        <f t="shared" si="1087"/>
        <v>0</v>
      </c>
      <c r="ES481" s="3">
        <f t="shared" si="1087"/>
        <v>1</v>
      </c>
      <c r="ET481" s="3">
        <f t="shared" si="1085"/>
        <v>5</v>
      </c>
    </row>
    <row r="482" spans="4:150" x14ac:dyDescent="0.25">
      <c r="D482" s="3">
        <v>324</v>
      </c>
      <c r="E482" s="3" t="s">
        <v>1</v>
      </c>
      <c r="F482" s="3" t="s">
        <v>2</v>
      </c>
      <c r="H482" s="3" t="s">
        <v>4</v>
      </c>
      <c r="J482" s="3" t="s">
        <v>6</v>
      </c>
      <c r="L482" s="3" t="s">
        <v>7</v>
      </c>
      <c r="M482" s="3" t="s">
        <v>104</v>
      </c>
      <c r="N482" s="3" t="s">
        <v>105</v>
      </c>
      <c r="O482" s="5" t="s">
        <v>106</v>
      </c>
      <c r="R482" s="3" t="s">
        <v>121</v>
      </c>
      <c r="S482" s="3" t="s">
        <v>118</v>
      </c>
      <c r="T482" s="3" t="s">
        <v>127</v>
      </c>
      <c r="U482" s="3" t="s">
        <v>125</v>
      </c>
      <c r="V482" s="3" t="s">
        <v>128</v>
      </c>
      <c r="W482" s="3" t="s">
        <v>120</v>
      </c>
      <c r="X482" s="3" t="s">
        <v>119</v>
      </c>
      <c r="Y482" s="3" t="s">
        <v>124</v>
      </c>
      <c r="AA482" s="3">
        <f t="shared" ref="AA482:AL482" si="1088">IF(AND(E482&lt;&gt;"",AA158=1),1,0)</f>
        <v>0</v>
      </c>
      <c r="AB482" s="3">
        <f t="shared" si="1088"/>
        <v>0</v>
      </c>
      <c r="AC482" s="3">
        <f t="shared" si="1088"/>
        <v>0</v>
      </c>
      <c r="AD482" s="3">
        <f t="shared" si="1088"/>
        <v>1</v>
      </c>
      <c r="AE482" s="3">
        <f t="shared" si="1088"/>
        <v>0</v>
      </c>
      <c r="AF482" s="3">
        <f t="shared" si="1088"/>
        <v>1</v>
      </c>
      <c r="AG482" s="3">
        <f t="shared" si="1088"/>
        <v>0</v>
      </c>
      <c r="AH482" s="3">
        <f t="shared" si="1088"/>
        <v>0</v>
      </c>
      <c r="AI482" s="3">
        <f t="shared" si="1088"/>
        <v>1</v>
      </c>
      <c r="AJ482" s="3">
        <f t="shared" si="1088"/>
        <v>1</v>
      </c>
      <c r="AK482" s="3">
        <f t="shared" si="1088"/>
        <v>0</v>
      </c>
      <c r="AL482" s="3">
        <f t="shared" si="1088"/>
        <v>0</v>
      </c>
      <c r="AM482" s="3">
        <f t="shared" si="1083"/>
        <v>4</v>
      </c>
      <c r="DK482" s="3">
        <v>324</v>
      </c>
      <c r="DL482" s="3" t="s">
        <v>1</v>
      </c>
      <c r="DM482" s="3" t="s">
        <v>2</v>
      </c>
      <c r="DO482" s="3" t="s">
        <v>4</v>
      </c>
      <c r="DQ482" s="3" t="s">
        <v>6</v>
      </c>
      <c r="DS482" s="3" t="s">
        <v>7</v>
      </c>
      <c r="DT482" s="3" t="s">
        <v>104</v>
      </c>
      <c r="DU482" s="3" t="s">
        <v>105</v>
      </c>
      <c r="DV482" s="5" t="s">
        <v>106</v>
      </c>
      <c r="DY482" s="3" t="s">
        <v>121</v>
      </c>
      <c r="DZ482" s="3" t="s">
        <v>118</v>
      </c>
      <c r="EA482" s="3" t="s">
        <v>127</v>
      </c>
      <c r="EB482" s="3" t="s">
        <v>125</v>
      </c>
      <c r="EC482" s="3" t="s">
        <v>128</v>
      </c>
      <c r="ED482" s="3" t="s">
        <v>120</v>
      </c>
      <c r="EE482" s="3" t="s">
        <v>119</v>
      </c>
      <c r="EF482" s="3" t="s">
        <v>124</v>
      </c>
      <c r="EH482" s="3">
        <f t="shared" ref="EH482:ES482" si="1089">IF(AND(DL482&lt;&gt;"",EH158=1),1,0)</f>
        <v>0</v>
      </c>
      <c r="EI482" s="3">
        <f t="shared" si="1089"/>
        <v>0</v>
      </c>
      <c r="EJ482" s="3">
        <f t="shared" si="1089"/>
        <v>0</v>
      </c>
      <c r="EK482" s="3">
        <f t="shared" si="1089"/>
        <v>1</v>
      </c>
      <c r="EL482" s="3">
        <f t="shared" si="1089"/>
        <v>0</v>
      </c>
      <c r="EM482" s="3">
        <f t="shared" si="1089"/>
        <v>1</v>
      </c>
      <c r="EN482" s="3">
        <f t="shared" si="1089"/>
        <v>0</v>
      </c>
      <c r="EO482" s="3">
        <f t="shared" si="1089"/>
        <v>0</v>
      </c>
      <c r="EP482" s="3">
        <f t="shared" si="1089"/>
        <v>1</v>
      </c>
      <c r="EQ482" s="3">
        <f t="shared" si="1089"/>
        <v>1</v>
      </c>
      <c r="ER482" s="3">
        <f t="shared" si="1089"/>
        <v>0</v>
      </c>
      <c r="ES482" s="3">
        <f t="shared" si="1089"/>
        <v>0</v>
      </c>
      <c r="ET482" s="3">
        <f t="shared" si="1085"/>
        <v>4</v>
      </c>
    </row>
    <row r="483" spans="4:150" x14ac:dyDescent="0.25">
      <c r="D483" s="3">
        <v>325</v>
      </c>
      <c r="E483" s="3" t="s">
        <v>1</v>
      </c>
      <c r="F483" s="3" t="s">
        <v>2</v>
      </c>
      <c r="H483" s="3" t="s">
        <v>4</v>
      </c>
      <c r="J483" s="3" t="s">
        <v>6</v>
      </c>
      <c r="K483" s="3" t="s">
        <v>0</v>
      </c>
      <c r="N483" s="3" t="s">
        <v>105</v>
      </c>
      <c r="O483" s="5" t="s">
        <v>106</v>
      </c>
      <c r="P483" s="3" t="s">
        <v>72</v>
      </c>
      <c r="R483" s="3" t="s">
        <v>120</v>
      </c>
      <c r="S483" s="3" t="s">
        <v>118</v>
      </c>
      <c r="T483" s="3" t="s">
        <v>127</v>
      </c>
      <c r="U483" s="3" t="s">
        <v>125</v>
      </c>
      <c r="V483" s="3" t="s">
        <v>128</v>
      </c>
      <c r="W483" s="3" t="s">
        <v>122</v>
      </c>
      <c r="X483" s="3" t="s">
        <v>123</v>
      </c>
      <c r="Y483" s="3" t="s">
        <v>124</v>
      </c>
      <c r="AA483" s="3">
        <f t="shared" ref="AA483:AL483" si="1090">IF(AND(E483&lt;&gt;"",AA158=1),1,0)</f>
        <v>0</v>
      </c>
      <c r="AB483" s="3">
        <f t="shared" si="1090"/>
        <v>0</v>
      </c>
      <c r="AC483" s="3">
        <f t="shared" si="1090"/>
        <v>0</v>
      </c>
      <c r="AD483" s="3">
        <f t="shared" si="1090"/>
        <v>1</v>
      </c>
      <c r="AE483" s="3">
        <f t="shared" si="1090"/>
        <v>0</v>
      </c>
      <c r="AF483" s="3">
        <f t="shared" si="1090"/>
        <v>1</v>
      </c>
      <c r="AG483" s="3">
        <f t="shared" si="1090"/>
        <v>1</v>
      </c>
      <c r="AH483" s="3">
        <f t="shared" si="1090"/>
        <v>0</v>
      </c>
      <c r="AI483" s="3">
        <f t="shared" si="1090"/>
        <v>0</v>
      </c>
      <c r="AJ483" s="3">
        <f t="shared" si="1090"/>
        <v>1</v>
      </c>
      <c r="AK483" s="3">
        <f t="shared" si="1090"/>
        <v>0</v>
      </c>
      <c r="AL483" s="3">
        <f t="shared" si="1090"/>
        <v>1</v>
      </c>
      <c r="AM483" s="3">
        <f t="shared" si="1083"/>
        <v>5</v>
      </c>
      <c r="DK483" s="3">
        <v>325</v>
      </c>
      <c r="DL483" s="3" t="s">
        <v>1</v>
      </c>
      <c r="DM483" s="3" t="s">
        <v>2</v>
      </c>
      <c r="DO483" s="3" t="s">
        <v>4</v>
      </c>
      <c r="DQ483" s="3" t="s">
        <v>6</v>
      </c>
      <c r="DR483" s="3" t="s">
        <v>0</v>
      </c>
      <c r="DU483" s="3" t="s">
        <v>105</v>
      </c>
      <c r="DV483" s="5" t="s">
        <v>106</v>
      </c>
      <c r="DW483" s="3" t="s">
        <v>72</v>
      </c>
      <c r="DY483" s="3" t="s">
        <v>120</v>
      </c>
      <c r="DZ483" s="3" t="s">
        <v>118</v>
      </c>
      <c r="EA483" s="3" t="s">
        <v>127</v>
      </c>
      <c r="EB483" s="3" t="s">
        <v>125</v>
      </c>
      <c r="EC483" s="3" t="s">
        <v>128</v>
      </c>
      <c r="ED483" s="3" t="s">
        <v>122</v>
      </c>
      <c r="EE483" s="3" t="s">
        <v>123</v>
      </c>
      <c r="EF483" s="3" t="s">
        <v>124</v>
      </c>
      <c r="EH483" s="3">
        <f t="shared" ref="EH483:ES483" si="1091">IF(AND(DL483&lt;&gt;"",EH158=1),1,0)</f>
        <v>0</v>
      </c>
      <c r="EI483" s="3">
        <f t="shared" si="1091"/>
        <v>0</v>
      </c>
      <c r="EJ483" s="3">
        <f t="shared" si="1091"/>
        <v>0</v>
      </c>
      <c r="EK483" s="3">
        <f t="shared" si="1091"/>
        <v>1</v>
      </c>
      <c r="EL483" s="3">
        <f t="shared" si="1091"/>
        <v>0</v>
      </c>
      <c r="EM483" s="3">
        <f t="shared" si="1091"/>
        <v>1</v>
      </c>
      <c r="EN483" s="3">
        <f t="shared" si="1091"/>
        <v>1</v>
      </c>
      <c r="EO483" s="3">
        <f t="shared" si="1091"/>
        <v>0</v>
      </c>
      <c r="EP483" s="3">
        <f t="shared" si="1091"/>
        <v>0</v>
      </c>
      <c r="EQ483" s="3">
        <f t="shared" si="1091"/>
        <v>1</v>
      </c>
      <c r="ER483" s="3">
        <f t="shared" si="1091"/>
        <v>0</v>
      </c>
      <c r="ES483" s="3">
        <f t="shared" si="1091"/>
        <v>1</v>
      </c>
      <c r="ET483" s="3">
        <f t="shared" si="1085"/>
        <v>5</v>
      </c>
    </row>
    <row r="484" spans="4:150" x14ac:dyDescent="0.25">
      <c r="D484" s="3">
        <v>326</v>
      </c>
      <c r="E484" s="3" t="s">
        <v>1</v>
      </c>
      <c r="F484" s="3" t="s">
        <v>2</v>
      </c>
      <c r="H484" s="3" t="s">
        <v>4</v>
      </c>
      <c r="J484" s="3" t="s">
        <v>6</v>
      </c>
      <c r="K484" s="3" t="s">
        <v>0</v>
      </c>
      <c r="M484" s="3" t="s">
        <v>104</v>
      </c>
      <c r="O484" s="5" t="s">
        <v>106</v>
      </c>
      <c r="P484" s="3" t="s">
        <v>72</v>
      </c>
      <c r="R484" s="3" t="s">
        <v>119</v>
      </c>
      <c r="S484" s="3" t="s">
        <v>122</v>
      </c>
      <c r="T484" s="3" t="s">
        <v>127</v>
      </c>
      <c r="U484" s="3" t="s">
        <v>125</v>
      </c>
      <c r="V484" s="3" t="s">
        <v>128</v>
      </c>
      <c r="W484" s="3" t="s">
        <v>120</v>
      </c>
      <c r="X484" s="3" t="s">
        <v>123</v>
      </c>
      <c r="Y484" s="3" t="s">
        <v>124</v>
      </c>
      <c r="AA484" s="3">
        <f t="shared" ref="AA484:AL484" si="1092">IF(AND(E484&lt;&gt;"",AA158=1),1,0)</f>
        <v>0</v>
      </c>
      <c r="AB484" s="3">
        <f t="shared" si="1092"/>
        <v>0</v>
      </c>
      <c r="AC484" s="3">
        <f t="shared" si="1092"/>
        <v>0</v>
      </c>
      <c r="AD484" s="3">
        <f t="shared" si="1092"/>
        <v>1</v>
      </c>
      <c r="AE484" s="3">
        <f t="shared" si="1092"/>
        <v>0</v>
      </c>
      <c r="AF484" s="3">
        <f t="shared" si="1092"/>
        <v>1</v>
      </c>
      <c r="AG484" s="3">
        <f t="shared" si="1092"/>
        <v>1</v>
      </c>
      <c r="AH484" s="3">
        <f t="shared" si="1092"/>
        <v>0</v>
      </c>
      <c r="AI484" s="3">
        <f t="shared" si="1092"/>
        <v>1</v>
      </c>
      <c r="AJ484" s="3">
        <f t="shared" si="1092"/>
        <v>0</v>
      </c>
      <c r="AK484" s="3">
        <f t="shared" si="1092"/>
        <v>0</v>
      </c>
      <c r="AL484" s="3">
        <f t="shared" si="1092"/>
        <v>1</v>
      </c>
      <c r="AM484" s="3">
        <f t="shared" si="1083"/>
        <v>5</v>
      </c>
      <c r="DK484" s="3">
        <v>326</v>
      </c>
      <c r="DL484" s="3" t="s">
        <v>1</v>
      </c>
      <c r="DM484" s="3" t="s">
        <v>2</v>
      </c>
      <c r="DO484" s="3" t="s">
        <v>4</v>
      </c>
      <c r="DQ484" s="3" t="s">
        <v>6</v>
      </c>
      <c r="DR484" s="3" t="s">
        <v>0</v>
      </c>
      <c r="DT484" s="3" t="s">
        <v>104</v>
      </c>
      <c r="DV484" s="5" t="s">
        <v>106</v>
      </c>
      <c r="DW484" s="3" t="s">
        <v>72</v>
      </c>
      <c r="DY484" s="3" t="s">
        <v>119</v>
      </c>
      <c r="DZ484" s="3" t="s">
        <v>122</v>
      </c>
      <c r="EA484" s="3" t="s">
        <v>127</v>
      </c>
      <c r="EB484" s="3" t="s">
        <v>125</v>
      </c>
      <c r="EC484" s="3" t="s">
        <v>128</v>
      </c>
      <c r="ED484" s="3" t="s">
        <v>120</v>
      </c>
      <c r="EE484" s="3" t="s">
        <v>123</v>
      </c>
      <c r="EF484" s="3" t="s">
        <v>124</v>
      </c>
      <c r="EH484" s="3">
        <f t="shared" ref="EH484:ES484" si="1093">IF(AND(DL484&lt;&gt;"",EH158=1),1,0)</f>
        <v>0</v>
      </c>
      <c r="EI484" s="3">
        <f t="shared" si="1093"/>
        <v>0</v>
      </c>
      <c r="EJ484" s="3">
        <f t="shared" si="1093"/>
        <v>0</v>
      </c>
      <c r="EK484" s="3">
        <f t="shared" si="1093"/>
        <v>1</v>
      </c>
      <c r="EL484" s="3">
        <f t="shared" si="1093"/>
        <v>0</v>
      </c>
      <c r="EM484" s="3">
        <f t="shared" si="1093"/>
        <v>1</v>
      </c>
      <c r="EN484" s="3">
        <f t="shared" si="1093"/>
        <v>1</v>
      </c>
      <c r="EO484" s="3">
        <f t="shared" si="1093"/>
        <v>0</v>
      </c>
      <c r="EP484" s="3">
        <f t="shared" si="1093"/>
        <v>1</v>
      </c>
      <c r="EQ484" s="3">
        <f t="shared" si="1093"/>
        <v>0</v>
      </c>
      <c r="ER484" s="3">
        <f t="shared" si="1093"/>
        <v>0</v>
      </c>
      <c r="ES484" s="3">
        <f t="shared" si="1093"/>
        <v>1</v>
      </c>
      <c r="ET484" s="3">
        <f t="shared" si="1085"/>
        <v>5</v>
      </c>
    </row>
    <row r="485" spans="4:150" x14ac:dyDescent="0.25">
      <c r="D485" s="3">
        <v>327</v>
      </c>
      <c r="E485" s="3" t="s">
        <v>1</v>
      </c>
      <c r="F485" s="3" t="s">
        <v>2</v>
      </c>
      <c r="H485" s="3" t="s">
        <v>4</v>
      </c>
      <c r="J485" s="3" t="s">
        <v>6</v>
      </c>
      <c r="K485" s="3" t="s">
        <v>0</v>
      </c>
      <c r="M485" s="3" t="s">
        <v>104</v>
      </c>
      <c r="N485" s="3" t="s">
        <v>105</v>
      </c>
      <c r="P485" s="3" t="s">
        <v>72</v>
      </c>
      <c r="R485" s="3" t="s">
        <v>120</v>
      </c>
      <c r="S485" s="3" t="s">
        <v>118</v>
      </c>
      <c r="T485" s="3" t="s">
        <v>127</v>
      </c>
      <c r="U485" s="3" t="s">
        <v>125</v>
      </c>
      <c r="V485" s="3" t="s">
        <v>128</v>
      </c>
      <c r="W485" s="3" t="s">
        <v>122</v>
      </c>
      <c r="X485" s="3" t="s">
        <v>123</v>
      </c>
      <c r="Y485" s="3" t="s">
        <v>119</v>
      </c>
      <c r="AA485" s="3">
        <f t="shared" ref="AA485:AL485" si="1094">IF(AND(E485&lt;&gt;"",AA158=1),1,0)</f>
        <v>0</v>
      </c>
      <c r="AB485" s="3">
        <f t="shared" si="1094"/>
        <v>0</v>
      </c>
      <c r="AC485" s="3">
        <f t="shared" si="1094"/>
        <v>0</v>
      </c>
      <c r="AD485" s="3">
        <f t="shared" si="1094"/>
        <v>1</v>
      </c>
      <c r="AE485" s="3">
        <f t="shared" si="1094"/>
        <v>0</v>
      </c>
      <c r="AF485" s="3">
        <f t="shared" si="1094"/>
        <v>1</v>
      </c>
      <c r="AG485" s="3">
        <f t="shared" si="1094"/>
        <v>1</v>
      </c>
      <c r="AH485" s="3">
        <f t="shared" si="1094"/>
        <v>0</v>
      </c>
      <c r="AI485" s="3">
        <f t="shared" si="1094"/>
        <v>1</v>
      </c>
      <c r="AJ485" s="3">
        <f t="shared" si="1094"/>
        <v>1</v>
      </c>
      <c r="AK485" s="3">
        <f t="shared" si="1094"/>
        <v>0</v>
      </c>
      <c r="AL485" s="3">
        <f t="shared" si="1094"/>
        <v>1</v>
      </c>
      <c r="AM485" s="3">
        <f t="shared" si="1083"/>
        <v>6</v>
      </c>
      <c r="DK485" s="3">
        <v>327</v>
      </c>
      <c r="DL485" s="3" t="s">
        <v>1</v>
      </c>
      <c r="DM485" s="3" t="s">
        <v>2</v>
      </c>
      <c r="DO485" s="3" t="s">
        <v>4</v>
      </c>
      <c r="DQ485" s="3" t="s">
        <v>6</v>
      </c>
      <c r="DR485" s="3" t="s">
        <v>0</v>
      </c>
      <c r="DT485" s="3" t="s">
        <v>104</v>
      </c>
      <c r="DU485" s="3" t="s">
        <v>105</v>
      </c>
      <c r="DW485" s="3" t="s">
        <v>72</v>
      </c>
      <c r="DY485" s="3" t="s">
        <v>120</v>
      </c>
      <c r="DZ485" s="3" t="s">
        <v>118</v>
      </c>
      <c r="EA485" s="3" t="s">
        <v>127</v>
      </c>
      <c r="EB485" s="3" t="s">
        <v>125</v>
      </c>
      <c r="EC485" s="3" t="s">
        <v>128</v>
      </c>
      <c r="ED485" s="3" t="s">
        <v>122</v>
      </c>
      <c r="EE485" s="3" t="s">
        <v>123</v>
      </c>
      <c r="EF485" s="3" t="s">
        <v>119</v>
      </c>
      <c r="EH485" s="3">
        <f t="shared" ref="EH485:ES485" si="1095">IF(AND(DL485&lt;&gt;"",EH158=1),1,0)</f>
        <v>0</v>
      </c>
      <c r="EI485" s="3">
        <f t="shared" si="1095"/>
        <v>0</v>
      </c>
      <c r="EJ485" s="3">
        <f t="shared" si="1095"/>
        <v>0</v>
      </c>
      <c r="EK485" s="3">
        <f t="shared" si="1095"/>
        <v>1</v>
      </c>
      <c r="EL485" s="3">
        <f t="shared" si="1095"/>
        <v>0</v>
      </c>
      <c r="EM485" s="3">
        <f t="shared" si="1095"/>
        <v>1</v>
      </c>
      <c r="EN485" s="3">
        <f t="shared" si="1095"/>
        <v>1</v>
      </c>
      <c r="EO485" s="3">
        <f t="shared" si="1095"/>
        <v>0</v>
      </c>
      <c r="EP485" s="3">
        <f t="shared" si="1095"/>
        <v>1</v>
      </c>
      <c r="EQ485" s="3">
        <f t="shared" si="1095"/>
        <v>1</v>
      </c>
      <c r="ER485" s="3">
        <f t="shared" si="1095"/>
        <v>0</v>
      </c>
      <c r="ES485" s="3">
        <f t="shared" si="1095"/>
        <v>1</v>
      </c>
      <c r="ET485" s="3">
        <f t="shared" si="1085"/>
        <v>6</v>
      </c>
    </row>
    <row r="486" spans="4:150" x14ac:dyDescent="0.25">
      <c r="D486" s="3">
        <v>328</v>
      </c>
      <c r="E486" s="3" t="s">
        <v>1</v>
      </c>
      <c r="F486" s="3" t="s">
        <v>2</v>
      </c>
      <c r="H486" s="3" t="s">
        <v>4</v>
      </c>
      <c r="J486" s="3" t="s">
        <v>6</v>
      </c>
      <c r="K486" s="3" t="s">
        <v>0</v>
      </c>
      <c r="M486" s="3" t="s">
        <v>104</v>
      </c>
      <c r="N486" s="3" t="s">
        <v>105</v>
      </c>
      <c r="O486" s="5" t="s">
        <v>106</v>
      </c>
      <c r="R486" s="3" t="s">
        <v>120</v>
      </c>
      <c r="S486" s="3" t="s">
        <v>118</v>
      </c>
      <c r="T486" s="3" t="s">
        <v>127</v>
      </c>
      <c r="U486" s="3" t="s">
        <v>125</v>
      </c>
      <c r="V486" s="3" t="s">
        <v>128</v>
      </c>
      <c r="W486" s="3" t="s">
        <v>122</v>
      </c>
      <c r="X486" s="3" t="s">
        <v>119</v>
      </c>
      <c r="Y486" s="3" t="s">
        <v>124</v>
      </c>
      <c r="AA486" s="3">
        <f t="shared" ref="AA486:AL486" si="1096">IF(AND(E486&lt;&gt;"",AA158=1),1,0)</f>
        <v>0</v>
      </c>
      <c r="AB486" s="3">
        <f t="shared" si="1096"/>
        <v>0</v>
      </c>
      <c r="AC486" s="3">
        <f t="shared" si="1096"/>
        <v>0</v>
      </c>
      <c r="AD486" s="3">
        <f t="shared" si="1096"/>
        <v>1</v>
      </c>
      <c r="AE486" s="3">
        <f t="shared" si="1096"/>
        <v>0</v>
      </c>
      <c r="AF486" s="3">
        <f t="shared" si="1096"/>
        <v>1</v>
      </c>
      <c r="AG486" s="3">
        <f t="shared" si="1096"/>
        <v>1</v>
      </c>
      <c r="AH486" s="3">
        <f t="shared" si="1096"/>
        <v>0</v>
      </c>
      <c r="AI486" s="3">
        <f t="shared" si="1096"/>
        <v>1</v>
      </c>
      <c r="AJ486" s="3">
        <f t="shared" si="1096"/>
        <v>1</v>
      </c>
      <c r="AK486" s="3">
        <f t="shared" si="1096"/>
        <v>0</v>
      </c>
      <c r="AL486" s="3">
        <f t="shared" si="1096"/>
        <v>0</v>
      </c>
      <c r="AM486" s="3">
        <f t="shared" si="1083"/>
        <v>5</v>
      </c>
      <c r="DK486" s="3">
        <v>328</v>
      </c>
      <c r="DL486" s="3" t="s">
        <v>1</v>
      </c>
      <c r="DM486" s="3" t="s">
        <v>2</v>
      </c>
      <c r="DO486" s="3" t="s">
        <v>4</v>
      </c>
      <c r="DQ486" s="3" t="s">
        <v>6</v>
      </c>
      <c r="DR486" s="3" t="s">
        <v>0</v>
      </c>
      <c r="DT486" s="3" t="s">
        <v>104</v>
      </c>
      <c r="DU486" s="3" t="s">
        <v>105</v>
      </c>
      <c r="DV486" s="5" t="s">
        <v>106</v>
      </c>
      <c r="DY486" s="3" t="s">
        <v>120</v>
      </c>
      <c r="DZ486" s="3" t="s">
        <v>118</v>
      </c>
      <c r="EA486" s="3" t="s">
        <v>127</v>
      </c>
      <c r="EB486" s="3" t="s">
        <v>125</v>
      </c>
      <c r="EC486" s="3" t="s">
        <v>128</v>
      </c>
      <c r="ED486" s="3" t="s">
        <v>122</v>
      </c>
      <c r="EE486" s="3" t="s">
        <v>119</v>
      </c>
      <c r="EF486" s="3" t="s">
        <v>124</v>
      </c>
      <c r="EH486" s="3">
        <f t="shared" ref="EH486:ES486" si="1097">IF(AND(DL486&lt;&gt;"",EH158=1),1,0)</f>
        <v>0</v>
      </c>
      <c r="EI486" s="3">
        <f t="shared" si="1097"/>
        <v>0</v>
      </c>
      <c r="EJ486" s="3">
        <f t="shared" si="1097"/>
        <v>0</v>
      </c>
      <c r="EK486" s="3">
        <f t="shared" si="1097"/>
        <v>1</v>
      </c>
      <c r="EL486" s="3">
        <f t="shared" si="1097"/>
        <v>0</v>
      </c>
      <c r="EM486" s="3">
        <f t="shared" si="1097"/>
        <v>1</v>
      </c>
      <c r="EN486" s="3">
        <f t="shared" si="1097"/>
        <v>1</v>
      </c>
      <c r="EO486" s="3">
        <f t="shared" si="1097"/>
        <v>0</v>
      </c>
      <c r="EP486" s="3">
        <f t="shared" si="1097"/>
        <v>1</v>
      </c>
      <c r="EQ486" s="3">
        <f t="shared" si="1097"/>
        <v>1</v>
      </c>
      <c r="ER486" s="3">
        <f t="shared" si="1097"/>
        <v>0</v>
      </c>
      <c r="ES486" s="3">
        <f t="shared" si="1097"/>
        <v>0</v>
      </c>
      <c r="ET486" s="3">
        <f t="shared" si="1085"/>
        <v>5</v>
      </c>
    </row>
    <row r="487" spans="4:150" x14ac:dyDescent="0.25">
      <c r="D487" s="3">
        <v>329</v>
      </c>
      <c r="E487" s="3" t="s">
        <v>1</v>
      </c>
      <c r="F487" s="3" t="s">
        <v>2</v>
      </c>
      <c r="H487" s="3" t="s">
        <v>4</v>
      </c>
      <c r="J487" s="3" t="s">
        <v>6</v>
      </c>
      <c r="K487" s="3" t="s">
        <v>0</v>
      </c>
      <c r="L487" s="3" t="s">
        <v>7</v>
      </c>
      <c r="O487" s="5" t="s">
        <v>106</v>
      </c>
      <c r="P487" s="3" t="s">
        <v>72</v>
      </c>
      <c r="R487" s="3" t="s">
        <v>121</v>
      </c>
      <c r="S487" s="3" t="s">
        <v>122</v>
      </c>
      <c r="T487" s="3" t="s">
        <v>127</v>
      </c>
      <c r="U487" s="3" t="s">
        <v>125</v>
      </c>
      <c r="V487" s="3" t="s">
        <v>128</v>
      </c>
      <c r="W487" s="3" t="s">
        <v>120</v>
      </c>
      <c r="X487" s="3" t="s">
        <v>123</v>
      </c>
      <c r="Y487" s="3" t="s">
        <v>124</v>
      </c>
      <c r="AA487" s="3">
        <f t="shared" ref="AA487:AL487" si="1098">IF(AND(E487&lt;&gt;"",AA158=1),1,0)</f>
        <v>0</v>
      </c>
      <c r="AB487" s="3">
        <f t="shared" si="1098"/>
        <v>0</v>
      </c>
      <c r="AC487" s="3">
        <f t="shared" si="1098"/>
        <v>0</v>
      </c>
      <c r="AD487" s="3">
        <f t="shared" si="1098"/>
        <v>1</v>
      </c>
      <c r="AE487" s="3">
        <f t="shared" si="1098"/>
        <v>0</v>
      </c>
      <c r="AF487" s="3">
        <f t="shared" si="1098"/>
        <v>1</v>
      </c>
      <c r="AG487" s="3">
        <f t="shared" si="1098"/>
        <v>1</v>
      </c>
      <c r="AH487" s="3">
        <f t="shared" si="1098"/>
        <v>0</v>
      </c>
      <c r="AI487" s="3">
        <f t="shared" si="1098"/>
        <v>0</v>
      </c>
      <c r="AJ487" s="3">
        <f t="shared" si="1098"/>
        <v>0</v>
      </c>
      <c r="AK487" s="3">
        <f t="shared" si="1098"/>
        <v>0</v>
      </c>
      <c r="AL487" s="3">
        <f t="shared" si="1098"/>
        <v>1</v>
      </c>
      <c r="AM487" s="3">
        <f t="shared" si="1083"/>
        <v>4</v>
      </c>
      <c r="DK487" s="3">
        <v>329</v>
      </c>
      <c r="DL487" s="3" t="s">
        <v>1</v>
      </c>
      <c r="DM487" s="3" t="s">
        <v>2</v>
      </c>
      <c r="DO487" s="3" t="s">
        <v>4</v>
      </c>
      <c r="DQ487" s="3" t="s">
        <v>6</v>
      </c>
      <c r="DR487" s="3" t="s">
        <v>0</v>
      </c>
      <c r="DS487" s="3" t="s">
        <v>7</v>
      </c>
      <c r="DV487" s="5" t="s">
        <v>106</v>
      </c>
      <c r="DW487" s="3" t="s">
        <v>72</v>
      </c>
      <c r="DY487" s="3" t="s">
        <v>121</v>
      </c>
      <c r="DZ487" s="3" t="s">
        <v>122</v>
      </c>
      <c r="EA487" s="3" t="s">
        <v>127</v>
      </c>
      <c r="EB487" s="3" t="s">
        <v>125</v>
      </c>
      <c r="EC487" s="3" t="s">
        <v>128</v>
      </c>
      <c r="ED487" s="3" t="s">
        <v>120</v>
      </c>
      <c r="EE487" s="3" t="s">
        <v>123</v>
      </c>
      <c r="EF487" s="3" t="s">
        <v>124</v>
      </c>
      <c r="EH487" s="3">
        <f t="shared" ref="EH487:ES487" si="1099">IF(AND(DL487&lt;&gt;"",EH158=1),1,0)</f>
        <v>0</v>
      </c>
      <c r="EI487" s="3">
        <f t="shared" si="1099"/>
        <v>0</v>
      </c>
      <c r="EJ487" s="3">
        <f t="shared" si="1099"/>
        <v>0</v>
      </c>
      <c r="EK487" s="3">
        <f t="shared" si="1099"/>
        <v>1</v>
      </c>
      <c r="EL487" s="3">
        <f t="shared" si="1099"/>
        <v>0</v>
      </c>
      <c r="EM487" s="3">
        <f t="shared" si="1099"/>
        <v>1</v>
      </c>
      <c r="EN487" s="3">
        <f t="shared" si="1099"/>
        <v>1</v>
      </c>
      <c r="EO487" s="3">
        <f t="shared" si="1099"/>
        <v>0</v>
      </c>
      <c r="EP487" s="3">
        <f t="shared" si="1099"/>
        <v>0</v>
      </c>
      <c r="EQ487" s="3">
        <f t="shared" si="1099"/>
        <v>0</v>
      </c>
      <c r="ER487" s="3">
        <f t="shared" si="1099"/>
        <v>0</v>
      </c>
      <c r="ES487" s="3">
        <f t="shared" si="1099"/>
        <v>1</v>
      </c>
      <c r="ET487" s="3">
        <f t="shared" si="1085"/>
        <v>4</v>
      </c>
    </row>
    <row r="488" spans="4:150" x14ac:dyDescent="0.25">
      <c r="D488" s="3">
        <v>330</v>
      </c>
      <c r="E488" s="3" t="s">
        <v>1</v>
      </c>
      <c r="F488" s="3" t="s">
        <v>2</v>
      </c>
      <c r="H488" s="3" t="s">
        <v>4</v>
      </c>
      <c r="J488" s="3" t="s">
        <v>6</v>
      </c>
      <c r="K488" s="3" t="s">
        <v>0</v>
      </c>
      <c r="L488" s="3" t="s">
        <v>7</v>
      </c>
      <c r="N488" s="3" t="s">
        <v>105</v>
      </c>
      <c r="P488" s="3" t="s">
        <v>72</v>
      </c>
      <c r="R488" s="3" t="s">
        <v>121</v>
      </c>
      <c r="S488" s="3" t="s">
        <v>122</v>
      </c>
      <c r="T488" s="3" t="s">
        <v>127</v>
      </c>
      <c r="U488" s="3" t="s">
        <v>125</v>
      </c>
      <c r="V488" s="3" t="s">
        <v>128</v>
      </c>
      <c r="W488" s="3" t="s">
        <v>120</v>
      </c>
      <c r="X488" s="3" t="s">
        <v>123</v>
      </c>
      <c r="Y488" s="3" t="s">
        <v>118</v>
      </c>
      <c r="AA488" s="3">
        <f t="shared" ref="AA488:AL488" si="1100">IF(AND(E488&lt;&gt;"",AA158=1),1,0)</f>
        <v>0</v>
      </c>
      <c r="AB488" s="3">
        <f t="shared" si="1100"/>
        <v>0</v>
      </c>
      <c r="AC488" s="3">
        <f t="shared" si="1100"/>
        <v>0</v>
      </c>
      <c r="AD488" s="3">
        <f t="shared" si="1100"/>
        <v>1</v>
      </c>
      <c r="AE488" s="3">
        <f t="shared" si="1100"/>
        <v>0</v>
      </c>
      <c r="AF488" s="3">
        <f t="shared" si="1100"/>
        <v>1</v>
      </c>
      <c r="AG488" s="3">
        <f t="shared" si="1100"/>
        <v>1</v>
      </c>
      <c r="AH488" s="3">
        <f t="shared" si="1100"/>
        <v>0</v>
      </c>
      <c r="AI488" s="3">
        <f t="shared" si="1100"/>
        <v>0</v>
      </c>
      <c r="AJ488" s="3">
        <f t="shared" si="1100"/>
        <v>1</v>
      </c>
      <c r="AK488" s="3">
        <f t="shared" si="1100"/>
        <v>0</v>
      </c>
      <c r="AL488" s="3">
        <f t="shared" si="1100"/>
        <v>1</v>
      </c>
      <c r="AM488" s="3">
        <f t="shared" si="1083"/>
        <v>5</v>
      </c>
      <c r="DK488" s="3">
        <v>330</v>
      </c>
      <c r="DL488" s="3" t="s">
        <v>1</v>
      </c>
      <c r="DM488" s="3" t="s">
        <v>2</v>
      </c>
      <c r="DO488" s="3" t="s">
        <v>4</v>
      </c>
      <c r="DQ488" s="3" t="s">
        <v>6</v>
      </c>
      <c r="DR488" s="3" t="s">
        <v>0</v>
      </c>
      <c r="DS488" s="3" t="s">
        <v>7</v>
      </c>
      <c r="DU488" s="3" t="s">
        <v>105</v>
      </c>
      <c r="DW488" s="3" t="s">
        <v>72</v>
      </c>
      <c r="DY488" s="3" t="s">
        <v>121</v>
      </c>
      <c r="DZ488" s="3" t="s">
        <v>122</v>
      </c>
      <c r="EA488" s="3" t="s">
        <v>127</v>
      </c>
      <c r="EB488" s="3" t="s">
        <v>125</v>
      </c>
      <c r="EC488" s="3" t="s">
        <v>128</v>
      </c>
      <c r="ED488" s="3" t="s">
        <v>120</v>
      </c>
      <c r="EE488" s="3" t="s">
        <v>123</v>
      </c>
      <c r="EF488" s="3" t="s">
        <v>118</v>
      </c>
      <c r="EH488" s="3">
        <f t="shared" ref="EH488:ES488" si="1101">IF(AND(DL488&lt;&gt;"",EH158=1),1,0)</f>
        <v>0</v>
      </c>
      <c r="EI488" s="3">
        <f t="shared" si="1101"/>
        <v>0</v>
      </c>
      <c r="EJ488" s="3">
        <f t="shared" si="1101"/>
        <v>0</v>
      </c>
      <c r="EK488" s="3">
        <f t="shared" si="1101"/>
        <v>1</v>
      </c>
      <c r="EL488" s="3">
        <f t="shared" si="1101"/>
        <v>0</v>
      </c>
      <c r="EM488" s="3">
        <f t="shared" si="1101"/>
        <v>1</v>
      </c>
      <c r="EN488" s="3">
        <f t="shared" si="1101"/>
        <v>1</v>
      </c>
      <c r="EO488" s="3">
        <f t="shared" si="1101"/>
        <v>0</v>
      </c>
      <c r="EP488" s="3">
        <f t="shared" si="1101"/>
        <v>0</v>
      </c>
      <c r="EQ488" s="3">
        <f t="shared" si="1101"/>
        <v>1</v>
      </c>
      <c r="ER488" s="3">
        <f t="shared" si="1101"/>
        <v>0</v>
      </c>
      <c r="ES488" s="3">
        <f t="shared" si="1101"/>
        <v>1</v>
      </c>
      <c r="ET488" s="3">
        <f t="shared" si="1085"/>
        <v>5</v>
      </c>
    </row>
    <row r="489" spans="4:150" x14ac:dyDescent="0.25">
      <c r="D489" s="3">
        <v>331</v>
      </c>
      <c r="E489" s="3" t="s">
        <v>1</v>
      </c>
      <c r="F489" s="3" t="s">
        <v>2</v>
      </c>
      <c r="H489" s="3" t="s">
        <v>4</v>
      </c>
      <c r="J489" s="3" t="s">
        <v>6</v>
      </c>
      <c r="K489" s="3" t="s">
        <v>0</v>
      </c>
      <c r="L489" s="3" t="s">
        <v>7</v>
      </c>
      <c r="N489" s="3" t="s">
        <v>105</v>
      </c>
      <c r="O489" s="5" t="s">
        <v>106</v>
      </c>
      <c r="R489" s="3" t="s">
        <v>121</v>
      </c>
      <c r="S489" s="3" t="s">
        <v>122</v>
      </c>
      <c r="T489" s="3" t="s">
        <v>127</v>
      </c>
      <c r="U489" s="3" t="s">
        <v>125</v>
      </c>
      <c r="V489" s="3" t="s">
        <v>128</v>
      </c>
      <c r="W489" s="3" t="s">
        <v>120</v>
      </c>
      <c r="X489" s="3" t="s">
        <v>118</v>
      </c>
      <c r="Y489" s="3" t="s">
        <v>124</v>
      </c>
      <c r="AA489" s="3">
        <f t="shared" ref="AA489:AL489" si="1102">IF(AND(E489&lt;&gt;"",AA158=1),1,0)</f>
        <v>0</v>
      </c>
      <c r="AB489" s="3">
        <f t="shared" si="1102"/>
        <v>0</v>
      </c>
      <c r="AC489" s="3">
        <f t="shared" si="1102"/>
        <v>0</v>
      </c>
      <c r="AD489" s="3">
        <f t="shared" si="1102"/>
        <v>1</v>
      </c>
      <c r="AE489" s="3">
        <f t="shared" si="1102"/>
        <v>0</v>
      </c>
      <c r="AF489" s="3">
        <f t="shared" si="1102"/>
        <v>1</v>
      </c>
      <c r="AG489" s="3">
        <f t="shared" si="1102"/>
        <v>1</v>
      </c>
      <c r="AH489" s="3">
        <f t="shared" si="1102"/>
        <v>0</v>
      </c>
      <c r="AI489" s="3">
        <f t="shared" si="1102"/>
        <v>0</v>
      </c>
      <c r="AJ489" s="3">
        <f t="shared" si="1102"/>
        <v>1</v>
      </c>
      <c r="AK489" s="3">
        <f t="shared" si="1102"/>
        <v>0</v>
      </c>
      <c r="AL489" s="3">
        <f t="shared" si="1102"/>
        <v>0</v>
      </c>
      <c r="AM489" s="3">
        <f t="shared" si="1083"/>
        <v>4</v>
      </c>
      <c r="DK489" s="3">
        <v>331</v>
      </c>
      <c r="DL489" s="3" t="s">
        <v>1</v>
      </c>
      <c r="DM489" s="3" t="s">
        <v>2</v>
      </c>
      <c r="DO489" s="3" t="s">
        <v>4</v>
      </c>
      <c r="DQ489" s="3" t="s">
        <v>6</v>
      </c>
      <c r="DR489" s="3" t="s">
        <v>0</v>
      </c>
      <c r="DS489" s="3" t="s">
        <v>7</v>
      </c>
      <c r="DU489" s="3" t="s">
        <v>105</v>
      </c>
      <c r="DV489" s="5" t="s">
        <v>106</v>
      </c>
      <c r="DY489" s="3" t="s">
        <v>121</v>
      </c>
      <c r="DZ489" s="3" t="s">
        <v>122</v>
      </c>
      <c r="EA489" s="3" t="s">
        <v>127</v>
      </c>
      <c r="EB489" s="3" t="s">
        <v>125</v>
      </c>
      <c r="EC489" s="3" t="s">
        <v>128</v>
      </c>
      <c r="ED489" s="3" t="s">
        <v>120</v>
      </c>
      <c r="EE489" s="3" t="s">
        <v>118</v>
      </c>
      <c r="EF489" s="3" t="s">
        <v>124</v>
      </c>
      <c r="EH489" s="3">
        <f t="shared" ref="EH489:ES489" si="1103">IF(AND(DL489&lt;&gt;"",EH158=1),1,0)</f>
        <v>0</v>
      </c>
      <c r="EI489" s="3">
        <f t="shared" si="1103"/>
        <v>0</v>
      </c>
      <c r="EJ489" s="3">
        <f t="shared" si="1103"/>
        <v>0</v>
      </c>
      <c r="EK489" s="3">
        <f t="shared" si="1103"/>
        <v>1</v>
      </c>
      <c r="EL489" s="3">
        <f t="shared" si="1103"/>
        <v>0</v>
      </c>
      <c r="EM489" s="3">
        <f t="shared" si="1103"/>
        <v>1</v>
      </c>
      <c r="EN489" s="3">
        <f t="shared" si="1103"/>
        <v>1</v>
      </c>
      <c r="EO489" s="3">
        <f t="shared" si="1103"/>
        <v>0</v>
      </c>
      <c r="EP489" s="3">
        <f t="shared" si="1103"/>
        <v>0</v>
      </c>
      <c r="EQ489" s="3">
        <f t="shared" si="1103"/>
        <v>1</v>
      </c>
      <c r="ER489" s="3">
        <f t="shared" si="1103"/>
        <v>0</v>
      </c>
      <c r="ES489" s="3">
        <f t="shared" si="1103"/>
        <v>0</v>
      </c>
      <c r="ET489" s="3">
        <f t="shared" si="1085"/>
        <v>4</v>
      </c>
    </row>
    <row r="490" spans="4:150" x14ac:dyDescent="0.25">
      <c r="D490" s="3">
        <v>332</v>
      </c>
      <c r="E490" s="3" t="s">
        <v>1</v>
      </c>
      <c r="F490" s="3" t="s">
        <v>2</v>
      </c>
      <c r="H490" s="3" t="s">
        <v>4</v>
      </c>
      <c r="J490" s="3" t="s">
        <v>6</v>
      </c>
      <c r="K490" s="3" t="s">
        <v>0</v>
      </c>
      <c r="L490" s="3" t="s">
        <v>7</v>
      </c>
      <c r="M490" s="3" t="s">
        <v>104</v>
      </c>
      <c r="P490" s="3" t="s">
        <v>72</v>
      </c>
      <c r="R490" s="3" t="s">
        <v>121</v>
      </c>
      <c r="S490" s="3" t="s">
        <v>122</v>
      </c>
      <c r="T490" s="3" t="s">
        <v>127</v>
      </c>
      <c r="U490" s="3" t="s">
        <v>125</v>
      </c>
      <c r="V490" s="3" t="s">
        <v>128</v>
      </c>
      <c r="W490" s="3" t="s">
        <v>120</v>
      </c>
      <c r="X490" s="3" t="s">
        <v>123</v>
      </c>
      <c r="Y490" s="3" t="s">
        <v>119</v>
      </c>
      <c r="AA490" s="3">
        <f t="shared" ref="AA490:AL490" si="1104">IF(AND(E490&lt;&gt;"",AA158=1),1,0)</f>
        <v>0</v>
      </c>
      <c r="AB490" s="3">
        <f t="shared" si="1104"/>
        <v>0</v>
      </c>
      <c r="AC490" s="3">
        <f t="shared" si="1104"/>
        <v>0</v>
      </c>
      <c r="AD490" s="3">
        <f t="shared" si="1104"/>
        <v>1</v>
      </c>
      <c r="AE490" s="3">
        <f t="shared" si="1104"/>
        <v>0</v>
      </c>
      <c r="AF490" s="3">
        <f t="shared" si="1104"/>
        <v>1</v>
      </c>
      <c r="AG490" s="3">
        <f t="shared" si="1104"/>
        <v>1</v>
      </c>
      <c r="AH490" s="3">
        <f t="shared" si="1104"/>
        <v>0</v>
      </c>
      <c r="AI490" s="3">
        <f t="shared" si="1104"/>
        <v>1</v>
      </c>
      <c r="AJ490" s="3">
        <f t="shared" si="1104"/>
        <v>0</v>
      </c>
      <c r="AK490" s="3">
        <f t="shared" si="1104"/>
        <v>0</v>
      </c>
      <c r="AL490" s="3">
        <f t="shared" si="1104"/>
        <v>1</v>
      </c>
      <c r="AM490" s="3">
        <f t="shared" si="1083"/>
        <v>5</v>
      </c>
      <c r="DK490" s="3">
        <v>332</v>
      </c>
      <c r="DL490" s="3" t="s">
        <v>1</v>
      </c>
      <c r="DM490" s="3" t="s">
        <v>2</v>
      </c>
      <c r="DO490" s="3" t="s">
        <v>4</v>
      </c>
      <c r="DQ490" s="3" t="s">
        <v>6</v>
      </c>
      <c r="DR490" s="3" t="s">
        <v>0</v>
      </c>
      <c r="DS490" s="3" t="s">
        <v>7</v>
      </c>
      <c r="DT490" s="3" t="s">
        <v>104</v>
      </c>
      <c r="DW490" s="3" t="s">
        <v>72</v>
      </c>
      <c r="DY490" s="3" t="s">
        <v>121</v>
      </c>
      <c r="DZ490" s="3" t="s">
        <v>122</v>
      </c>
      <c r="EA490" s="3" t="s">
        <v>127</v>
      </c>
      <c r="EB490" s="3" t="s">
        <v>125</v>
      </c>
      <c r="EC490" s="3" t="s">
        <v>128</v>
      </c>
      <c r="ED490" s="3" t="s">
        <v>120</v>
      </c>
      <c r="EE490" s="3" t="s">
        <v>123</v>
      </c>
      <c r="EF490" s="3" t="s">
        <v>119</v>
      </c>
      <c r="EH490" s="3">
        <f t="shared" ref="EH490:ES490" si="1105">IF(AND(DL490&lt;&gt;"",EH158=1),1,0)</f>
        <v>0</v>
      </c>
      <c r="EI490" s="3">
        <f t="shared" si="1105"/>
        <v>0</v>
      </c>
      <c r="EJ490" s="3">
        <f t="shared" si="1105"/>
        <v>0</v>
      </c>
      <c r="EK490" s="3">
        <f t="shared" si="1105"/>
        <v>1</v>
      </c>
      <c r="EL490" s="3">
        <f t="shared" si="1105"/>
        <v>0</v>
      </c>
      <c r="EM490" s="3">
        <f t="shared" si="1105"/>
        <v>1</v>
      </c>
      <c r="EN490" s="3">
        <f t="shared" si="1105"/>
        <v>1</v>
      </c>
      <c r="EO490" s="3">
        <f t="shared" si="1105"/>
        <v>0</v>
      </c>
      <c r="EP490" s="3">
        <f t="shared" si="1105"/>
        <v>1</v>
      </c>
      <c r="EQ490" s="3">
        <f t="shared" si="1105"/>
        <v>0</v>
      </c>
      <c r="ER490" s="3">
        <f t="shared" si="1105"/>
        <v>0</v>
      </c>
      <c r="ES490" s="3">
        <f t="shared" si="1105"/>
        <v>1</v>
      </c>
      <c r="ET490" s="3">
        <f t="shared" si="1085"/>
        <v>5</v>
      </c>
    </row>
    <row r="491" spans="4:150" x14ac:dyDescent="0.25">
      <c r="D491" s="3">
        <v>333</v>
      </c>
      <c r="E491" s="3" t="s">
        <v>1</v>
      </c>
      <c r="F491" s="3" t="s">
        <v>2</v>
      </c>
      <c r="H491" s="3" t="s">
        <v>4</v>
      </c>
      <c r="J491" s="3" t="s">
        <v>6</v>
      </c>
      <c r="K491" s="3" t="s">
        <v>0</v>
      </c>
      <c r="L491" s="3" t="s">
        <v>7</v>
      </c>
      <c r="M491" s="3" t="s">
        <v>104</v>
      </c>
      <c r="O491" s="5" t="s">
        <v>106</v>
      </c>
      <c r="R491" s="3" t="s">
        <v>121</v>
      </c>
      <c r="S491" s="3" t="s">
        <v>122</v>
      </c>
      <c r="T491" s="3" t="s">
        <v>127</v>
      </c>
      <c r="U491" s="3" t="s">
        <v>125</v>
      </c>
      <c r="V491" s="3" t="s">
        <v>128</v>
      </c>
      <c r="W491" s="3" t="s">
        <v>120</v>
      </c>
      <c r="X491" s="3" t="s">
        <v>119</v>
      </c>
      <c r="Y491" s="3" t="s">
        <v>124</v>
      </c>
      <c r="AA491" s="3">
        <f t="shared" ref="AA491:AL491" si="1106">IF(AND(E491&lt;&gt;"",AA158=1),1,0)</f>
        <v>0</v>
      </c>
      <c r="AB491" s="3">
        <f t="shared" si="1106"/>
        <v>0</v>
      </c>
      <c r="AC491" s="3">
        <f t="shared" si="1106"/>
        <v>0</v>
      </c>
      <c r="AD491" s="3">
        <f t="shared" si="1106"/>
        <v>1</v>
      </c>
      <c r="AE491" s="3">
        <f t="shared" si="1106"/>
        <v>0</v>
      </c>
      <c r="AF491" s="3">
        <f t="shared" si="1106"/>
        <v>1</v>
      </c>
      <c r="AG491" s="3">
        <f t="shared" si="1106"/>
        <v>1</v>
      </c>
      <c r="AH491" s="3">
        <f t="shared" si="1106"/>
        <v>0</v>
      </c>
      <c r="AI491" s="3">
        <f t="shared" si="1106"/>
        <v>1</v>
      </c>
      <c r="AJ491" s="3">
        <f t="shared" si="1106"/>
        <v>0</v>
      </c>
      <c r="AK491" s="3">
        <f t="shared" si="1106"/>
        <v>0</v>
      </c>
      <c r="AL491" s="3">
        <f t="shared" si="1106"/>
        <v>0</v>
      </c>
      <c r="AM491" s="3">
        <f t="shared" si="1083"/>
        <v>4</v>
      </c>
      <c r="DK491" s="3">
        <v>333</v>
      </c>
      <c r="DL491" s="3" t="s">
        <v>1</v>
      </c>
      <c r="DM491" s="3" t="s">
        <v>2</v>
      </c>
      <c r="DO491" s="3" t="s">
        <v>4</v>
      </c>
      <c r="DQ491" s="3" t="s">
        <v>6</v>
      </c>
      <c r="DR491" s="3" t="s">
        <v>0</v>
      </c>
      <c r="DS491" s="3" t="s">
        <v>7</v>
      </c>
      <c r="DT491" s="3" t="s">
        <v>104</v>
      </c>
      <c r="DV491" s="5" t="s">
        <v>106</v>
      </c>
      <c r="DY491" s="3" t="s">
        <v>121</v>
      </c>
      <c r="DZ491" s="3" t="s">
        <v>122</v>
      </c>
      <c r="EA491" s="3" t="s">
        <v>127</v>
      </c>
      <c r="EB491" s="3" t="s">
        <v>125</v>
      </c>
      <c r="EC491" s="3" t="s">
        <v>128</v>
      </c>
      <c r="ED491" s="3" t="s">
        <v>120</v>
      </c>
      <c r="EE491" s="3" t="s">
        <v>119</v>
      </c>
      <c r="EF491" s="3" t="s">
        <v>124</v>
      </c>
      <c r="EH491" s="3">
        <f t="shared" ref="EH491:ES491" si="1107">IF(AND(DL491&lt;&gt;"",EH158=1),1,0)</f>
        <v>0</v>
      </c>
      <c r="EI491" s="3">
        <f t="shared" si="1107"/>
        <v>0</v>
      </c>
      <c r="EJ491" s="3">
        <f t="shared" si="1107"/>
        <v>0</v>
      </c>
      <c r="EK491" s="3">
        <f t="shared" si="1107"/>
        <v>1</v>
      </c>
      <c r="EL491" s="3">
        <f t="shared" si="1107"/>
        <v>0</v>
      </c>
      <c r="EM491" s="3">
        <f t="shared" si="1107"/>
        <v>1</v>
      </c>
      <c r="EN491" s="3">
        <f t="shared" si="1107"/>
        <v>1</v>
      </c>
      <c r="EO491" s="3">
        <f t="shared" si="1107"/>
        <v>0</v>
      </c>
      <c r="EP491" s="3">
        <f t="shared" si="1107"/>
        <v>1</v>
      </c>
      <c r="EQ491" s="3">
        <f t="shared" si="1107"/>
        <v>0</v>
      </c>
      <c r="ER491" s="3">
        <f t="shared" si="1107"/>
        <v>0</v>
      </c>
      <c r="ES491" s="3">
        <f t="shared" si="1107"/>
        <v>0</v>
      </c>
      <c r="ET491" s="3">
        <f t="shared" si="1085"/>
        <v>4</v>
      </c>
    </row>
    <row r="492" spans="4:150" x14ac:dyDescent="0.25">
      <c r="D492" s="3">
        <v>334</v>
      </c>
      <c r="E492" s="3" t="s">
        <v>1</v>
      </c>
      <c r="F492" s="3" t="s">
        <v>2</v>
      </c>
      <c r="H492" s="3" t="s">
        <v>4</v>
      </c>
      <c r="J492" s="3" t="s">
        <v>6</v>
      </c>
      <c r="K492" s="3" t="s">
        <v>0</v>
      </c>
      <c r="L492" s="3" t="s">
        <v>7</v>
      </c>
      <c r="M492" s="3" t="s">
        <v>104</v>
      </c>
      <c r="N492" s="3" t="s">
        <v>105</v>
      </c>
      <c r="R492" s="3" t="s">
        <v>121</v>
      </c>
      <c r="S492" s="3" t="s">
        <v>122</v>
      </c>
      <c r="T492" s="3" t="s">
        <v>127</v>
      </c>
      <c r="U492" s="3" t="s">
        <v>125</v>
      </c>
      <c r="V492" s="3" t="s">
        <v>128</v>
      </c>
      <c r="W492" s="3" t="s">
        <v>120</v>
      </c>
      <c r="X492" s="3" t="s">
        <v>119</v>
      </c>
      <c r="Y492" s="3" t="s">
        <v>118</v>
      </c>
      <c r="AA492" s="3">
        <f t="shared" ref="AA492:AL492" si="1108">IF(AND(E492&lt;&gt;"",AA158=1),1,0)</f>
        <v>0</v>
      </c>
      <c r="AB492" s="3">
        <f t="shared" si="1108"/>
        <v>0</v>
      </c>
      <c r="AC492" s="3">
        <f t="shared" si="1108"/>
        <v>0</v>
      </c>
      <c r="AD492" s="3">
        <f t="shared" si="1108"/>
        <v>1</v>
      </c>
      <c r="AE492" s="3">
        <f t="shared" si="1108"/>
        <v>0</v>
      </c>
      <c r="AF492" s="3">
        <f t="shared" si="1108"/>
        <v>1</v>
      </c>
      <c r="AG492" s="3">
        <f t="shared" si="1108"/>
        <v>1</v>
      </c>
      <c r="AH492" s="3">
        <f t="shared" si="1108"/>
        <v>0</v>
      </c>
      <c r="AI492" s="3">
        <f t="shared" si="1108"/>
        <v>1</v>
      </c>
      <c r="AJ492" s="3">
        <f t="shared" si="1108"/>
        <v>1</v>
      </c>
      <c r="AK492" s="3">
        <f t="shared" si="1108"/>
        <v>0</v>
      </c>
      <c r="AL492" s="3">
        <f t="shared" si="1108"/>
        <v>0</v>
      </c>
      <c r="AM492" s="3">
        <f t="shared" si="1083"/>
        <v>5</v>
      </c>
      <c r="DK492" s="3">
        <v>334</v>
      </c>
      <c r="DL492" s="3" t="s">
        <v>1</v>
      </c>
      <c r="DM492" s="3" t="s">
        <v>2</v>
      </c>
      <c r="DO492" s="3" t="s">
        <v>4</v>
      </c>
      <c r="DQ492" s="3" t="s">
        <v>6</v>
      </c>
      <c r="DR492" s="3" t="s">
        <v>0</v>
      </c>
      <c r="DS492" s="3" t="s">
        <v>7</v>
      </c>
      <c r="DT492" s="3" t="s">
        <v>104</v>
      </c>
      <c r="DU492" s="3" t="s">
        <v>105</v>
      </c>
      <c r="DY492" s="3" t="s">
        <v>121</v>
      </c>
      <c r="DZ492" s="3" t="s">
        <v>122</v>
      </c>
      <c r="EA492" s="3" t="s">
        <v>127</v>
      </c>
      <c r="EB492" s="3" t="s">
        <v>125</v>
      </c>
      <c r="EC492" s="3" t="s">
        <v>128</v>
      </c>
      <c r="ED492" s="3" t="s">
        <v>120</v>
      </c>
      <c r="EE492" s="3" t="s">
        <v>119</v>
      </c>
      <c r="EF492" s="3" t="s">
        <v>118</v>
      </c>
      <c r="EH492" s="3">
        <f t="shared" ref="EH492:ES492" si="1109">IF(AND(DL492&lt;&gt;"",EH158=1),1,0)</f>
        <v>0</v>
      </c>
      <c r="EI492" s="3">
        <f t="shared" si="1109"/>
        <v>0</v>
      </c>
      <c r="EJ492" s="3">
        <f t="shared" si="1109"/>
        <v>0</v>
      </c>
      <c r="EK492" s="3">
        <f t="shared" si="1109"/>
        <v>1</v>
      </c>
      <c r="EL492" s="3">
        <f t="shared" si="1109"/>
        <v>0</v>
      </c>
      <c r="EM492" s="3">
        <f t="shared" si="1109"/>
        <v>1</v>
      </c>
      <c r="EN492" s="3">
        <f t="shared" si="1109"/>
        <v>1</v>
      </c>
      <c r="EO492" s="3">
        <f t="shared" si="1109"/>
        <v>0</v>
      </c>
      <c r="EP492" s="3">
        <f t="shared" si="1109"/>
        <v>1</v>
      </c>
      <c r="EQ492" s="3">
        <f t="shared" si="1109"/>
        <v>1</v>
      </c>
      <c r="ER492" s="3">
        <f t="shared" si="1109"/>
        <v>0</v>
      </c>
      <c r="ES492" s="3">
        <f t="shared" si="1109"/>
        <v>0</v>
      </c>
      <c r="ET492" s="3">
        <f t="shared" si="1085"/>
        <v>5</v>
      </c>
    </row>
    <row r="493" spans="4:150" x14ac:dyDescent="0.25">
      <c r="D493" s="3">
        <v>335</v>
      </c>
      <c r="E493" s="3" t="s">
        <v>1</v>
      </c>
      <c r="F493" s="3" t="s">
        <v>2</v>
      </c>
      <c r="H493" s="3" t="s">
        <v>4</v>
      </c>
      <c r="I493" s="3" t="s">
        <v>5</v>
      </c>
      <c r="M493" s="3" t="s">
        <v>104</v>
      </c>
      <c r="N493" s="3" t="s">
        <v>105</v>
      </c>
      <c r="O493" s="5" t="s">
        <v>106</v>
      </c>
      <c r="P493" s="3" t="s">
        <v>72</v>
      </c>
      <c r="R493" s="3" t="s">
        <v>117</v>
      </c>
      <c r="S493" s="3" t="s">
        <v>118</v>
      </c>
      <c r="T493" s="3" t="s">
        <v>127</v>
      </c>
      <c r="U493" s="3" t="s">
        <v>128</v>
      </c>
      <c r="V493" s="3" t="s">
        <v>119</v>
      </c>
      <c r="W493" s="3" t="s">
        <v>125</v>
      </c>
      <c r="X493" s="3" t="s">
        <v>123</v>
      </c>
      <c r="Y493" s="3" t="s">
        <v>124</v>
      </c>
      <c r="AA493" s="3">
        <f t="shared" ref="AA493:AL493" si="1110">IF(AND(E493&lt;&gt;"",AA158=1),1,0)</f>
        <v>0</v>
      </c>
      <c r="AB493" s="3">
        <f t="shared" si="1110"/>
        <v>0</v>
      </c>
      <c r="AC493" s="3">
        <f t="shared" si="1110"/>
        <v>0</v>
      </c>
      <c r="AD493" s="3">
        <f t="shared" si="1110"/>
        <v>1</v>
      </c>
      <c r="AE493" s="3">
        <f t="shared" si="1110"/>
        <v>1</v>
      </c>
      <c r="AF493" s="3">
        <f t="shared" si="1110"/>
        <v>0</v>
      </c>
      <c r="AG493" s="3">
        <f t="shared" si="1110"/>
        <v>0</v>
      </c>
      <c r="AH493" s="3">
        <f t="shared" si="1110"/>
        <v>0</v>
      </c>
      <c r="AI493" s="3">
        <f t="shared" si="1110"/>
        <v>1</v>
      </c>
      <c r="AJ493" s="3">
        <f t="shared" si="1110"/>
        <v>1</v>
      </c>
      <c r="AK493" s="3">
        <f t="shared" si="1110"/>
        <v>0</v>
      </c>
      <c r="AL493" s="3">
        <f t="shared" si="1110"/>
        <v>1</v>
      </c>
      <c r="AM493" s="3">
        <f t="shared" si="1083"/>
        <v>5</v>
      </c>
      <c r="DK493" s="3">
        <v>335</v>
      </c>
      <c r="DL493" s="3" t="s">
        <v>1</v>
      </c>
      <c r="DM493" s="3" t="s">
        <v>2</v>
      </c>
      <c r="DO493" s="3" t="s">
        <v>4</v>
      </c>
      <c r="DP493" s="3" t="s">
        <v>5</v>
      </c>
      <c r="DT493" s="3" t="s">
        <v>104</v>
      </c>
      <c r="DU493" s="3" t="s">
        <v>105</v>
      </c>
      <c r="DV493" s="5" t="s">
        <v>106</v>
      </c>
      <c r="DW493" s="3" t="s">
        <v>72</v>
      </c>
      <c r="DY493" s="3" t="s">
        <v>117</v>
      </c>
      <c r="DZ493" s="3" t="s">
        <v>118</v>
      </c>
      <c r="EA493" s="3" t="s">
        <v>127</v>
      </c>
      <c r="EB493" s="3" t="s">
        <v>128</v>
      </c>
      <c r="EC493" s="3" t="s">
        <v>119</v>
      </c>
      <c r="ED493" s="3" t="s">
        <v>125</v>
      </c>
      <c r="EE493" s="3" t="s">
        <v>123</v>
      </c>
      <c r="EF493" s="3" t="s">
        <v>124</v>
      </c>
      <c r="EH493" s="3">
        <f t="shared" ref="EH493:ES493" si="1111">IF(AND(DL493&lt;&gt;"",EH158=1),1,0)</f>
        <v>0</v>
      </c>
      <c r="EI493" s="3">
        <f t="shared" si="1111"/>
        <v>0</v>
      </c>
      <c r="EJ493" s="3">
        <f t="shared" si="1111"/>
        <v>0</v>
      </c>
      <c r="EK493" s="3">
        <f t="shared" si="1111"/>
        <v>1</v>
      </c>
      <c r="EL493" s="3">
        <f t="shared" si="1111"/>
        <v>1</v>
      </c>
      <c r="EM493" s="3">
        <f t="shared" si="1111"/>
        <v>0</v>
      </c>
      <c r="EN493" s="3">
        <f t="shared" si="1111"/>
        <v>0</v>
      </c>
      <c r="EO493" s="3">
        <f t="shared" si="1111"/>
        <v>0</v>
      </c>
      <c r="EP493" s="3">
        <f t="shared" si="1111"/>
        <v>1</v>
      </c>
      <c r="EQ493" s="3">
        <f t="shared" si="1111"/>
        <v>1</v>
      </c>
      <c r="ER493" s="3">
        <f t="shared" si="1111"/>
        <v>0</v>
      </c>
      <c r="ES493" s="3">
        <f t="shared" si="1111"/>
        <v>1</v>
      </c>
      <c r="ET493" s="3">
        <f t="shared" si="1085"/>
        <v>5</v>
      </c>
    </row>
    <row r="494" spans="4:150" x14ac:dyDescent="0.25">
      <c r="D494" s="3">
        <v>336</v>
      </c>
      <c r="E494" s="3" t="s">
        <v>1</v>
      </c>
      <c r="F494" s="3" t="s">
        <v>2</v>
      </c>
      <c r="H494" s="3" t="s">
        <v>4</v>
      </c>
      <c r="I494" s="3" t="s">
        <v>5</v>
      </c>
      <c r="L494" s="3" t="s">
        <v>7</v>
      </c>
      <c r="N494" s="3" t="s">
        <v>105</v>
      </c>
      <c r="O494" s="5" t="s">
        <v>106</v>
      </c>
      <c r="P494" s="3" t="s">
        <v>72</v>
      </c>
      <c r="R494" s="3" t="s">
        <v>117</v>
      </c>
      <c r="S494" s="3" t="s">
        <v>118</v>
      </c>
      <c r="T494" s="3" t="s">
        <v>127</v>
      </c>
      <c r="U494" s="3" t="s">
        <v>125</v>
      </c>
      <c r="V494" s="3" t="s">
        <v>128</v>
      </c>
      <c r="W494" s="3" t="s">
        <v>121</v>
      </c>
      <c r="X494" s="3" t="s">
        <v>123</v>
      </c>
      <c r="Y494" s="3" t="s">
        <v>124</v>
      </c>
      <c r="AA494" s="3">
        <f t="shared" ref="AA494:AL494" si="1112">IF(AND(E494&lt;&gt;"",AA158=1),1,0)</f>
        <v>0</v>
      </c>
      <c r="AB494" s="3">
        <f t="shared" si="1112"/>
        <v>0</v>
      </c>
      <c r="AC494" s="3">
        <f t="shared" si="1112"/>
        <v>0</v>
      </c>
      <c r="AD494" s="3">
        <f t="shared" si="1112"/>
        <v>1</v>
      </c>
      <c r="AE494" s="3">
        <f t="shared" si="1112"/>
        <v>1</v>
      </c>
      <c r="AF494" s="3">
        <f t="shared" si="1112"/>
        <v>0</v>
      </c>
      <c r="AG494" s="3">
        <f t="shared" si="1112"/>
        <v>0</v>
      </c>
      <c r="AH494" s="3">
        <f t="shared" si="1112"/>
        <v>0</v>
      </c>
      <c r="AI494" s="3">
        <f t="shared" si="1112"/>
        <v>0</v>
      </c>
      <c r="AJ494" s="3">
        <f t="shared" si="1112"/>
        <v>1</v>
      </c>
      <c r="AK494" s="3">
        <f t="shared" si="1112"/>
        <v>0</v>
      </c>
      <c r="AL494" s="3">
        <f t="shared" si="1112"/>
        <v>1</v>
      </c>
      <c r="AM494" s="3">
        <f t="shared" si="1083"/>
        <v>4</v>
      </c>
      <c r="DK494" s="3">
        <v>336</v>
      </c>
      <c r="DL494" s="3" t="s">
        <v>1</v>
      </c>
      <c r="DM494" s="3" t="s">
        <v>2</v>
      </c>
      <c r="DO494" s="3" t="s">
        <v>4</v>
      </c>
      <c r="DP494" s="3" t="s">
        <v>5</v>
      </c>
      <c r="DS494" s="3" t="s">
        <v>7</v>
      </c>
      <c r="DU494" s="3" t="s">
        <v>105</v>
      </c>
      <c r="DV494" s="5" t="s">
        <v>106</v>
      </c>
      <c r="DW494" s="3" t="s">
        <v>72</v>
      </c>
      <c r="DY494" s="3" t="s">
        <v>117</v>
      </c>
      <c r="DZ494" s="3" t="s">
        <v>118</v>
      </c>
      <c r="EA494" s="3" t="s">
        <v>127</v>
      </c>
      <c r="EB494" s="3" t="s">
        <v>125</v>
      </c>
      <c r="EC494" s="3" t="s">
        <v>128</v>
      </c>
      <c r="ED494" s="3" t="s">
        <v>121</v>
      </c>
      <c r="EE494" s="3" t="s">
        <v>123</v>
      </c>
      <c r="EF494" s="3" t="s">
        <v>124</v>
      </c>
      <c r="EH494" s="3">
        <f t="shared" ref="EH494:ES494" si="1113">IF(AND(DL494&lt;&gt;"",EH158=1),1,0)</f>
        <v>0</v>
      </c>
      <c r="EI494" s="3">
        <f t="shared" si="1113"/>
        <v>0</v>
      </c>
      <c r="EJ494" s="3">
        <f t="shared" si="1113"/>
        <v>0</v>
      </c>
      <c r="EK494" s="3">
        <f t="shared" si="1113"/>
        <v>1</v>
      </c>
      <c r="EL494" s="3">
        <f t="shared" si="1113"/>
        <v>1</v>
      </c>
      <c r="EM494" s="3">
        <f t="shared" si="1113"/>
        <v>0</v>
      </c>
      <c r="EN494" s="3">
        <f t="shared" si="1113"/>
        <v>0</v>
      </c>
      <c r="EO494" s="3">
        <f t="shared" si="1113"/>
        <v>0</v>
      </c>
      <c r="EP494" s="3">
        <f t="shared" si="1113"/>
        <v>0</v>
      </c>
      <c r="EQ494" s="3">
        <f t="shared" si="1113"/>
        <v>1</v>
      </c>
      <c r="ER494" s="3">
        <f t="shared" si="1113"/>
        <v>0</v>
      </c>
      <c r="ES494" s="3">
        <f t="shared" si="1113"/>
        <v>1</v>
      </c>
      <c r="ET494" s="3">
        <f t="shared" si="1085"/>
        <v>4</v>
      </c>
    </row>
    <row r="495" spans="4:150" x14ac:dyDescent="0.25">
      <c r="D495" s="3">
        <v>337</v>
      </c>
      <c r="E495" s="3" t="s">
        <v>1</v>
      </c>
      <c r="F495" s="3" t="s">
        <v>2</v>
      </c>
      <c r="H495" s="3" t="s">
        <v>4</v>
      </c>
      <c r="I495" s="3" t="s">
        <v>5</v>
      </c>
      <c r="L495" s="3" t="s">
        <v>7</v>
      </c>
      <c r="M495" s="3" t="s">
        <v>104</v>
      </c>
      <c r="O495" s="5" t="s">
        <v>106</v>
      </c>
      <c r="P495" s="3" t="s">
        <v>72</v>
      </c>
      <c r="R495" s="3" t="s">
        <v>117</v>
      </c>
      <c r="S495" s="3" t="s">
        <v>119</v>
      </c>
      <c r="T495" s="3" t="s">
        <v>127</v>
      </c>
      <c r="U495" s="3" t="s">
        <v>125</v>
      </c>
      <c r="V495" s="3" t="s">
        <v>128</v>
      </c>
      <c r="W495" s="3" t="s">
        <v>121</v>
      </c>
      <c r="X495" s="3" t="s">
        <v>123</v>
      </c>
      <c r="Y495" s="3" t="s">
        <v>124</v>
      </c>
      <c r="AA495" s="3">
        <f t="shared" ref="AA495:AL495" si="1114">IF(AND(E495&lt;&gt;"",AA158=1),1,0)</f>
        <v>0</v>
      </c>
      <c r="AB495" s="3">
        <f t="shared" si="1114"/>
        <v>0</v>
      </c>
      <c r="AC495" s="3">
        <f t="shared" si="1114"/>
        <v>0</v>
      </c>
      <c r="AD495" s="3">
        <f t="shared" si="1114"/>
        <v>1</v>
      </c>
      <c r="AE495" s="3">
        <f t="shared" si="1114"/>
        <v>1</v>
      </c>
      <c r="AF495" s="3">
        <f t="shared" si="1114"/>
        <v>0</v>
      </c>
      <c r="AG495" s="3">
        <f t="shared" si="1114"/>
        <v>0</v>
      </c>
      <c r="AH495" s="3">
        <f t="shared" si="1114"/>
        <v>0</v>
      </c>
      <c r="AI495" s="3">
        <f t="shared" si="1114"/>
        <v>1</v>
      </c>
      <c r="AJ495" s="3">
        <f t="shared" si="1114"/>
        <v>0</v>
      </c>
      <c r="AK495" s="3">
        <f t="shared" si="1114"/>
        <v>0</v>
      </c>
      <c r="AL495" s="3">
        <f t="shared" si="1114"/>
        <v>1</v>
      </c>
      <c r="AM495" s="3">
        <f t="shared" si="1083"/>
        <v>4</v>
      </c>
      <c r="DK495" s="3">
        <v>337</v>
      </c>
      <c r="DL495" s="3" t="s">
        <v>1</v>
      </c>
      <c r="DM495" s="3" t="s">
        <v>2</v>
      </c>
      <c r="DO495" s="3" t="s">
        <v>4</v>
      </c>
      <c r="DP495" s="3" t="s">
        <v>5</v>
      </c>
      <c r="DS495" s="3" t="s">
        <v>7</v>
      </c>
      <c r="DT495" s="3" t="s">
        <v>104</v>
      </c>
      <c r="DV495" s="5" t="s">
        <v>106</v>
      </c>
      <c r="DW495" s="3" t="s">
        <v>72</v>
      </c>
      <c r="DY495" s="3" t="s">
        <v>117</v>
      </c>
      <c r="DZ495" s="3" t="s">
        <v>119</v>
      </c>
      <c r="EA495" s="3" t="s">
        <v>127</v>
      </c>
      <c r="EB495" s="3" t="s">
        <v>125</v>
      </c>
      <c r="EC495" s="3" t="s">
        <v>128</v>
      </c>
      <c r="ED495" s="3" t="s">
        <v>121</v>
      </c>
      <c r="EE495" s="3" t="s">
        <v>123</v>
      </c>
      <c r="EF495" s="3" t="s">
        <v>124</v>
      </c>
      <c r="EH495" s="3">
        <f t="shared" ref="EH495:ES495" si="1115">IF(AND(DL495&lt;&gt;"",EH158=1),1,0)</f>
        <v>0</v>
      </c>
      <c r="EI495" s="3">
        <f t="shared" si="1115"/>
        <v>0</v>
      </c>
      <c r="EJ495" s="3">
        <f t="shared" si="1115"/>
        <v>0</v>
      </c>
      <c r="EK495" s="3">
        <f t="shared" si="1115"/>
        <v>1</v>
      </c>
      <c r="EL495" s="3">
        <f t="shared" si="1115"/>
        <v>1</v>
      </c>
      <c r="EM495" s="3">
        <f t="shared" si="1115"/>
        <v>0</v>
      </c>
      <c r="EN495" s="3">
        <f t="shared" si="1115"/>
        <v>0</v>
      </c>
      <c r="EO495" s="3">
        <f t="shared" si="1115"/>
        <v>0</v>
      </c>
      <c r="EP495" s="3">
        <f t="shared" si="1115"/>
        <v>1</v>
      </c>
      <c r="EQ495" s="3">
        <f t="shared" si="1115"/>
        <v>0</v>
      </c>
      <c r="ER495" s="3">
        <f t="shared" si="1115"/>
        <v>0</v>
      </c>
      <c r="ES495" s="3">
        <f t="shared" si="1115"/>
        <v>1</v>
      </c>
      <c r="ET495" s="3">
        <f t="shared" si="1085"/>
        <v>4</v>
      </c>
    </row>
    <row r="496" spans="4:150" x14ac:dyDescent="0.25">
      <c r="D496" s="3">
        <v>338</v>
      </c>
      <c r="E496" s="3" t="s">
        <v>1</v>
      </c>
      <c r="F496" s="3" t="s">
        <v>2</v>
      </c>
      <c r="H496" s="3" t="s">
        <v>4</v>
      </c>
      <c r="I496" s="3" t="s">
        <v>5</v>
      </c>
      <c r="L496" s="3" t="s">
        <v>7</v>
      </c>
      <c r="M496" s="3" t="s">
        <v>104</v>
      </c>
      <c r="N496" s="3" t="s">
        <v>105</v>
      </c>
      <c r="P496" s="3" t="s">
        <v>72</v>
      </c>
      <c r="R496" s="3" t="s">
        <v>117</v>
      </c>
      <c r="S496" s="3" t="s">
        <v>118</v>
      </c>
      <c r="T496" s="3" t="s">
        <v>127</v>
      </c>
      <c r="U496" s="3" t="s">
        <v>125</v>
      </c>
      <c r="V496" s="3" t="s">
        <v>128</v>
      </c>
      <c r="W496" s="3" t="s">
        <v>121</v>
      </c>
      <c r="X496" s="3" t="s">
        <v>123</v>
      </c>
      <c r="Y496" s="3" t="s">
        <v>119</v>
      </c>
      <c r="AA496" s="3">
        <f t="shared" ref="AA496:AL496" si="1116">IF(AND(E496&lt;&gt;"",AA158=1),1,0)</f>
        <v>0</v>
      </c>
      <c r="AB496" s="3">
        <f t="shared" si="1116"/>
        <v>0</v>
      </c>
      <c r="AC496" s="3">
        <f t="shared" si="1116"/>
        <v>0</v>
      </c>
      <c r="AD496" s="3">
        <f t="shared" si="1116"/>
        <v>1</v>
      </c>
      <c r="AE496" s="3">
        <f t="shared" si="1116"/>
        <v>1</v>
      </c>
      <c r="AF496" s="3">
        <f t="shared" si="1116"/>
        <v>0</v>
      </c>
      <c r="AG496" s="3">
        <f t="shared" si="1116"/>
        <v>0</v>
      </c>
      <c r="AH496" s="3">
        <f t="shared" si="1116"/>
        <v>0</v>
      </c>
      <c r="AI496" s="3">
        <f t="shared" si="1116"/>
        <v>1</v>
      </c>
      <c r="AJ496" s="3">
        <f t="shared" si="1116"/>
        <v>1</v>
      </c>
      <c r="AK496" s="3">
        <f t="shared" si="1116"/>
        <v>0</v>
      </c>
      <c r="AL496" s="3">
        <f t="shared" si="1116"/>
        <v>1</v>
      </c>
      <c r="AM496" s="3">
        <f t="shared" si="1083"/>
        <v>5</v>
      </c>
      <c r="DK496" s="3">
        <v>338</v>
      </c>
      <c r="DL496" s="3" t="s">
        <v>1</v>
      </c>
      <c r="DM496" s="3" t="s">
        <v>2</v>
      </c>
      <c r="DO496" s="3" t="s">
        <v>4</v>
      </c>
      <c r="DP496" s="3" t="s">
        <v>5</v>
      </c>
      <c r="DS496" s="3" t="s">
        <v>7</v>
      </c>
      <c r="DT496" s="3" t="s">
        <v>104</v>
      </c>
      <c r="DU496" s="3" t="s">
        <v>105</v>
      </c>
      <c r="DW496" s="3" t="s">
        <v>72</v>
      </c>
      <c r="DY496" s="3" t="s">
        <v>117</v>
      </c>
      <c r="DZ496" s="3" t="s">
        <v>118</v>
      </c>
      <c r="EA496" s="3" t="s">
        <v>127</v>
      </c>
      <c r="EB496" s="3" t="s">
        <v>125</v>
      </c>
      <c r="EC496" s="3" t="s">
        <v>128</v>
      </c>
      <c r="ED496" s="3" t="s">
        <v>121</v>
      </c>
      <c r="EE496" s="3" t="s">
        <v>123</v>
      </c>
      <c r="EF496" s="3" t="s">
        <v>119</v>
      </c>
      <c r="EH496" s="3">
        <f t="shared" ref="EH496:ES496" si="1117">IF(AND(DL496&lt;&gt;"",EH158=1),1,0)</f>
        <v>0</v>
      </c>
      <c r="EI496" s="3">
        <f t="shared" si="1117"/>
        <v>0</v>
      </c>
      <c r="EJ496" s="3">
        <f t="shared" si="1117"/>
        <v>0</v>
      </c>
      <c r="EK496" s="3">
        <f t="shared" si="1117"/>
        <v>1</v>
      </c>
      <c r="EL496" s="3">
        <f t="shared" si="1117"/>
        <v>1</v>
      </c>
      <c r="EM496" s="3">
        <f t="shared" si="1117"/>
        <v>0</v>
      </c>
      <c r="EN496" s="3">
        <f t="shared" si="1117"/>
        <v>0</v>
      </c>
      <c r="EO496" s="3">
        <f t="shared" si="1117"/>
        <v>0</v>
      </c>
      <c r="EP496" s="3">
        <f t="shared" si="1117"/>
        <v>1</v>
      </c>
      <c r="EQ496" s="3">
        <f t="shared" si="1117"/>
        <v>1</v>
      </c>
      <c r="ER496" s="3">
        <f t="shared" si="1117"/>
        <v>0</v>
      </c>
      <c r="ES496" s="3">
        <f t="shared" si="1117"/>
        <v>1</v>
      </c>
      <c r="ET496" s="3">
        <f t="shared" si="1085"/>
        <v>5</v>
      </c>
    </row>
    <row r="497" spans="4:150" x14ac:dyDescent="0.25">
      <c r="D497" s="3">
        <v>339</v>
      </c>
      <c r="E497" s="3" t="s">
        <v>1</v>
      </c>
      <c r="F497" s="3" t="s">
        <v>2</v>
      </c>
      <c r="H497" s="3" t="s">
        <v>4</v>
      </c>
      <c r="I497" s="3" t="s">
        <v>5</v>
      </c>
      <c r="L497" s="3" t="s">
        <v>7</v>
      </c>
      <c r="M497" s="3" t="s">
        <v>104</v>
      </c>
      <c r="N497" s="3" t="s">
        <v>105</v>
      </c>
      <c r="O497" s="5" t="s">
        <v>106</v>
      </c>
      <c r="R497" s="3" t="s">
        <v>117</v>
      </c>
      <c r="S497" s="3" t="s">
        <v>118</v>
      </c>
      <c r="T497" s="3" t="s">
        <v>127</v>
      </c>
      <c r="U497" s="3" t="s">
        <v>125</v>
      </c>
      <c r="V497" s="3" t="s">
        <v>128</v>
      </c>
      <c r="W497" s="3" t="s">
        <v>121</v>
      </c>
      <c r="X497" s="3" t="s">
        <v>119</v>
      </c>
      <c r="Y497" s="3" t="s">
        <v>124</v>
      </c>
      <c r="AA497" s="3">
        <f t="shared" ref="AA497:AL497" si="1118">IF(AND(E497&lt;&gt;"",AA158=1),1,0)</f>
        <v>0</v>
      </c>
      <c r="AB497" s="3">
        <f t="shared" si="1118"/>
        <v>0</v>
      </c>
      <c r="AC497" s="3">
        <f t="shared" si="1118"/>
        <v>0</v>
      </c>
      <c r="AD497" s="3">
        <f t="shared" si="1118"/>
        <v>1</v>
      </c>
      <c r="AE497" s="3">
        <f t="shared" si="1118"/>
        <v>1</v>
      </c>
      <c r="AF497" s="3">
        <f t="shared" si="1118"/>
        <v>0</v>
      </c>
      <c r="AG497" s="3">
        <f t="shared" si="1118"/>
        <v>0</v>
      </c>
      <c r="AH497" s="3">
        <f t="shared" si="1118"/>
        <v>0</v>
      </c>
      <c r="AI497" s="3">
        <f t="shared" si="1118"/>
        <v>1</v>
      </c>
      <c r="AJ497" s="3">
        <f t="shared" si="1118"/>
        <v>1</v>
      </c>
      <c r="AK497" s="3">
        <f t="shared" si="1118"/>
        <v>0</v>
      </c>
      <c r="AL497" s="3">
        <f t="shared" si="1118"/>
        <v>0</v>
      </c>
      <c r="AM497" s="3">
        <f t="shared" si="1083"/>
        <v>4</v>
      </c>
      <c r="DK497" s="3">
        <v>339</v>
      </c>
      <c r="DL497" s="3" t="s">
        <v>1</v>
      </c>
      <c r="DM497" s="3" t="s">
        <v>2</v>
      </c>
      <c r="DO497" s="3" t="s">
        <v>4</v>
      </c>
      <c r="DP497" s="3" t="s">
        <v>5</v>
      </c>
      <c r="DS497" s="3" t="s">
        <v>7</v>
      </c>
      <c r="DT497" s="3" t="s">
        <v>104</v>
      </c>
      <c r="DU497" s="3" t="s">
        <v>105</v>
      </c>
      <c r="DV497" s="5" t="s">
        <v>106</v>
      </c>
      <c r="DY497" s="3" t="s">
        <v>117</v>
      </c>
      <c r="DZ497" s="3" t="s">
        <v>118</v>
      </c>
      <c r="EA497" s="3" t="s">
        <v>127</v>
      </c>
      <c r="EB497" s="3" t="s">
        <v>125</v>
      </c>
      <c r="EC497" s="3" t="s">
        <v>128</v>
      </c>
      <c r="ED497" s="3" t="s">
        <v>121</v>
      </c>
      <c r="EE497" s="3" t="s">
        <v>119</v>
      </c>
      <c r="EF497" s="3" t="s">
        <v>124</v>
      </c>
      <c r="EH497" s="3">
        <f t="shared" ref="EH497:ES497" si="1119">IF(AND(DL497&lt;&gt;"",EH158=1),1,0)</f>
        <v>0</v>
      </c>
      <c r="EI497" s="3">
        <f t="shared" si="1119"/>
        <v>0</v>
      </c>
      <c r="EJ497" s="3">
        <f t="shared" si="1119"/>
        <v>0</v>
      </c>
      <c r="EK497" s="3">
        <f t="shared" si="1119"/>
        <v>1</v>
      </c>
      <c r="EL497" s="3">
        <f t="shared" si="1119"/>
        <v>1</v>
      </c>
      <c r="EM497" s="3">
        <f t="shared" si="1119"/>
        <v>0</v>
      </c>
      <c r="EN497" s="3">
        <f t="shared" si="1119"/>
        <v>0</v>
      </c>
      <c r="EO497" s="3">
        <f t="shared" si="1119"/>
        <v>0</v>
      </c>
      <c r="EP497" s="3">
        <f t="shared" si="1119"/>
        <v>1</v>
      </c>
      <c r="EQ497" s="3">
        <f t="shared" si="1119"/>
        <v>1</v>
      </c>
      <c r="ER497" s="3">
        <f t="shared" si="1119"/>
        <v>0</v>
      </c>
      <c r="ES497" s="3">
        <f t="shared" si="1119"/>
        <v>0</v>
      </c>
      <c r="ET497" s="3">
        <f t="shared" si="1085"/>
        <v>4</v>
      </c>
    </row>
    <row r="498" spans="4:150" x14ac:dyDescent="0.25">
      <c r="D498" s="3">
        <v>340</v>
      </c>
      <c r="E498" s="3" t="s">
        <v>1</v>
      </c>
      <c r="F498" s="3" t="s">
        <v>2</v>
      </c>
      <c r="H498" s="3" t="s">
        <v>4</v>
      </c>
      <c r="I498" s="3" t="s">
        <v>5</v>
      </c>
      <c r="K498" s="3" t="s">
        <v>0</v>
      </c>
      <c r="N498" s="3" t="s">
        <v>105</v>
      </c>
      <c r="O498" s="5" t="s">
        <v>106</v>
      </c>
      <c r="P498" s="3" t="s">
        <v>72</v>
      </c>
      <c r="R498" s="3" t="s">
        <v>117</v>
      </c>
      <c r="S498" s="3" t="s">
        <v>118</v>
      </c>
      <c r="T498" s="3" t="s">
        <v>127</v>
      </c>
      <c r="U498" s="3" t="s">
        <v>125</v>
      </c>
      <c r="V498" s="3" t="s">
        <v>128</v>
      </c>
      <c r="W498" s="3" t="s">
        <v>122</v>
      </c>
      <c r="X498" s="3" t="s">
        <v>123</v>
      </c>
      <c r="Y498" s="3" t="s">
        <v>124</v>
      </c>
      <c r="AA498" s="3">
        <f t="shared" ref="AA498:AL498" si="1120">IF(AND(E498&lt;&gt;"",AA158=1),1,0)</f>
        <v>0</v>
      </c>
      <c r="AB498" s="3">
        <f t="shared" si="1120"/>
        <v>0</v>
      </c>
      <c r="AC498" s="3">
        <f t="shared" si="1120"/>
        <v>0</v>
      </c>
      <c r="AD498" s="3">
        <f t="shared" si="1120"/>
        <v>1</v>
      </c>
      <c r="AE498" s="3">
        <f t="shared" si="1120"/>
        <v>1</v>
      </c>
      <c r="AF498" s="3">
        <f t="shared" si="1120"/>
        <v>0</v>
      </c>
      <c r="AG498" s="3">
        <f t="shared" si="1120"/>
        <v>1</v>
      </c>
      <c r="AH498" s="3">
        <f t="shared" si="1120"/>
        <v>0</v>
      </c>
      <c r="AI498" s="3">
        <f t="shared" si="1120"/>
        <v>0</v>
      </c>
      <c r="AJ498" s="3">
        <f t="shared" si="1120"/>
        <v>1</v>
      </c>
      <c r="AK498" s="3">
        <f t="shared" si="1120"/>
        <v>0</v>
      </c>
      <c r="AL498" s="3">
        <f t="shared" si="1120"/>
        <v>1</v>
      </c>
      <c r="AM498" s="3">
        <f t="shared" si="1083"/>
        <v>5</v>
      </c>
      <c r="DK498" s="3">
        <v>340</v>
      </c>
      <c r="DL498" s="3" t="s">
        <v>1</v>
      </c>
      <c r="DM498" s="3" t="s">
        <v>2</v>
      </c>
      <c r="DO498" s="3" t="s">
        <v>4</v>
      </c>
      <c r="DP498" s="3" t="s">
        <v>5</v>
      </c>
      <c r="DR498" s="3" t="s">
        <v>0</v>
      </c>
      <c r="DU498" s="3" t="s">
        <v>105</v>
      </c>
      <c r="DV498" s="5" t="s">
        <v>106</v>
      </c>
      <c r="DW498" s="3" t="s">
        <v>72</v>
      </c>
      <c r="DY498" s="3" t="s">
        <v>117</v>
      </c>
      <c r="DZ498" s="3" t="s">
        <v>118</v>
      </c>
      <c r="EA498" s="3" t="s">
        <v>127</v>
      </c>
      <c r="EB498" s="3" t="s">
        <v>125</v>
      </c>
      <c r="EC498" s="3" t="s">
        <v>128</v>
      </c>
      <c r="ED498" s="3" t="s">
        <v>122</v>
      </c>
      <c r="EE498" s="3" t="s">
        <v>123</v>
      </c>
      <c r="EF498" s="3" t="s">
        <v>124</v>
      </c>
      <c r="EH498" s="3">
        <f t="shared" ref="EH498:ES498" si="1121">IF(AND(DL498&lt;&gt;"",EH158=1),1,0)</f>
        <v>0</v>
      </c>
      <c r="EI498" s="3">
        <f t="shared" si="1121"/>
        <v>0</v>
      </c>
      <c r="EJ498" s="3">
        <f t="shared" si="1121"/>
        <v>0</v>
      </c>
      <c r="EK498" s="3">
        <f t="shared" si="1121"/>
        <v>1</v>
      </c>
      <c r="EL498" s="3">
        <f t="shared" si="1121"/>
        <v>1</v>
      </c>
      <c r="EM498" s="3">
        <f t="shared" si="1121"/>
        <v>0</v>
      </c>
      <c r="EN498" s="3">
        <f t="shared" si="1121"/>
        <v>1</v>
      </c>
      <c r="EO498" s="3">
        <f t="shared" si="1121"/>
        <v>0</v>
      </c>
      <c r="EP498" s="3">
        <f t="shared" si="1121"/>
        <v>0</v>
      </c>
      <c r="EQ498" s="3">
        <f t="shared" si="1121"/>
        <v>1</v>
      </c>
      <c r="ER498" s="3">
        <f t="shared" si="1121"/>
        <v>0</v>
      </c>
      <c r="ES498" s="3">
        <f t="shared" si="1121"/>
        <v>1</v>
      </c>
      <c r="ET498" s="3">
        <f t="shared" si="1085"/>
        <v>5</v>
      </c>
    </row>
    <row r="499" spans="4:150" x14ac:dyDescent="0.25">
      <c r="D499" s="3">
        <v>341</v>
      </c>
      <c r="E499" s="3" t="s">
        <v>1</v>
      </c>
      <c r="F499" s="3" t="s">
        <v>2</v>
      </c>
      <c r="H499" s="3" t="s">
        <v>4</v>
      </c>
      <c r="I499" s="3" t="s">
        <v>5</v>
      </c>
      <c r="K499" s="3" t="s">
        <v>0</v>
      </c>
      <c r="M499" s="3" t="s">
        <v>104</v>
      </c>
      <c r="O499" s="5" t="s">
        <v>106</v>
      </c>
      <c r="P499" s="3" t="s">
        <v>72</v>
      </c>
      <c r="R499" s="3" t="s">
        <v>117</v>
      </c>
      <c r="S499" s="3" t="s">
        <v>122</v>
      </c>
      <c r="T499" s="3" t="s">
        <v>127</v>
      </c>
      <c r="U499" s="3" t="s">
        <v>128</v>
      </c>
      <c r="V499" s="3" t="s">
        <v>119</v>
      </c>
      <c r="W499" s="3" t="s">
        <v>125</v>
      </c>
      <c r="X499" s="3" t="s">
        <v>123</v>
      </c>
      <c r="Y499" s="3" t="s">
        <v>124</v>
      </c>
      <c r="AA499" s="3">
        <f t="shared" ref="AA499:AL499" si="1122">IF(AND(E499&lt;&gt;"",AA158=1),1,0)</f>
        <v>0</v>
      </c>
      <c r="AB499" s="3">
        <f t="shared" si="1122"/>
        <v>0</v>
      </c>
      <c r="AC499" s="3">
        <f t="shared" si="1122"/>
        <v>0</v>
      </c>
      <c r="AD499" s="3">
        <f t="shared" si="1122"/>
        <v>1</v>
      </c>
      <c r="AE499" s="3">
        <f t="shared" si="1122"/>
        <v>1</v>
      </c>
      <c r="AF499" s="3">
        <f t="shared" si="1122"/>
        <v>0</v>
      </c>
      <c r="AG499" s="3">
        <f t="shared" si="1122"/>
        <v>1</v>
      </c>
      <c r="AH499" s="3">
        <f t="shared" si="1122"/>
        <v>0</v>
      </c>
      <c r="AI499" s="3">
        <f t="shared" si="1122"/>
        <v>1</v>
      </c>
      <c r="AJ499" s="3">
        <f t="shared" si="1122"/>
        <v>0</v>
      </c>
      <c r="AK499" s="3">
        <f t="shared" si="1122"/>
        <v>0</v>
      </c>
      <c r="AL499" s="3">
        <f t="shared" si="1122"/>
        <v>1</v>
      </c>
      <c r="AM499" s="3">
        <f t="shared" si="1083"/>
        <v>5</v>
      </c>
      <c r="DK499" s="3">
        <v>341</v>
      </c>
      <c r="DL499" s="3" t="s">
        <v>1</v>
      </c>
      <c r="DM499" s="3" t="s">
        <v>2</v>
      </c>
      <c r="DO499" s="3" t="s">
        <v>4</v>
      </c>
      <c r="DP499" s="3" t="s">
        <v>5</v>
      </c>
      <c r="DR499" s="3" t="s">
        <v>0</v>
      </c>
      <c r="DT499" s="3" t="s">
        <v>104</v>
      </c>
      <c r="DV499" s="5" t="s">
        <v>106</v>
      </c>
      <c r="DW499" s="3" t="s">
        <v>72</v>
      </c>
      <c r="DY499" s="3" t="s">
        <v>117</v>
      </c>
      <c r="DZ499" s="3" t="s">
        <v>122</v>
      </c>
      <c r="EA499" s="3" t="s">
        <v>127</v>
      </c>
      <c r="EB499" s="3" t="s">
        <v>128</v>
      </c>
      <c r="EC499" s="3" t="s">
        <v>119</v>
      </c>
      <c r="ED499" s="3" t="s">
        <v>125</v>
      </c>
      <c r="EE499" s="3" t="s">
        <v>123</v>
      </c>
      <c r="EF499" s="3" t="s">
        <v>124</v>
      </c>
      <c r="EH499" s="3">
        <f t="shared" ref="EH499:ES499" si="1123">IF(AND(DL499&lt;&gt;"",EH158=1),1,0)</f>
        <v>0</v>
      </c>
      <c r="EI499" s="3">
        <f t="shared" si="1123"/>
        <v>0</v>
      </c>
      <c r="EJ499" s="3">
        <f t="shared" si="1123"/>
        <v>0</v>
      </c>
      <c r="EK499" s="3">
        <f t="shared" si="1123"/>
        <v>1</v>
      </c>
      <c r="EL499" s="3">
        <f t="shared" si="1123"/>
        <v>1</v>
      </c>
      <c r="EM499" s="3">
        <f t="shared" si="1123"/>
        <v>0</v>
      </c>
      <c r="EN499" s="3">
        <f t="shared" si="1123"/>
        <v>1</v>
      </c>
      <c r="EO499" s="3">
        <f t="shared" si="1123"/>
        <v>0</v>
      </c>
      <c r="EP499" s="3">
        <f t="shared" si="1123"/>
        <v>1</v>
      </c>
      <c r="EQ499" s="3">
        <f t="shared" si="1123"/>
        <v>0</v>
      </c>
      <c r="ER499" s="3">
        <f t="shared" si="1123"/>
        <v>0</v>
      </c>
      <c r="ES499" s="3">
        <f t="shared" si="1123"/>
        <v>1</v>
      </c>
      <c r="ET499" s="3">
        <f t="shared" si="1085"/>
        <v>5</v>
      </c>
    </row>
    <row r="500" spans="4:150" x14ac:dyDescent="0.25">
      <c r="D500" s="3">
        <v>342</v>
      </c>
      <c r="E500" s="3" t="s">
        <v>1</v>
      </c>
      <c r="F500" s="3" t="s">
        <v>2</v>
      </c>
      <c r="H500" s="3" t="s">
        <v>4</v>
      </c>
      <c r="I500" s="3" t="s">
        <v>5</v>
      </c>
      <c r="K500" s="3" t="s">
        <v>0</v>
      </c>
      <c r="M500" s="3" t="s">
        <v>104</v>
      </c>
      <c r="N500" s="3" t="s">
        <v>105</v>
      </c>
      <c r="P500" s="3" t="s">
        <v>72</v>
      </c>
      <c r="R500" s="3" t="s">
        <v>117</v>
      </c>
      <c r="S500" s="3" t="s">
        <v>118</v>
      </c>
      <c r="T500" s="3" t="s">
        <v>127</v>
      </c>
      <c r="U500" s="3" t="s">
        <v>125</v>
      </c>
      <c r="V500" s="3" t="s">
        <v>128</v>
      </c>
      <c r="W500" s="3" t="s">
        <v>122</v>
      </c>
      <c r="X500" s="3" t="s">
        <v>123</v>
      </c>
      <c r="Y500" s="3" t="s">
        <v>119</v>
      </c>
      <c r="AA500" s="3">
        <f t="shared" ref="AA500:AL500" si="1124">IF(AND(E500&lt;&gt;"",AA158=1),1,0)</f>
        <v>0</v>
      </c>
      <c r="AB500" s="3">
        <f t="shared" si="1124"/>
        <v>0</v>
      </c>
      <c r="AC500" s="3">
        <f t="shared" si="1124"/>
        <v>0</v>
      </c>
      <c r="AD500" s="3">
        <f t="shared" si="1124"/>
        <v>1</v>
      </c>
      <c r="AE500" s="3">
        <f t="shared" si="1124"/>
        <v>1</v>
      </c>
      <c r="AF500" s="3">
        <f t="shared" si="1124"/>
        <v>0</v>
      </c>
      <c r="AG500" s="3">
        <f t="shared" si="1124"/>
        <v>1</v>
      </c>
      <c r="AH500" s="3">
        <f t="shared" si="1124"/>
        <v>0</v>
      </c>
      <c r="AI500" s="3">
        <f t="shared" si="1124"/>
        <v>1</v>
      </c>
      <c r="AJ500" s="3">
        <f t="shared" si="1124"/>
        <v>1</v>
      </c>
      <c r="AK500" s="3">
        <f t="shared" si="1124"/>
        <v>0</v>
      </c>
      <c r="AL500" s="3">
        <f t="shared" si="1124"/>
        <v>1</v>
      </c>
      <c r="AM500" s="3">
        <f t="shared" si="1083"/>
        <v>6</v>
      </c>
      <c r="DK500" s="3">
        <v>342</v>
      </c>
      <c r="DL500" s="3" t="s">
        <v>1</v>
      </c>
      <c r="DM500" s="3" t="s">
        <v>2</v>
      </c>
      <c r="DO500" s="3" t="s">
        <v>4</v>
      </c>
      <c r="DP500" s="3" t="s">
        <v>5</v>
      </c>
      <c r="DR500" s="3" t="s">
        <v>0</v>
      </c>
      <c r="DT500" s="3" t="s">
        <v>104</v>
      </c>
      <c r="DU500" s="3" t="s">
        <v>105</v>
      </c>
      <c r="DW500" s="3" t="s">
        <v>72</v>
      </c>
      <c r="DY500" s="3" t="s">
        <v>117</v>
      </c>
      <c r="DZ500" s="3" t="s">
        <v>118</v>
      </c>
      <c r="EA500" s="3" t="s">
        <v>127</v>
      </c>
      <c r="EB500" s="3" t="s">
        <v>125</v>
      </c>
      <c r="EC500" s="3" t="s">
        <v>128</v>
      </c>
      <c r="ED500" s="3" t="s">
        <v>122</v>
      </c>
      <c r="EE500" s="3" t="s">
        <v>123</v>
      </c>
      <c r="EF500" s="3" t="s">
        <v>119</v>
      </c>
      <c r="EH500" s="3">
        <f t="shared" ref="EH500:ES500" si="1125">IF(AND(DL500&lt;&gt;"",EH158=1),1,0)</f>
        <v>0</v>
      </c>
      <c r="EI500" s="3">
        <f t="shared" si="1125"/>
        <v>0</v>
      </c>
      <c r="EJ500" s="3">
        <f t="shared" si="1125"/>
        <v>0</v>
      </c>
      <c r="EK500" s="3">
        <f t="shared" si="1125"/>
        <v>1</v>
      </c>
      <c r="EL500" s="3">
        <f t="shared" si="1125"/>
        <v>1</v>
      </c>
      <c r="EM500" s="3">
        <f t="shared" si="1125"/>
        <v>0</v>
      </c>
      <c r="EN500" s="3">
        <f t="shared" si="1125"/>
        <v>1</v>
      </c>
      <c r="EO500" s="3">
        <f t="shared" si="1125"/>
        <v>0</v>
      </c>
      <c r="EP500" s="3">
        <f t="shared" si="1125"/>
        <v>1</v>
      </c>
      <c r="EQ500" s="3">
        <f t="shared" si="1125"/>
        <v>1</v>
      </c>
      <c r="ER500" s="3">
        <f t="shared" si="1125"/>
        <v>0</v>
      </c>
      <c r="ES500" s="3">
        <f t="shared" si="1125"/>
        <v>1</v>
      </c>
      <c r="ET500" s="3">
        <f t="shared" si="1085"/>
        <v>6</v>
      </c>
    </row>
    <row r="501" spans="4:150" x14ac:dyDescent="0.25">
      <c r="D501" s="3">
        <v>343</v>
      </c>
      <c r="E501" s="3" t="s">
        <v>1</v>
      </c>
      <c r="F501" s="3" t="s">
        <v>2</v>
      </c>
      <c r="H501" s="3" t="s">
        <v>4</v>
      </c>
      <c r="I501" s="3" t="s">
        <v>5</v>
      </c>
      <c r="K501" s="3" t="s">
        <v>0</v>
      </c>
      <c r="M501" s="3" t="s">
        <v>104</v>
      </c>
      <c r="N501" s="3" t="s">
        <v>105</v>
      </c>
      <c r="O501" s="5" t="s">
        <v>106</v>
      </c>
      <c r="R501" s="3" t="s">
        <v>117</v>
      </c>
      <c r="S501" s="3" t="s">
        <v>118</v>
      </c>
      <c r="T501" s="3" t="s">
        <v>127</v>
      </c>
      <c r="U501" s="3" t="s">
        <v>125</v>
      </c>
      <c r="V501" s="3" t="s">
        <v>128</v>
      </c>
      <c r="W501" s="3" t="s">
        <v>122</v>
      </c>
      <c r="X501" s="3" t="s">
        <v>119</v>
      </c>
      <c r="Y501" s="3" t="s">
        <v>124</v>
      </c>
      <c r="AA501" s="3">
        <f t="shared" ref="AA501:AL501" si="1126">IF(AND(E501&lt;&gt;"",AA158=1),1,0)</f>
        <v>0</v>
      </c>
      <c r="AB501" s="3">
        <f t="shared" si="1126"/>
        <v>0</v>
      </c>
      <c r="AC501" s="3">
        <f t="shared" si="1126"/>
        <v>0</v>
      </c>
      <c r="AD501" s="3">
        <f t="shared" si="1126"/>
        <v>1</v>
      </c>
      <c r="AE501" s="3">
        <f t="shared" si="1126"/>
        <v>1</v>
      </c>
      <c r="AF501" s="3">
        <f t="shared" si="1126"/>
        <v>0</v>
      </c>
      <c r="AG501" s="3">
        <f t="shared" si="1126"/>
        <v>1</v>
      </c>
      <c r="AH501" s="3">
        <f t="shared" si="1126"/>
        <v>0</v>
      </c>
      <c r="AI501" s="3">
        <f t="shared" si="1126"/>
        <v>1</v>
      </c>
      <c r="AJ501" s="3">
        <f t="shared" si="1126"/>
        <v>1</v>
      </c>
      <c r="AK501" s="3">
        <f t="shared" si="1126"/>
        <v>0</v>
      </c>
      <c r="AL501" s="3">
        <f t="shared" si="1126"/>
        <v>0</v>
      </c>
      <c r="AM501" s="3">
        <f t="shared" si="1083"/>
        <v>5</v>
      </c>
      <c r="DK501" s="3">
        <v>343</v>
      </c>
      <c r="DL501" s="3" t="s">
        <v>1</v>
      </c>
      <c r="DM501" s="3" t="s">
        <v>2</v>
      </c>
      <c r="DO501" s="3" t="s">
        <v>4</v>
      </c>
      <c r="DP501" s="3" t="s">
        <v>5</v>
      </c>
      <c r="DR501" s="3" t="s">
        <v>0</v>
      </c>
      <c r="DT501" s="3" t="s">
        <v>104</v>
      </c>
      <c r="DU501" s="3" t="s">
        <v>105</v>
      </c>
      <c r="DV501" s="5" t="s">
        <v>106</v>
      </c>
      <c r="DY501" s="3" t="s">
        <v>117</v>
      </c>
      <c r="DZ501" s="3" t="s">
        <v>118</v>
      </c>
      <c r="EA501" s="3" t="s">
        <v>127</v>
      </c>
      <c r="EB501" s="3" t="s">
        <v>125</v>
      </c>
      <c r="EC501" s="3" t="s">
        <v>128</v>
      </c>
      <c r="ED501" s="3" t="s">
        <v>122</v>
      </c>
      <c r="EE501" s="3" t="s">
        <v>119</v>
      </c>
      <c r="EF501" s="3" t="s">
        <v>124</v>
      </c>
      <c r="EH501" s="3">
        <f t="shared" ref="EH501:ES501" si="1127">IF(AND(DL501&lt;&gt;"",EH158=1),1,0)</f>
        <v>0</v>
      </c>
      <c r="EI501" s="3">
        <f t="shared" si="1127"/>
        <v>0</v>
      </c>
      <c r="EJ501" s="3">
        <f t="shared" si="1127"/>
        <v>0</v>
      </c>
      <c r="EK501" s="3">
        <f t="shared" si="1127"/>
        <v>1</v>
      </c>
      <c r="EL501" s="3">
        <f t="shared" si="1127"/>
        <v>1</v>
      </c>
      <c r="EM501" s="3">
        <f t="shared" si="1127"/>
        <v>0</v>
      </c>
      <c r="EN501" s="3">
        <f t="shared" si="1127"/>
        <v>1</v>
      </c>
      <c r="EO501" s="3">
        <f t="shared" si="1127"/>
        <v>0</v>
      </c>
      <c r="EP501" s="3">
        <f t="shared" si="1127"/>
        <v>1</v>
      </c>
      <c r="EQ501" s="3">
        <f t="shared" si="1127"/>
        <v>1</v>
      </c>
      <c r="ER501" s="3">
        <f t="shared" si="1127"/>
        <v>0</v>
      </c>
      <c r="ES501" s="3">
        <f t="shared" si="1127"/>
        <v>0</v>
      </c>
      <c r="ET501" s="3">
        <f t="shared" si="1085"/>
        <v>5</v>
      </c>
    </row>
    <row r="502" spans="4:150" x14ac:dyDescent="0.25">
      <c r="D502" s="3">
        <v>344</v>
      </c>
      <c r="E502" s="3" t="s">
        <v>1</v>
      </c>
      <c r="F502" s="3" t="s">
        <v>2</v>
      </c>
      <c r="H502" s="3" t="s">
        <v>4</v>
      </c>
      <c r="I502" s="3" t="s">
        <v>5</v>
      </c>
      <c r="K502" s="3" t="s">
        <v>0</v>
      </c>
      <c r="L502" s="3" t="s">
        <v>7</v>
      </c>
      <c r="O502" s="5" t="s">
        <v>106</v>
      </c>
      <c r="P502" s="3" t="s">
        <v>72</v>
      </c>
      <c r="R502" s="3" t="s">
        <v>117</v>
      </c>
      <c r="S502" s="3" t="s">
        <v>122</v>
      </c>
      <c r="T502" s="3" t="s">
        <v>127</v>
      </c>
      <c r="U502" s="3" t="s">
        <v>125</v>
      </c>
      <c r="V502" s="3" t="s">
        <v>128</v>
      </c>
      <c r="W502" s="3" t="s">
        <v>121</v>
      </c>
      <c r="X502" s="3" t="s">
        <v>123</v>
      </c>
      <c r="Y502" s="3" t="s">
        <v>124</v>
      </c>
      <c r="AA502" s="3">
        <f t="shared" ref="AA502:AL502" si="1128">IF(AND(E502&lt;&gt;"",AA158=1),1,0)</f>
        <v>0</v>
      </c>
      <c r="AB502" s="3">
        <f t="shared" si="1128"/>
        <v>0</v>
      </c>
      <c r="AC502" s="3">
        <f t="shared" si="1128"/>
        <v>0</v>
      </c>
      <c r="AD502" s="3">
        <f t="shared" si="1128"/>
        <v>1</v>
      </c>
      <c r="AE502" s="3">
        <f t="shared" si="1128"/>
        <v>1</v>
      </c>
      <c r="AF502" s="3">
        <f t="shared" si="1128"/>
        <v>0</v>
      </c>
      <c r="AG502" s="3">
        <f t="shared" si="1128"/>
        <v>1</v>
      </c>
      <c r="AH502" s="3">
        <f t="shared" si="1128"/>
        <v>0</v>
      </c>
      <c r="AI502" s="3">
        <f t="shared" si="1128"/>
        <v>0</v>
      </c>
      <c r="AJ502" s="3">
        <f t="shared" si="1128"/>
        <v>0</v>
      </c>
      <c r="AK502" s="3">
        <f t="shared" si="1128"/>
        <v>0</v>
      </c>
      <c r="AL502" s="3">
        <f t="shared" si="1128"/>
        <v>1</v>
      </c>
      <c r="AM502" s="3">
        <f t="shared" si="1083"/>
        <v>4</v>
      </c>
      <c r="DK502" s="3">
        <v>344</v>
      </c>
      <c r="DL502" s="3" t="s">
        <v>1</v>
      </c>
      <c r="DM502" s="3" t="s">
        <v>2</v>
      </c>
      <c r="DO502" s="3" t="s">
        <v>4</v>
      </c>
      <c r="DP502" s="3" t="s">
        <v>5</v>
      </c>
      <c r="DR502" s="3" t="s">
        <v>0</v>
      </c>
      <c r="DS502" s="3" t="s">
        <v>7</v>
      </c>
      <c r="DV502" s="5" t="s">
        <v>106</v>
      </c>
      <c r="DW502" s="3" t="s">
        <v>72</v>
      </c>
      <c r="DY502" s="3" t="s">
        <v>117</v>
      </c>
      <c r="DZ502" s="3" t="s">
        <v>122</v>
      </c>
      <c r="EA502" s="3" t="s">
        <v>127</v>
      </c>
      <c r="EB502" s="3" t="s">
        <v>125</v>
      </c>
      <c r="EC502" s="3" t="s">
        <v>128</v>
      </c>
      <c r="ED502" s="3" t="s">
        <v>121</v>
      </c>
      <c r="EE502" s="3" t="s">
        <v>123</v>
      </c>
      <c r="EF502" s="3" t="s">
        <v>124</v>
      </c>
      <c r="EH502" s="3">
        <f t="shared" ref="EH502:ES502" si="1129">IF(AND(DL502&lt;&gt;"",EH158=1),1,0)</f>
        <v>0</v>
      </c>
      <c r="EI502" s="3">
        <f t="shared" si="1129"/>
        <v>0</v>
      </c>
      <c r="EJ502" s="3">
        <f t="shared" si="1129"/>
        <v>0</v>
      </c>
      <c r="EK502" s="3">
        <f t="shared" si="1129"/>
        <v>1</v>
      </c>
      <c r="EL502" s="3">
        <f t="shared" si="1129"/>
        <v>1</v>
      </c>
      <c r="EM502" s="3">
        <f t="shared" si="1129"/>
        <v>0</v>
      </c>
      <c r="EN502" s="3">
        <f t="shared" si="1129"/>
        <v>1</v>
      </c>
      <c r="EO502" s="3">
        <f t="shared" si="1129"/>
        <v>0</v>
      </c>
      <c r="EP502" s="3">
        <f t="shared" si="1129"/>
        <v>0</v>
      </c>
      <c r="EQ502" s="3">
        <f t="shared" si="1129"/>
        <v>0</v>
      </c>
      <c r="ER502" s="3">
        <f t="shared" si="1129"/>
        <v>0</v>
      </c>
      <c r="ES502" s="3">
        <f t="shared" si="1129"/>
        <v>1</v>
      </c>
      <c r="ET502" s="3">
        <f t="shared" si="1085"/>
        <v>4</v>
      </c>
    </row>
    <row r="503" spans="4:150" x14ac:dyDescent="0.25">
      <c r="D503" s="3">
        <v>345</v>
      </c>
      <c r="E503" s="3" t="s">
        <v>1</v>
      </c>
      <c r="F503" s="3" t="s">
        <v>2</v>
      </c>
      <c r="H503" s="3" t="s">
        <v>4</v>
      </c>
      <c r="I503" s="3" t="s">
        <v>5</v>
      </c>
      <c r="K503" s="3" t="s">
        <v>0</v>
      </c>
      <c r="L503" s="3" t="s">
        <v>7</v>
      </c>
      <c r="N503" s="3" t="s">
        <v>105</v>
      </c>
      <c r="P503" s="3" t="s">
        <v>72</v>
      </c>
      <c r="R503" s="3" t="s">
        <v>121</v>
      </c>
      <c r="S503" s="3" t="s">
        <v>118</v>
      </c>
      <c r="T503" s="3" t="s">
        <v>127</v>
      </c>
      <c r="U503" s="3" t="s">
        <v>125</v>
      </c>
      <c r="V503" s="3" t="s">
        <v>128</v>
      </c>
      <c r="W503" s="3" t="s">
        <v>122</v>
      </c>
      <c r="X503" s="3" t="s">
        <v>123</v>
      </c>
      <c r="Y503" s="3" t="s">
        <v>117</v>
      </c>
      <c r="AA503" s="3">
        <f t="shared" ref="AA503:AL503" si="1130">IF(AND(E503&lt;&gt;"",AA158=1),1,0)</f>
        <v>0</v>
      </c>
      <c r="AB503" s="3">
        <f t="shared" si="1130"/>
        <v>0</v>
      </c>
      <c r="AC503" s="3">
        <f t="shared" si="1130"/>
        <v>0</v>
      </c>
      <c r="AD503" s="3">
        <f t="shared" si="1130"/>
        <v>1</v>
      </c>
      <c r="AE503" s="3">
        <f t="shared" si="1130"/>
        <v>1</v>
      </c>
      <c r="AF503" s="3">
        <f t="shared" si="1130"/>
        <v>0</v>
      </c>
      <c r="AG503" s="3">
        <f t="shared" si="1130"/>
        <v>1</v>
      </c>
      <c r="AH503" s="3">
        <f t="shared" si="1130"/>
        <v>0</v>
      </c>
      <c r="AI503" s="3">
        <f t="shared" si="1130"/>
        <v>0</v>
      </c>
      <c r="AJ503" s="3">
        <f t="shared" si="1130"/>
        <v>1</v>
      </c>
      <c r="AK503" s="3">
        <f t="shared" si="1130"/>
        <v>0</v>
      </c>
      <c r="AL503" s="3">
        <f t="shared" si="1130"/>
        <v>1</v>
      </c>
      <c r="AM503" s="3">
        <f t="shared" si="1083"/>
        <v>5</v>
      </c>
      <c r="DK503" s="3">
        <v>345</v>
      </c>
      <c r="DL503" s="3" t="s">
        <v>1</v>
      </c>
      <c r="DM503" s="3" t="s">
        <v>2</v>
      </c>
      <c r="DO503" s="3" t="s">
        <v>4</v>
      </c>
      <c r="DP503" s="3" t="s">
        <v>5</v>
      </c>
      <c r="DR503" s="3" t="s">
        <v>0</v>
      </c>
      <c r="DS503" s="3" t="s">
        <v>7</v>
      </c>
      <c r="DU503" s="3" t="s">
        <v>105</v>
      </c>
      <c r="DW503" s="3" t="s">
        <v>72</v>
      </c>
      <c r="DY503" s="3" t="s">
        <v>121</v>
      </c>
      <c r="DZ503" s="3" t="s">
        <v>118</v>
      </c>
      <c r="EA503" s="3" t="s">
        <v>127</v>
      </c>
      <c r="EB503" s="3" t="s">
        <v>125</v>
      </c>
      <c r="EC503" s="3" t="s">
        <v>128</v>
      </c>
      <c r="ED503" s="3" t="s">
        <v>122</v>
      </c>
      <c r="EE503" s="3" t="s">
        <v>123</v>
      </c>
      <c r="EF503" s="3" t="s">
        <v>117</v>
      </c>
      <c r="EH503" s="3">
        <f t="shared" ref="EH503:ES503" si="1131">IF(AND(DL503&lt;&gt;"",EH158=1),1,0)</f>
        <v>0</v>
      </c>
      <c r="EI503" s="3">
        <f t="shared" si="1131"/>
        <v>0</v>
      </c>
      <c r="EJ503" s="3">
        <f t="shared" si="1131"/>
        <v>0</v>
      </c>
      <c r="EK503" s="3">
        <f t="shared" si="1131"/>
        <v>1</v>
      </c>
      <c r="EL503" s="3">
        <f t="shared" si="1131"/>
        <v>1</v>
      </c>
      <c r="EM503" s="3">
        <f t="shared" si="1131"/>
        <v>0</v>
      </c>
      <c r="EN503" s="3">
        <f t="shared" si="1131"/>
        <v>1</v>
      </c>
      <c r="EO503" s="3">
        <f t="shared" si="1131"/>
        <v>0</v>
      </c>
      <c r="EP503" s="3">
        <f t="shared" si="1131"/>
        <v>0</v>
      </c>
      <c r="EQ503" s="3">
        <f t="shared" si="1131"/>
        <v>1</v>
      </c>
      <c r="ER503" s="3">
        <f t="shared" si="1131"/>
        <v>0</v>
      </c>
      <c r="ES503" s="3">
        <f t="shared" si="1131"/>
        <v>1</v>
      </c>
      <c r="ET503" s="3">
        <f t="shared" si="1085"/>
        <v>5</v>
      </c>
    </row>
    <row r="504" spans="4:150" x14ac:dyDescent="0.25">
      <c r="D504" s="3">
        <v>346</v>
      </c>
      <c r="E504" s="3" t="s">
        <v>1</v>
      </c>
      <c r="F504" s="3" t="s">
        <v>2</v>
      </c>
      <c r="H504" s="3" t="s">
        <v>4</v>
      </c>
      <c r="I504" s="3" t="s">
        <v>5</v>
      </c>
      <c r="K504" s="3" t="s">
        <v>0</v>
      </c>
      <c r="L504" s="3" t="s">
        <v>7</v>
      </c>
      <c r="N504" s="3" t="s">
        <v>105</v>
      </c>
      <c r="O504" s="5" t="s">
        <v>106</v>
      </c>
      <c r="R504" s="3" t="s">
        <v>121</v>
      </c>
      <c r="S504" s="3" t="s">
        <v>118</v>
      </c>
      <c r="T504" s="3" t="s">
        <v>127</v>
      </c>
      <c r="U504" s="3" t="s">
        <v>125</v>
      </c>
      <c r="V504" s="3" t="s">
        <v>128</v>
      </c>
      <c r="W504" s="3" t="s">
        <v>122</v>
      </c>
      <c r="X504" s="3" t="s">
        <v>117</v>
      </c>
      <c r="Y504" s="3" t="s">
        <v>124</v>
      </c>
      <c r="AA504" s="3">
        <f t="shared" ref="AA504:AL504" si="1132">IF(AND(E504&lt;&gt;"",AA158=1),1,0)</f>
        <v>0</v>
      </c>
      <c r="AB504" s="3">
        <f t="shared" si="1132"/>
        <v>0</v>
      </c>
      <c r="AC504" s="3">
        <f t="shared" si="1132"/>
        <v>0</v>
      </c>
      <c r="AD504" s="3">
        <f t="shared" si="1132"/>
        <v>1</v>
      </c>
      <c r="AE504" s="3">
        <f t="shared" si="1132"/>
        <v>1</v>
      </c>
      <c r="AF504" s="3">
        <f t="shared" si="1132"/>
        <v>0</v>
      </c>
      <c r="AG504" s="3">
        <f t="shared" si="1132"/>
        <v>1</v>
      </c>
      <c r="AH504" s="3">
        <f t="shared" si="1132"/>
        <v>0</v>
      </c>
      <c r="AI504" s="3">
        <f t="shared" si="1132"/>
        <v>0</v>
      </c>
      <c r="AJ504" s="3">
        <f t="shared" si="1132"/>
        <v>1</v>
      </c>
      <c r="AK504" s="3">
        <f t="shared" si="1132"/>
        <v>0</v>
      </c>
      <c r="AL504" s="3">
        <f t="shared" si="1132"/>
        <v>0</v>
      </c>
      <c r="AM504" s="3">
        <f t="shared" si="1083"/>
        <v>4</v>
      </c>
      <c r="DK504" s="3">
        <v>346</v>
      </c>
      <c r="DL504" s="3" t="s">
        <v>1</v>
      </c>
      <c r="DM504" s="3" t="s">
        <v>2</v>
      </c>
      <c r="DO504" s="3" t="s">
        <v>4</v>
      </c>
      <c r="DP504" s="3" t="s">
        <v>5</v>
      </c>
      <c r="DR504" s="3" t="s">
        <v>0</v>
      </c>
      <c r="DS504" s="3" t="s">
        <v>7</v>
      </c>
      <c r="DU504" s="3" t="s">
        <v>105</v>
      </c>
      <c r="DV504" s="5" t="s">
        <v>106</v>
      </c>
      <c r="DY504" s="3" t="s">
        <v>121</v>
      </c>
      <c r="DZ504" s="3" t="s">
        <v>118</v>
      </c>
      <c r="EA504" s="3" t="s">
        <v>127</v>
      </c>
      <c r="EB504" s="3" t="s">
        <v>125</v>
      </c>
      <c r="EC504" s="3" t="s">
        <v>128</v>
      </c>
      <c r="ED504" s="3" t="s">
        <v>122</v>
      </c>
      <c r="EE504" s="3" t="s">
        <v>117</v>
      </c>
      <c r="EF504" s="3" t="s">
        <v>124</v>
      </c>
      <c r="EH504" s="3">
        <f t="shared" ref="EH504:ES504" si="1133">IF(AND(DL504&lt;&gt;"",EH158=1),1,0)</f>
        <v>0</v>
      </c>
      <c r="EI504" s="3">
        <f t="shared" si="1133"/>
        <v>0</v>
      </c>
      <c r="EJ504" s="3">
        <f t="shared" si="1133"/>
        <v>0</v>
      </c>
      <c r="EK504" s="3">
        <f t="shared" si="1133"/>
        <v>1</v>
      </c>
      <c r="EL504" s="3">
        <f t="shared" si="1133"/>
        <v>1</v>
      </c>
      <c r="EM504" s="3">
        <f t="shared" si="1133"/>
        <v>0</v>
      </c>
      <c r="EN504" s="3">
        <f t="shared" si="1133"/>
        <v>1</v>
      </c>
      <c r="EO504" s="3">
        <f t="shared" si="1133"/>
        <v>0</v>
      </c>
      <c r="EP504" s="3">
        <f t="shared" si="1133"/>
        <v>0</v>
      </c>
      <c r="EQ504" s="3">
        <f t="shared" si="1133"/>
        <v>1</v>
      </c>
      <c r="ER504" s="3">
        <f t="shared" si="1133"/>
        <v>0</v>
      </c>
      <c r="ES504" s="3">
        <f t="shared" si="1133"/>
        <v>0</v>
      </c>
      <c r="ET504" s="3">
        <f t="shared" si="1085"/>
        <v>4</v>
      </c>
    </row>
    <row r="505" spans="4:150" x14ac:dyDescent="0.25">
      <c r="D505" s="3">
        <v>347</v>
      </c>
      <c r="E505" s="3" t="s">
        <v>1</v>
      </c>
      <c r="F505" s="3" t="s">
        <v>2</v>
      </c>
      <c r="H505" s="3" t="s">
        <v>4</v>
      </c>
      <c r="I505" s="3" t="s">
        <v>5</v>
      </c>
      <c r="K505" s="3" t="s">
        <v>0</v>
      </c>
      <c r="L505" s="3" t="s">
        <v>7</v>
      </c>
      <c r="M505" s="3" t="s">
        <v>104</v>
      </c>
      <c r="P505" s="3" t="s">
        <v>72</v>
      </c>
      <c r="R505" s="3" t="s">
        <v>117</v>
      </c>
      <c r="S505" s="3" t="s">
        <v>122</v>
      </c>
      <c r="T505" s="3" t="s">
        <v>127</v>
      </c>
      <c r="U505" s="3" t="s">
        <v>125</v>
      </c>
      <c r="V505" s="3" t="s">
        <v>128</v>
      </c>
      <c r="W505" s="3" t="s">
        <v>121</v>
      </c>
      <c r="X505" s="3" t="s">
        <v>123</v>
      </c>
      <c r="Y505" s="3" t="s">
        <v>119</v>
      </c>
      <c r="AA505" s="3">
        <f t="shared" ref="AA505:AL505" si="1134">IF(AND(E505&lt;&gt;"",AA158=1),1,0)</f>
        <v>0</v>
      </c>
      <c r="AB505" s="3">
        <f t="shared" si="1134"/>
        <v>0</v>
      </c>
      <c r="AC505" s="3">
        <f t="shared" si="1134"/>
        <v>0</v>
      </c>
      <c r="AD505" s="3">
        <f t="shared" si="1134"/>
        <v>1</v>
      </c>
      <c r="AE505" s="3">
        <f t="shared" si="1134"/>
        <v>1</v>
      </c>
      <c r="AF505" s="3">
        <f t="shared" si="1134"/>
        <v>0</v>
      </c>
      <c r="AG505" s="3">
        <f t="shared" si="1134"/>
        <v>1</v>
      </c>
      <c r="AH505" s="3">
        <f t="shared" si="1134"/>
        <v>0</v>
      </c>
      <c r="AI505" s="3">
        <f t="shared" si="1134"/>
        <v>1</v>
      </c>
      <c r="AJ505" s="3">
        <f t="shared" si="1134"/>
        <v>0</v>
      </c>
      <c r="AK505" s="3">
        <f t="shared" si="1134"/>
        <v>0</v>
      </c>
      <c r="AL505" s="3">
        <f t="shared" si="1134"/>
        <v>1</v>
      </c>
      <c r="AM505" s="3">
        <f t="shared" si="1083"/>
        <v>5</v>
      </c>
      <c r="DK505" s="3">
        <v>347</v>
      </c>
      <c r="DL505" s="3" t="s">
        <v>1</v>
      </c>
      <c r="DM505" s="3" t="s">
        <v>2</v>
      </c>
      <c r="DO505" s="3" t="s">
        <v>4</v>
      </c>
      <c r="DP505" s="3" t="s">
        <v>5</v>
      </c>
      <c r="DR505" s="3" t="s">
        <v>0</v>
      </c>
      <c r="DS505" s="3" t="s">
        <v>7</v>
      </c>
      <c r="DT505" s="3" t="s">
        <v>104</v>
      </c>
      <c r="DW505" s="3" t="s">
        <v>72</v>
      </c>
      <c r="DY505" s="3" t="s">
        <v>117</v>
      </c>
      <c r="DZ505" s="3" t="s">
        <v>122</v>
      </c>
      <c r="EA505" s="3" t="s">
        <v>127</v>
      </c>
      <c r="EB505" s="3" t="s">
        <v>125</v>
      </c>
      <c r="EC505" s="3" t="s">
        <v>128</v>
      </c>
      <c r="ED505" s="3" t="s">
        <v>121</v>
      </c>
      <c r="EE505" s="3" t="s">
        <v>123</v>
      </c>
      <c r="EF505" s="3" t="s">
        <v>119</v>
      </c>
      <c r="EH505" s="3">
        <f t="shared" ref="EH505:ES505" si="1135">IF(AND(DL505&lt;&gt;"",EH158=1),1,0)</f>
        <v>0</v>
      </c>
      <c r="EI505" s="3">
        <f t="shared" si="1135"/>
        <v>0</v>
      </c>
      <c r="EJ505" s="3">
        <f t="shared" si="1135"/>
        <v>0</v>
      </c>
      <c r="EK505" s="3">
        <f t="shared" si="1135"/>
        <v>1</v>
      </c>
      <c r="EL505" s="3">
        <f t="shared" si="1135"/>
        <v>1</v>
      </c>
      <c r="EM505" s="3">
        <f t="shared" si="1135"/>
        <v>0</v>
      </c>
      <c r="EN505" s="3">
        <f t="shared" si="1135"/>
        <v>1</v>
      </c>
      <c r="EO505" s="3">
        <f t="shared" si="1135"/>
        <v>0</v>
      </c>
      <c r="EP505" s="3">
        <f t="shared" si="1135"/>
        <v>1</v>
      </c>
      <c r="EQ505" s="3">
        <f t="shared" si="1135"/>
        <v>0</v>
      </c>
      <c r="ER505" s="3">
        <f t="shared" si="1135"/>
        <v>0</v>
      </c>
      <c r="ES505" s="3">
        <f t="shared" si="1135"/>
        <v>1</v>
      </c>
      <c r="ET505" s="3">
        <f t="shared" si="1085"/>
        <v>5</v>
      </c>
    </row>
    <row r="506" spans="4:150" x14ac:dyDescent="0.25">
      <c r="D506" s="3">
        <v>348</v>
      </c>
      <c r="E506" s="3" t="s">
        <v>1</v>
      </c>
      <c r="F506" s="3" t="s">
        <v>2</v>
      </c>
      <c r="H506" s="3" t="s">
        <v>4</v>
      </c>
      <c r="I506" s="3" t="s">
        <v>5</v>
      </c>
      <c r="K506" s="3" t="s">
        <v>0</v>
      </c>
      <c r="L506" s="3" t="s">
        <v>7</v>
      </c>
      <c r="M506" s="3" t="s">
        <v>104</v>
      </c>
      <c r="O506" s="5" t="s">
        <v>106</v>
      </c>
      <c r="R506" s="3" t="s">
        <v>117</v>
      </c>
      <c r="S506" s="3" t="s">
        <v>122</v>
      </c>
      <c r="T506" s="3" t="s">
        <v>127</v>
      </c>
      <c r="U506" s="3" t="s">
        <v>125</v>
      </c>
      <c r="V506" s="3" t="s">
        <v>128</v>
      </c>
      <c r="W506" s="3" t="s">
        <v>121</v>
      </c>
      <c r="X506" s="3" t="s">
        <v>119</v>
      </c>
      <c r="Y506" s="3" t="s">
        <v>124</v>
      </c>
      <c r="AA506" s="3">
        <f t="shared" ref="AA506:AL506" si="1136">IF(AND(E506&lt;&gt;"",AA158=1),1,0)</f>
        <v>0</v>
      </c>
      <c r="AB506" s="3">
        <f t="shared" si="1136"/>
        <v>0</v>
      </c>
      <c r="AC506" s="3">
        <f t="shared" si="1136"/>
        <v>0</v>
      </c>
      <c r="AD506" s="3">
        <f t="shared" si="1136"/>
        <v>1</v>
      </c>
      <c r="AE506" s="3">
        <f t="shared" si="1136"/>
        <v>1</v>
      </c>
      <c r="AF506" s="3">
        <f t="shared" si="1136"/>
        <v>0</v>
      </c>
      <c r="AG506" s="3">
        <f t="shared" si="1136"/>
        <v>1</v>
      </c>
      <c r="AH506" s="3">
        <f t="shared" si="1136"/>
        <v>0</v>
      </c>
      <c r="AI506" s="3">
        <f t="shared" si="1136"/>
        <v>1</v>
      </c>
      <c r="AJ506" s="3">
        <f t="shared" si="1136"/>
        <v>0</v>
      </c>
      <c r="AK506" s="3">
        <f t="shared" si="1136"/>
        <v>0</v>
      </c>
      <c r="AL506" s="3">
        <f t="shared" si="1136"/>
        <v>0</v>
      </c>
      <c r="AM506" s="3">
        <f t="shared" si="1083"/>
        <v>4</v>
      </c>
      <c r="DK506" s="3">
        <v>348</v>
      </c>
      <c r="DL506" s="3" t="s">
        <v>1</v>
      </c>
      <c r="DM506" s="3" t="s">
        <v>2</v>
      </c>
      <c r="DO506" s="3" t="s">
        <v>4</v>
      </c>
      <c r="DP506" s="3" t="s">
        <v>5</v>
      </c>
      <c r="DR506" s="3" t="s">
        <v>0</v>
      </c>
      <c r="DS506" s="3" t="s">
        <v>7</v>
      </c>
      <c r="DT506" s="3" t="s">
        <v>104</v>
      </c>
      <c r="DV506" s="5" t="s">
        <v>106</v>
      </c>
      <c r="DY506" s="3" t="s">
        <v>117</v>
      </c>
      <c r="DZ506" s="3" t="s">
        <v>122</v>
      </c>
      <c r="EA506" s="3" t="s">
        <v>127</v>
      </c>
      <c r="EB506" s="3" t="s">
        <v>125</v>
      </c>
      <c r="EC506" s="3" t="s">
        <v>128</v>
      </c>
      <c r="ED506" s="3" t="s">
        <v>121</v>
      </c>
      <c r="EE506" s="3" t="s">
        <v>119</v>
      </c>
      <c r="EF506" s="3" t="s">
        <v>124</v>
      </c>
      <c r="EH506" s="3">
        <f t="shared" ref="EH506:ES506" si="1137">IF(AND(DL506&lt;&gt;"",EH158=1),1,0)</f>
        <v>0</v>
      </c>
      <c r="EI506" s="3">
        <f t="shared" si="1137"/>
        <v>0</v>
      </c>
      <c r="EJ506" s="3">
        <f t="shared" si="1137"/>
        <v>0</v>
      </c>
      <c r="EK506" s="3">
        <f t="shared" si="1137"/>
        <v>1</v>
      </c>
      <c r="EL506" s="3">
        <f t="shared" si="1137"/>
        <v>1</v>
      </c>
      <c r="EM506" s="3">
        <f t="shared" si="1137"/>
        <v>0</v>
      </c>
      <c r="EN506" s="3">
        <f t="shared" si="1137"/>
        <v>1</v>
      </c>
      <c r="EO506" s="3">
        <f t="shared" si="1137"/>
        <v>0</v>
      </c>
      <c r="EP506" s="3">
        <f t="shared" si="1137"/>
        <v>1</v>
      </c>
      <c r="EQ506" s="3">
        <f t="shared" si="1137"/>
        <v>0</v>
      </c>
      <c r="ER506" s="3">
        <f t="shared" si="1137"/>
        <v>0</v>
      </c>
      <c r="ES506" s="3">
        <f t="shared" si="1137"/>
        <v>0</v>
      </c>
      <c r="ET506" s="3">
        <f t="shared" si="1085"/>
        <v>4</v>
      </c>
    </row>
    <row r="507" spans="4:150" x14ac:dyDescent="0.25">
      <c r="D507" s="3">
        <v>349</v>
      </c>
      <c r="E507" s="3" t="s">
        <v>1</v>
      </c>
      <c r="F507" s="3" t="s">
        <v>2</v>
      </c>
      <c r="H507" s="3" t="s">
        <v>4</v>
      </c>
      <c r="I507" s="3" t="s">
        <v>5</v>
      </c>
      <c r="K507" s="3" t="s">
        <v>0</v>
      </c>
      <c r="L507" s="3" t="s">
        <v>7</v>
      </c>
      <c r="M507" s="3" t="s">
        <v>104</v>
      </c>
      <c r="N507" s="3" t="s">
        <v>105</v>
      </c>
      <c r="R507" s="3" t="s">
        <v>121</v>
      </c>
      <c r="S507" s="3" t="s">
        <v>118</v>
      </c>
      <c r="T507" s="3" t="s">
        <v>127</v>
      </c>
      <c r="U507" s="3" t="s">
        <v>125</v>
      </c>
      <c r="V507" s="3" t="s">
        <v>128</v>
      </c>
      <c r="W507" s="3" t="s">
        <v>122</v>
      </c>
      <c r="X507" s="3" t="s">
        <v>117</v>
      </c>
      <c r="Y507" s="3" t="s">
        <v>119</v>
      </c>
      <c r="AA507" s="3">
        <f t="shared" ref="AA507:AL507" si="1138">IF(AND(E507&lt;&gt;"",AA158=1),1,0)</f>
        <v>0</v>
      </c>
      <c r="AB507" s="3">
        <f t="shared" si="1138"/>
        <v>0</v>
      </c>
      <c r="AC507" s="3">
        <f t="shared" si="1138"/>
        <v>0</v>
      </c>
      <c r="AD507" s="3">
        <f t="shared" si="1138"/>
        <v>1</v>
      </c>
      <c r="AE507" s="3">
        <f t="shared" si="1138"/>
        <v>1</v>
      </c>
      <c r="AF507" s="3">
        <f t="shared" si="1138"/>
        <v>0</v>
      </c>
      <c r="AG507" s="3">
        <f t="shared" si="1138"/>
        <v>1</v>
      </c>
      <c r="AH507" s="3">
        <f t="shared" si="1138"/>
        <v>0</v>
      </c>
      <c r="AI507" s="3">
        <f t="shared" si="1138"/>
        <v>1</v>
      </c>
      <c r="AJ507" s="3">
        <f t="shared" si="1138"/>
        <v>1</v>
      </c>
      <c r="AK507" s="3">
        <f t="shared" si="1138"/>
        <v>0</v>
      </c>
      <c r="AL507" s="3">
        <f t="shared" si="1138"/>
        <v>0</v>
      </c>
      <c r="AM507" s="3">
        <f t="shared" si="1083"/>
        <v>5</v>
      </c>
      <c r="DK507" s="3">
        <v>349</v>
      </c>
      <c r="DL507" s="3" t="s">
        <v>1</v>
      </c>
      <c r="DM507" s="3" t="s">
        <v>2</v>
      </c>
      <c r="DO507" s="3" t="s">
        <v>4</v>
      </c>
      <c r="DP507" s="3" t="s">
        <v>5</v>
      </c>
      <c r="DR507" s="3" t="s">
        <v>0</v>
      </c>
      <c r="DS507" s="3" t="s">
        <v>7</v>
      </c>
      <c r="DT507" s="3" t="s">
        <v>104</v>
      </c>
      <c r="DU507" s="3" t="s">
        <v>105</v>
      </c>
      <c r="DY507" s="3" t="s">
        <v>121</v>
      </c>
      <c r="DZ507" s="3" t="s">
        <v>118</v>
      </c>
      <c r="EA507" s="3" t="s">
        <v>127</v>
      </c>
      <c r="EB507" s="3" t="s">
        <v>125</v>
      </c>
      <c r="EC507" s="3" t="s">
        <v>128</v>
      </c>
      <c r="ED507" s="3" t="s">
        <v>122</v>
      </c>
      <c r="EE507" s="3" t="s">
        <v>117</v>
      </c>
      <c r="EF507" s="3" t="s">
        <v>119</v>
      </c>
      <c r="EH507" s="3">
        <f t="shared" ref="EH507:ES507" si="1139">IF(AND(DL507&lt;&gt;"",EH158=1),1,0)</f>
        <v>0</v>
      </c>
      <c r="EI507" s="3">
        <f t="shared" si="1139"/>
        <v>0</v>
      </c>
      <c r="EJ507" s="3">
        <f t="shared" si="1139"/>
        <v>0</v>
      </c>
      <c r="EK507" s="3">
        <f t="shared" si="1139"/>
        <v>1</v>
      </c>
      <c r="EL507" s="3">
        <f t="shared" si="1139"/>
        <v>1</v>
      </c>
      <c r="EM507" s="3">
        <f t="shared" si="1139"/>
        <v>0</v>
      </c>
      <c r="EN507" s="3">
        <f t="shared" si="1139"/>
        <v>1</v>
      </c>
      <c r="EO507" s="3">
        <f t="shared" si="1139"/>
        <v>0</v>
      </c>
      <c r="EP507" s="3">
        <f t="shared" si="1139"/>
        <v>1</v>
      </c>
      <c r="EQ507" s="3">
        <f t="shared" si="1139"/>
        <v>1</v>
      </c>
      <c r="ER507" s="3">
        <f t="shared" si="1139"/>
        <v>0</v>
      </c>
      <c r="ES507" s="3">
        <f t="shared" si="1139"/>
        <v>0</v>
      </c>
      <c r="ET507" s="3">
        <f t="shared" si="1085"/>
        <v>5</v>
      </c>
    </row>
    <row r="508" spans="4:150" x14ac:dyDescent="0.25">
      <c r="D508" s="3">
        <v>350</v>
      </c>
      <c r="E508" s="3" t="s">
        <v>1</v>
      </c>
      <c r="F508" s="3" t="s">
        <v>2</v>
      </c>
      <c r="H508" s="3" t="s">
        <v>4</v>
      </c>
      <c r="I508" s="3" t="s">
        <v>5</v>
      </c>
      <c r="J508" s="3" t="s">
        <v>6</v>
      </c>
      <c r="N508" s="3" t="s">
        <v>105</v>
      </c>
      <c r="O508" s="5" t="s">
        <v>106</v>
      </c>
      <c r="P508" s="3" t="s">
        <v>72</v>
      </c>
      <c r="R508" s="3" t="s">
        <v>117</v>
      </c>
      <c r="S508" s="3" t="s">
        <v>118</v>
      </c>
      <c r="T508" s="3" t="s">
        <v>127</v>
      </c>
      <c r="U508" s="3" t="s">
        <v>125</v>
      </c>
      <c r="V508" s="3" t="s">
        <v>128</v>
      </c>
      <c r="W508" s="3" t="s">
        <v>120</v>
      </c>
      <c r="X508" s="3" t="s">
        <v>123</v>
      </c>
      <c r="Y508" s="3" t="s">
        <v>124</v>
      </c>
      <c r="AA508" s="3">
        <f t="shared" ref="AA508:AL508" si="1140">IF(AND(E508&lt;&gt;"",AA158=1),1,0)</f>
        <v>0</v>
      </c>
      <c r="AB508" s="3">
        <f t="shared" si="1140"/>
        <v>0</v>
      </c>
      <c r="AC508" s="3">
        <f t="shared" si="1140"/>
        <v>0</v>
      </c>
      <c r="AD508" s="3">
        <f t="shared" si="1140"/>
        <v>1</v>
      </c>
      <c r="AE508" s="3">
        <f t="shared" si="1140"/>
        <v>1</v>
      </c>
      <c r="AF508" s="3">
        <f t="shared" si="1140"/>
        <v>1</v>
      </c>
      <c r="AG508" s="3">
        <f t="shared" si="1140"/>
        <v>0</v>
      </c>
      <c r="AH508" s="3">
        <f t="shared" si="1140"/>
        <v>0</v>
      </c>
      <c r="AI508" s="3">
        <f t="shared" si="1140"/>
        <v>0</v>
      </c>
      <c r="AJ508" s="3">
        <f t="shared" si="1140"/>
        <v>1</v>
      </c>
      <c r="AK508" s="3">
        <f t="shared" si="1140"/>
        <v>0</v>
      </c>
      <c r="AL508" s="3">
        <f t="shared" si="1140"/>
        <v>1</v>
      </c>
      <c r="AM508" s="3">
        <f t="shared" si="1083"/>
        <v>5</v>
      </c>
      <c r="DK508" s="3">
        <v>350</v>
      </c>
      <c r="DL508" s="3" t="s">
        <v>1</v>
      </c>
      <c r="DM508" s="3" t="s">
        <v>2</v>
      </c>
      <c r="DO508" s="3" t="s">
        <v>4</v>
      </c>
      <c r="DP508" s="3" t="s">
        <v>5</v>
      </c>
      <c r="DQ508" s="3" t="s">
        <v>6</v>
      </c>
      <c r="DU508" s="3" t="s">
        <v>105</v>
      </c>
      <c r="DV508" s="5" t="s">
        <v>106</v>
      </c>
      <c r="DW508" s="3" t="s">
        <v>72</v>
      </c>
      <c r="DY508" s="3" t="s">
        <v>117</v>
      </c>
      <c r="DZ508" s="3" t="s">
        <v>118</v>
      </c>
      <c r="EA508" s="3" t="s">
        <v>127</v>
      </c>
      <c r="EB508" s="3" t="s">
        <v>125</v>
      </c>
      <c r="EC508" s="3" t="s">
        <v>128</v>
      </c>
      <c r="ED508" s="3" t="s">
        <v>120</v>
      </c>
      <c r="EE508" s="3" t="s">
        <v>123</v>
      </c>
      <c r="EF508" s="3" t="s">
        <v>124</v>
      </c>
      <c r="EH508" s="3">
        <f t="shared" ref="EH508:ES508" si="1141">IF(AND(DL508&lt;&gt;"",EH158=1),1,0)</f>
        <v>0</v>
      </c>
      <c r="EI508" s="3">
        <f t="shared" si="1141"/>
        <v>0</v>
      </c>
      <c r="EJ508" s="3">
        <f t="shared" si="1141"/>
        <v>0</v>
      </c>
      <c r="EK508" s="3">
        <f t="shared" si="1141"/>
        <v>1</v>
      </c>
      <c r="EL508" s="3">
        <f t="shared" si="1141"/>
        <v>1</v>
      </c>
      <c r="EM508" s="3">
        <f t="shared" si="1141"/>
        <v>1</v>
      </c>
      <c r="EN508" s="3">
        <f t="shared" si="1141"/>
        <v>0</v>
      </c>
      <c r="EO508" s="3">
        <f t="shared" si="1141"/>
        <v>0</v>
      </c>
      <c r="EP508" s="3">
        <f t="shared" si="1141"/>
        <v>0</v>
      </c>
      <c r="EQ508" s="3">
        <f t="shared" si="1141"/>
        <v>1</v>
      </c>
      <c r="ER508" s="3">
        <f t="shared" si="1141"/>
        <v>0</v>
      </c>
      <c r="ES508" s="3">
        <f t="shared" si="1141"/>
        <v>1</v>
      </c>
      <c r="ET508" s="3">
        <f t="shared" si="1085"/>
        <v>5</v>
      </c>
    </row>
    <row r="509" spans="4:150" x14ac:dyDescent="0.25">
      <c r="D509" s="3">
        <v>351</v>
      </c>
      <c r="E509" s="3" t="s">
        <v>1</v>
      </c>
      <c r="F509" s="3" t="s">
        <v>2</v>
      </c>
      <c r="H509" s="3" t="s">
        <v>4</v>
      </c>
      <c r="I509" s="3" t="s">
        <v>5</v>
      </c>
      <c r="J509" s="3" t="s">
        <v>6</v>
      </c>
      <c r="M509" s="3" t="s">
        <v>104</v>
      </c>
      <c r="O509" s="5" t="s">
        <v>106</v>
      </c>
      <c r="P509" s="3" t="s">
        <v>72</v>
      </c>
      <c r="R509" s="3" t="s">
        <v>117</v>
      </c>
      <c r="S509" s="3" t="s">
        <v>119</v>
      </c>
      <c r="T509" s="3" t="s">
        <v>127</v>
      </c>
      <c r="U509" s="3" t="s">
        <v>125</v>
      </c>
      <c r="V509" s="3" t="s">
        <v>128</v>
      </c>
      <c r="W509" s="3" t="s">
        <v>120</v>
      </c>
      <c r="X509" s="3" t="s">
        <v>123</v>
      </c>
      <c r="Y509" s="3" t="s">
        <v>124</v>
      </c>
      <c r="AA509" s="3">
        <f t="shared" ref="AA509:AL509" si="1142">IF(AND(E509&lt;&gt;"",AA158=1),1,0)</f>
        <v>0</v>
      </c>
      <c r="AB509" s="3">
        <f t="shared" si="1142"/>
        <v>0</v>
      </c>
      <c r="AC509" s="3">
        <f t="shared" si="1142"/>
        <v>0</v>
      </c>
      <c r="AD509" s="3">
        <f t="shared" si="1142"/>
        <v>1</v>
      </c>
      <c r="AE509" s="3">
        <f t="shared" si="1142"/>
        <v>1</v>
      </c>
      <c r="AF509" s="3">
        <f t="shared" si="1142"/>
        <v>1</v>
      </c>
      <c r="AG509" s="3">
        <f t="shared" si="1142"/>
        <v>0</v>
      </c>
      <c r="AH509" s="3">
        <f t="shared" si="1142"/>
        <v>0</v>
      </c>
      <c r="AI509" s="3">
        <f t="shared" si="1142"/>
        <v>1</v>
      </c>
      <c r="AJ509" s="3">
        <f t="shared" si="1142"/>
        <v>0</v>
      </c>
      <c r="AK509" s="3">
        <f t="shared" si="1142"/>
        <v>0</v>
      </c>
      <c r="AL509" s="3">
        <f t="shared" si="1142"/>
        <v>1</v>
      </c>
      <c r="AM509" s="3">
        <f t="shared" si="1083"/>
        <v>5</v>
      </c>
      <c r="DK509" s="3">
        <v>351</v>
      </c>
      <c r="DL509" s="3" t="s">
        <v>1</v>
      </c>
      <c r="DM509" s="3" t="s">
        <v>2</v>
      </c>
      <c r="DO509" s="3" t="s">
        <v>4</v>
      </c>
      <c r="DP509" s="3" t="s">
        <v>5</v>
      </c>
      <c r="DQ509" s="3" t="s">
        <v>6</v>
      </c>
      <c r="DT509" s="3" t="s">
        <v>104</v>
      </c>
      <c r="DV509" s="5" t="s">
        <v>106</v>
      </c>
      <c r="DW509" s="3" t="s">
        <v>72</v>
      </c>
      <c r="DY509" s="3" t="s">
        <v>117</v>
      </c>
      <c r="DZ509" s="3" t="s">
        <v>119</v>
      </c>
      <c r="EA509" s="3" t="s">
        <v>127</v>
      </c>
      <c r="EB509" s="3" t="s">
        <v>125</v>
      </c>
      <c r="EC509" s="3" t="s">
        <v>128</v>
      </c>
      <c r="ED509" s="3" t="s">
        <v>120</v>
      </c>
      <c r="EE509" s="3" t="s">
        <v>123</v>
      </c>
      <c r="EF509" s="3" t="s">
        <v>124</v>
      </c>
      <c r="EH509" s="3">
        <f t="shared" ref="EH509:ES509" si="1143">IF(AND(DL509&lt;&gt;"",EH158=1),1,0)</f>
        <v>0</v>
      </c>
      <c r="EI509" s="3">
        <f t="shared" si="1143"/>
        <v>0</v>
      </c>
      <c r="EJ509" s="3">
        <f t="shared" si="1143"/>
        <v>0</v>
      </c>
      <c r="EK509" s="3">
        <f t="shared" si="1143"/>
        <v>1</v>
      </c>
      <c r="EL509" s="3">
        <f t="shared" si="1143"/>
        <v>1</v>
      </c>
      <c r="EM509" s="3">
        <f t="shared" si="1143"/>
        <v>1</v>
      </c>
      <c r="EN509" s="3">
        <f t="shared" si="1143"/>
        <v>0</v>
      </c>
      <c r="EO509" s="3">
        <f t="shared" si="1143"/>
        <v>0</v>
      </c>
      <c r="EP509" s="3">
        <f t="shared" si="1143"/>
        <v>1</v>
      </c>
      <c r="EQ509" s="3">
        <f t="shared" si="1143"/>
        <v>0</v>
      </c>
      <c r="ER509" s="3">
        <f t="shared" si="1143"/>
        <v>0</v>
      </c>
      <c r="ES509" s="3">
        <f t="shared" si="1143"/>
        <v>1</v>
      </c>
      <c r="ET509" s="3">
        <f t="shared" si="1085"/>
        <v>5</v>
      </c>
    </row>
    <row r="510" spans="4:150" x14ac:dyDescent="0.25">
      <c r="D510" s="3">
        <v>352</v>
      </c>
      <c r="E510" s="3" t="s">
        <v>1</v>
      </c>
      <c r="F510" s="3" t="s">
        <v>2</v>
      </c>
      <c r="H510" s="3" t="s">
        <v>4</v>
      </c>
      <c r="I510" s="3" t="s">
        <v>5</v>
      </c>
      <c r="J510" s="3" t="s">
        <v>6</v>
      </c>
      <c r="M510" s="3" t="s">
        <v>104</v>
      </c>
      <c r="N510" s="3" t="s">
        <v>105</v>
      </c>
      <c r="P510" s="3" t="s">
        <v>72</v>
      </c>
      <c r="R510" s="3" t="s">
        <v>117</v>
      </c>
      <c r="S510" s="3" t="s">
        <v>118</v>
      </c>
      <c r="T510" s="3" t="s">
        <v>127</v>
      </c>
      <c r="U510" s="3" t="s">
        <v>125</v>
      </c>
      <c r="V510" s="3" t="s">
        <v>128</v>
      </c>
      <c r="W510" s="3" t="s">
        <v>120</v>
      </c>
      <c r="X510" s="3" t="s">
        <v>123</v>
      </c>
      <c r="Y510" s="3" t="s">
        <v>119</v>
      </c>
      <c r="AA510" s="3">
        <f t="shared" ref="AA510:AL510" si="1144">IF(AND(E510&lt;&gt;"",AA158=1),1,0)</f>
        <v>0</v>
      </c>
      <c r="AB510" s="3">
        <f t="shared" si="1144"/>
        <v>0</v>
      </c>
      <c r="AC510" s="3">
        <f t="shared" si="1144"/>
        <v>0</v>
      </c>
      <c r="AD510" s="3">
        <f t="shared" si="1144"/>
        <v>1</v>
      </c>
      <c r="AE510" s="3">
        <f t="shared" si="1144"/>
        <v>1</v>
      </c>
      <c r="AF510" s="3">
        <f t="shared" si="1144"/>
        <v>1</v>
      </c>
      <c r="AG510" s="3">
        <f t="shared" si="1144"/>
        <v>0</v>
      </c>
      <c r="AH510" s="3">
        <f t="shared" si="1144"/>
        <v>0</v>
      </c>
      <c r="AI510" s="3">
        <f t="shared" si="1144"/>
        <v>1</v>
      </c>
      <c r="AJ510" s="3">
        <f t="shared" si="1144"/>
        <v>1</v>
      </c>
      <c r="AK510" s="3">
        <f t="shared" si="1144"/>
        <v>0</v>
      </c>
      <c r="AL510" s="3">
        <f t="shared" si="1144"/>
        <v>1</v>
      </c>
      <c r="AM510" s="3">
        <f t="shared" si="1083"/>
        <v>6</v>
      </c>
      <c r="DK510" s="3">
        <v>352</v>
      </c>
      <c r="DL510" s="3" t="s">
        <v>1</v>
      </c>
      <c r="DM510" s="3" t="s">
        <v>2</v>
      </c>
      <c r="DO510" s="3" t="s">
        <v>4</v>
      </c>
      <c r="DP510" s="3" t="s">
        <v>5</v>
      </c>
      <c r="DQ510" s="3" t="s">
        <v>6</v>
      </c>
      <c r="DT510" s="3" t="s">
        <v>104</v>
      </c>
      <c r="DU510" s="3" t="s">
        <v>105</v>
      </c>
      <c r="DW510" s="3" t="s">
        <v>72</v>
      </c>
      <c r="DY510" s="3" t="s">
        <v>117</v>
      </c>
      <c r="DZ510" s="3" t="s">
        <v>118</v>
      </c>
      <c r="EA510" s="3" t="s">
        <v>127</v>
      </c>
      <c r="EB510" s="3" t="s">
        <v>125</v>
      </c>
      <c r="EC510" s="3" t="s">
        <v>128</v>
      </c>
      <c r="ED510" s="3" t="s">
        <v>120</v>
      </c>
      <c r="EE510" s="3" t="s">
        <v>123</v>
      </c>
      <c r="EF510" s="3" t="s">
        <v>119</v>
      </c>
      <c r="EH510" s="3">
        <f t="shared" ref="EH510:ES510" si="1145">IF(AND(DL510&lt;&gt;"",EH158=1),1,0)</f>
        <v>0</v>
      </c>
      <c r="EI510" s="3">
        <f t="shared" si="1145"/>
        <v>0</v>
      </c>
      <c r="EJ510" s="3">
        <f t="shared" si="1145"/>
        <v>0</v>
      </c>
      <c r="EK510" s="3">
        <f t="shared" si="1145"/>
        <v>1</v>
      </c>
      <c r="EL510" s="3">
        <f t="shared" si="1145"/>
        <v>1</v>
      </c>
      <c r="EM510" s="3">
        <f t="shared" si="1145"/>
        <v>1</v>
      </c>
      <c r="EN510" s="3">
        <f t="shared" si="1145"/>
        <v>0</v>
      </c>
      <c r="EO510" s="3">
        <f t="shared" si="1145"/>
        <v>0</v>
      </c>
      <c r="EP510" s="3">
        <f t="shared" si="1145"/>
        <v>1</v>
      </c>
      <c r="EQ510" s="3">
        <f t="shared" si="1145"/>
        <v>1</v>
      </c>
      <c r="ER510" s="3">
        <f t="shared" si="1145"/>
        <v>0</v>
      </c>
      <c r="ES510" s="3">
        <f t="shared" si="1145"/>
        <v>1</v>
      </c>
      <c r="ET510" s="3">
        <f t="shared" si="1085"/>
        <v>6</v>
      </c>
    </row>
    <row r="511" spans="4:150" x14ac:dyDescent="0.25">
      <c r="D511" s="3">
        <v>353</v>
      </c>
      <c r="E511" s="3" t="s">
        <v>1</v>
      </c>
      <c r="F511" s="3" t="s">
        <v>2</v>
      </c>
      <c r="H511" s="3" t="s">
        <v>4</v>
      </c>
      <c r="I511" s="3" t="s">
        <v>5</v>
      </c>
      <c r="J511" s="3" t="s">
        <v>6</v>
      </c>
      <c r="M511" s="3" t="s">
        <v>104</v>
      </c>
      <c r="N511" s="3" t="s">
        <v>105</v>
      </c>
      <c r="O511" s="5" t="s">
        <v>106</v>
      </c>
      <c r="R511" s="3" t="s">
        <v>117</v>
      </c>
      <c r="S511" s="3" t="s">
        <v>118</v>
      </c>
      <c r="T511" s="3" t="s">
        <v>127</v>
      </c>
      <c r="U511" s="3" t="s">
        <v>125</v>
      </c>
      <c r="V511" s="3" t="s">
        <v>128</v>
      </c>
      <c r="W511" s="3" t="s">
        <v>120</v>
      </c>
      <c r="X511" s="3" t="s">
        <v>119</v>
      </c>
      <c r="Y511" s="3" t="s">
        <v>124</v>
      </c>
      <c r="AA511" s="3">
        <f t="shared" ref="AA511:AL511" si="1146">IF(AND(E511&lt;&gt;"",AA158=1),1,0)</f>
        <v>0</v>
      </c>
      <c r="AB511" s="3">
        <f t="shared" si="1146"/>
        <v>0</v>
      </c>
      <c r="AC511" s="3">
        <f t="shared" si="1146"/>
        <v>0</v>
      </c>
      <c r="AD511" s="3">
        <f t="shared" si="1146"/>
        <v>1</v>
      </c>
      <c r="AE511" s="3">
        <f t="shared" si="1146"/>
        <v>1</v>
      </c>
      <c r="AF511" s="3">
        <f t="shared" si="1146"/>
        <v>1</v>
      </c>
      <c r="AG511" s="3">
        <f t="shared" si="1146"/>
        <v>0</v>
      </c>
      <c r="AH511" s="3">
        <f t="shared" si="1146"/>
        <v>0</v>
      </c>
      <c r="AI511" s="3">
        <f t="shared" si="1146"/>
        <v>1</v>
      </c>
      <c r="AJ511" s="3">
        <f t="shared" si="1146"/>
        <v>1</v>
      </c>
      <c r="AK511" s="3">
        <f t="shared" si="1146"/>
        <v>0</v>
      </c>
      <c r="AL511" s="3">
        <f t="shared" si="1146"/>
        <v>0</v>
      </c>
      <c r="AM511" s="3">
        <f t="shared" si="1083"/>
        <v>5</v>
      </c>
      <c r="DK511" s="3">
        <v>353</v>
      </c>
      <c r="DL511" s="3" t="s">
        <v>1</v>
      </c>
      <c r="DM511" s="3" t="s">
        <v>2</v>
      </c>
      <c r="DO511" s="3" t="s">
        <v>4</v>
      </c>
      <c r="DP511" s="3" t="s">
        <v>5</v>
      </c>
      <c r="DQ511" s="3" t="s">
        <v>6</v>
      </c>
      <c r="DT511" s="3" t="s">
        <v>104</v>
      </c>
      <c r="DU511" s="3" t="s">
        <v>105</v>
      </c>
      <c r="DV511" s="5" t="s">
        <v>106</v>
      </c>
      <c r="DY511" s="3" t="s">
        <v>117</v>
      </c>
      <c r="DZ511" s="3" t="s">
        <v>118</v>
      </c>
      <c r="EA511" s="3" t="s">
        <v>127</v>
      </c>
      <c r="EB511" s="3" t="s">
        <v>125</v>
      </c>
      <c r="EC511" s="3" t="s">
        <v>128</v>
      </c>
      <c r="ED511" s="3" t="s">
        <v>120</v>
      </c>
      <c r="EE511" s="3" t="s">
        <v>119</v>
      </c>
      <c r="EF511" s="3" t="s">
        <v>124</v>
      </c>
      <c r="EH511" s="3">
        <f t="shared" ref="EH511:ES511" si="1147">IF(AND(DL511&lt;&gt;"",EH158=1),1,0)</f>
        <v>0</v>
      </c>
      <c r="EI511" s="3">
        <f t="shared" si="1147"/>
        <v>0</v>
      </c>
      <c r="EJ511" s="3">
        <f t="shared" si="1147"/>
        <v>0</v>
      </c>
      <c r="EK511" s="3">
        <f t="shared" si="1147"/>
        <v>1</v>
      </c>
      <c r="EL511" s="3">
        <f t="shared" si="1147"/>
        <v>1</v>
      </c>
      <c r="EM511" s="3">
        <f t="shared" si="1147"/>
        <v>1</v>
      </c>
      <c r="EN511" s="3">
        <f t="shared" si="1147"/>
        <v>0</v>
      </c>
      <c r="EO511" s="3">
        <f t="shared" si="1147"/>
        <v>0</v>
      </c>
      <c r="EP511" s="3">
        <f t="shared" si="1147"/>
        <v>1</v>
      </c>
      <c r="EQ511" s="3">
        <f t="shared" si="1147"/>
        <v>1</v>
      </c>
      <c r="ER511" s="3">
        <f t="shared" si="1147"/>
        <v>0</v>
      </c>
      <c r="ES511" s="3">
        <f t="shared" si="1147"/>
        <v>0</v>
      </c>
      <c r="ET511" s="3">
        <f t="shared" si="1085"/>
        <v>5</v>
      </c>
    </row>
    <row r="512" spans="4:150" x14ac:dyDescent="0.25">
      <c r="D512" s="3">
        <v>354</v>
      </c>
      <c r="E512" s="3" t="s">
        <v>1</v>
      </c>
      <c r="F512" s="3" t="s">
        <v>2</v>
      </c>
      <c r="H512" s="3" t="s">
        <v>4</v>
      </c>
      <c r="I512" s="3" t="s">
        <v>5</v>
      </c>
      <c r="J512" s="3" t="s">
        <v>6</v>
      </c>
      <c r="L512" s="3" t="s">
        <v>7</v>
      </c>
      <c r="O512" s="5" t="s">
        <v>106</v>
      </c>
      <c r="P512" s="3" t="s">
        <v>72</v>
      </c>
      <c r="R512" s="3" t="s">
        <v>121</v>
      </c>
      <c r="S512" s="3" t="s">
        <v>117</v>
      </c>
      <c r="T512" s="3" t="s">
        <v>127</v>
      </c>
      <c r="U512" s="3" t="s">
        <v>125</v>
      </c>
      <c r="V512" s="3" t="s">
        <v>128</v>
      </c>
      <c r="W512" s="3" t="s">
        <v>120</v>
      </c>
      <c r="X512" s="3" t="s">
        <v>123</v>
      </c>
      <c r="Y512" s="3" t="s">
        <v>124</v>
      </c>
      <c r="AA512" s="3">
        <f t="shared" ref="AA512:AL512" si="1148">IF(AND(E512&lt;&gt;"",AA158=1),1,0)</f>
        <v>0</v>
      </c>
      <c r="AB512" s="3">
        <f t="shared" si="1148"/>
        <v>0</v>
      </c>
      <c r="AC512" s="3">
        <f t="shared" si="1148"/>
        <v>0</v>
      </c>
      <c r="AD512" s="3">
        <f t="shared" si="1148"/>
        <v>1</v>
      </c>
      <c r="AE512" s="3">
        <f t="shared" si="1148"/>
        <v>1</v>
      </c>
      <c r="AF512" s="3">
        <f t="shared" si="1148"/>
        <v>1</v>
      </c>
      <c r="AG512" s="3">
        <f t="shared" si="1148"/>
        <v>0</v>
      </c>
      <c r="AH512" s="3">
        <f t="shared" si="1148"/>
        <v>0</v>
      </c>
      <c r="AI512" s="3">
        <f t="shared" si="1148"/>
        <v>0</v>
      </c>
      <c r="AJ512" s="3">
        <f t="shared" si="1148"/>
        <v>0</v>
      </c>
      <c r="AK512" s="3">
        <f t="shared" si="1148"/>
        <v>0</v>
      </c>
      <c r="AL512" s="3">
        <f t="shared" si="1148"/>
        <v>1</v>
      </c>
      <c r="AM512" s="3">
        <f t="shared" si="1083"/>
        <v>4</v>
      </c>
      <c r="DK512" s="3">
        <v>354</v>
      </c>
      <c r="DL512" s="3" t="s">
        <v>1</v>
      </c>
      <c r="DM512" s="3" t="s">
        <v>2</v>
      </c>
      <c r="DO512" s="3" t="s">
        <v>4</v>
      </c>
      <c r="DP512" s="3" t="s">
        <v>5</v>
      </c>
      <c r="DQ512" s="3" t="s">
        <v>6</v>
      </c>
      <c r="DS512" s="3" t="s">
        <v>7</v>
      </c>
      <c r="DV512" s="5" t="s">
        <v>106</v>
      </c>
      <c r="DW512" s="3" t="s">
        <v>72</v>
      </c>
      <c r="DY512" s="3" t="s">
        <v>121</v>
      </c>
      <c r="DZ512" s="3" t="s">
        <v>117</v>
      </c>
      <c r="EA512" s="3" t="s">
        <v>127</v>
      </c>
      <c r="EB512" s="3" t="s">
        <v>125</v>
      </c>
      <c r="EC512" s="3" t="s">
        <v>128</v>
      </c>
      <c r="ED512" s="3" t="s">
        <v>120</v>
      </c>
      <c r="EE512" s="3" t="s">
        <v>123</v>
      </c>
      <c r="EF512" s="3" t="s">
        <v>124</v>
      </c>
      <c r="EH512" s="3">
        <f t="shared" ref="EH512:ES512" si="1149">IF(AND(DL512&lt;&gt;"",EH158=1),1,0)</f>
        <v>0</v>
      </c>
      <c r="EI512" s="3">
        <f t="shared" si="1149"/>
        <v>0</v>
      </c>
      <c r="EJ512" s="3">
        <f t="shared" si="1149"/>
        <v>0</v>
      </c>
      <c r="EK512" s="3">
        <f t="shared" si="1149"/>
        <v>1</v>
      </c>
      <c r="EL512" s="3">
        <f t="shared" si="1149"/>
        <v>1</v>
      </c>
      <c r="EM512" s="3">
        <f t="shared" si="1149"/>
        <v>1</v>
      </c>
      <c r="EN512" s="3">
        <f t="shared" si="1149"/>
        <v>0</v>
      </c>
      <c r="EO512" s="3">
        <f t="shared" si="1149"/>
        <v>0</v>
      </c>
      <c r="EP512" s="3">
        <f t="shared" si="1149"/>
        <v>0</v>
      </c>
      <c r="EQ512" s="3">
        <f t="shared" si="1149"/>
        <v>0</v>
      </c>
      <c r="ER512" s="3">
        <f t="shared" si="1149"/>
        <v>0</v>
      </c>
      <c r="ES512" s="3">
        <f t="shared" si="1149"/>
        <v>1</v>
      </c>
      <c r="ET512" s="3">
        <f t="shared" si="1085"/>
        <v>4</v>
      </c>
    </row>
    <row r="513" spans="4:150" x14ac:dyDescent="0.25">
      <c r="D513" s="3">
        <v>355</v>
      </c>
      <c r="E513" s="3" t="s">
        <v>1</v>
      </c>
      <c r="F513" s="3" t="s">
        <v>2</v>
      </c>
      <c r="H513" s="3" t="s">
        <v>4</v>
      </c>
      <c r="I513" s="3" t="s">
        <v>5</v>
      </c>
      <c r="J513" s="3" t="s">
        <v>6</v>
      </c>
      <c r="L513" s="3" t="s">
        <v>7</v>
      </c>
      <c r="N513" s="3" t="s">
        <v>105</v>
      </c>
      <c r="P513" s="3" t="s">
        <v>72</v>
      </c>
      <c r="R513" s="3" t="s">
        <v>121</v>
      </c>
      <c r="S513" s="3" t="s">
        <v>118</v>
      </c>
      <c r="T513" s="3" t="s">
        <v>127</v>
      </c>
      <c r="U513" s="3" t="s">
        <v>125</v>
      </c>
      <c r="V513" s="3" t="s">
        <v>128</v>
      </c>
      <c r="W513" s="3" t="s">
        <v>120</v>
      </c>
      <c r="X513" s="3" t="s">
        <v>123</v>
      </c>
      <c r="Y513" s="3" t="s">
        <v>117</v>
      </c>
      <c r="AA513" s="3">
        <f t="shared" ref="AA513:AL513" si="1150">IF(AND(E513&lt;&gt;"",AA158=1),1,0)</f>
        <v>0</v>
      </c>
      <c r="AB513" s="3">
        <f t="shared" si="1150"/>
        <v>0</v>
      </c>
      <c r="AC513" s="3">
        <f t="shared" si="1150"/>
        <v>0</v>
      </c>
      <c r="AD513" s="3">
        <f t="shared" si="1150"/>
        <v>1</v>
      </c>
      <c r="AE513" s="3">
        <f t="shared" si="1150"/>
        <v>1</v>
      </c>
      <c r="AF513" s="3">
        <f t="shared" si="1150"/>
        <v>1</v>
      </c>
      <c r="AG513" s="3">
        <f t="shared" si="1150"/>
        <v>0</v>
      </c>
      <c r="AH513" s="3">
        <f t="shared" si="1150"/>
        <v>0</v>
      </c>
      <c r="AI513" s="3">
        <f t="shared" si="1150"/>
        <v>0</v>
      </c>
      <c r="AJ513" s="3">
        <f t="shared" si="1150"/>
        <v>1</v>
      </c>
      <c r="AK513" s="3">
        <f t="shared" si="1150"/>
        <v>0</v>
      </c>
      <c r="AL513" s="3">
        <f t="shared" si="1150"/>
        <v>1</v>
      </c>
      <c r="AM513" s="3">
        <f t="shared" si="1083"/>
        <v>5</v>
      </c>
      <c r="DK513" s="3">
        <v>355</v>
      </c>
      <c r="DL513" s="3" t="s">
        <v>1</v>
      </c>
      <c r="DM513" s="3" t="s">
        <v>2</v>
      </c>
      <c r="DO513" s="3" t="s">
        <v>4</v>
      </c>
      <c r="DP513" s="3" t="s">
        <v>5</v>
      </c>
      <c r="DQ513" s="3" t="s">
        <v>6</v>
      </c>
      <c r="DS513" s="3" t="s">
        <v>7</v>
      </c>
      <c r="DU513" s="3" t="s">
        <v>105</v>
      </c>
      <c r="DW513" s="3" t="s">
        <v>72</v>
      </c>
      <c r="DY513" s="3" t="s">
        <v>121</v>
      </c>
      <c r="DZ513" s="3" t="s">
        <v>118</v>
      </c>
      <c r="EA513" s="3" t="s">
        <v>127</v>
      </c>
      <c r="EB513" s="3" t="s">
        <v>125</v>
      </c>
      <c r="EC513" s="3" t="s">
        <v>128</v>
      </c>
      <c r="ED513" s="3" t="s">
        <v>120</v>
      </c>
      <c r="EE513" s="3" t="s">
        <v>123</v>
      </c>
      <c r="EF513" s="3" t="s">
        <v>117</v>
      </c>
      <c r="EH513" s="3">
        <f t="shared" ref="EH513:ES513" si="1151">IF(AND(DL513&lt;&gt;"",EH158=1),1,0)</f>
        <v>0</v>
      </c>
      <c r="EI513" s="3">
        <f t="shared" si="1151"/>
        <v>0</v>
      </c>
      <c r="EJ513" s="3">
        <f t="shared" si="1151"/>
        <v>0</v>
      </c>
      <c r="EK513" s="3">
        <f t="shared" si="1151"/>
        <v>1</v>
      </c>
      <c r="EL513" s="3">
        <f t="shared" si="1151"/>
        <v>1</v>
      </c>
      <c r="EM513" s="3">
        <f t="shared" si="1151"/>
        <v>1</v>
      </c>
      <c r="EN513" s="3">
        <f t="shared" si="1151"/>
        <v>0</v>
      </c>
      <c r="EO513" s="3">
        <f t="shared" si="1151"/>
        <v>0</v>
      </c>
      <c r="EP513" s="3">
        <f t="shared" si="1151"/>
        <v>0</v>
      </c>
      <c r="EQ513" s="3">
        <f t="shared" si="1151"/>
        <v>1</v>
      </c>
      <c r="ER513" s="3">
        <f t="shared" si="1151"/>
        <v>0</v>
      </c>
      <c r="ES513" s="3">
        <f t="shared" si="1151"/>
        <v>1</v>
      </c>
      <c r="ET513" s="3">
        <f t="shared" si="1085"/>
        <v>5</v>
      </c>
    </row>
    <row r="514" spans="4:150" x14ac:dyDescent="0.25">
      <c r="D514" s="3">
        <v>356</v>
      </c>
      <c r="E514" s="3" t="s">
        <v>1</v>
      </c>
      <c r="F514" s="3" t="s">
        <v>2</v>
      </c>
      <c r="H514" s="3" t="s">
        <v>4</v>
      </c>
      <c r="I514" s="3" t="s">
        <v>5</v>
      </c>
      <c r="J514" s="3" t="s">
        <v>6</v>
      </c>
      <c r="L514" s="3" t="s">
        <v>7</v>
      </c>
      <c r="N514" s="3" t="s">
        <v>105</v>
      </c>
      <c r="O514" s="5" t="s">
        <v>106</v>
      </c>
      <c r="R514" s="3" t="s">
        <v>121</v>
      </c>
      <c r="S514" s="3" t="s">
        <v>118</v>
      </c>
      <c r="T514" s="3" t="s">
        <v>127</v>
      </c>
      <c r="U514" s="3" t="s">
        <v>125</v>
      </c>
      <c r="V514" s="3" t="s">
        <v>128</v>
      </c>
      <c r="W514" s="3" t="s">
        <v>120</v>
      </c>
      <c r="X514" s="3" t="s">
        <v>117</v>
      </c>
      <c r="Y514" s="3" t="s">
        <v>124</v>
      </c>
      <c r="AA514" s="3">
        <f t="shared" ref="AA514:AL514" si="1152">IF(AND(E514&lt;&gt;"",AA158=1),1,0)</f>
        <v>0</v>
      </c>
      <c r="AB514" s="3">
        <f t="shared" si="1152"/>
        <v>0</v>
      </c>
      <c r="AC514" s="3">
        <f t="shared" si="1152"/>
        <v>0</v>
      </c>
      <c r="AD514" s="3">
        <f t="shared" si="1152"/>
        <v>1</v>
      </c>
      <c r="AE514" s="3">
        <f t="shared" si="1152"/>
        <v>1</v>
      </c>
      <c r="AF514" s="3">
        <f t="shared" si="1152"/>
        <v>1</v>
      </c>
      <c r="AG514" s="3">
        <f t="shared" si="1152"/>
        <v>0</v>
      </c>
      <c r="AH514" s="3">
        <f t="shared" si="1152"/>
        <v>0</v>
      </c>
      <c r="AI514" s="3">
        <f t="shared" si="1152"/>
        <v>0</v>
      </c>
      <c r="AJ514" s="3">
        <f t="shared" si="1152"/>
        <v>1</v>
      </c>
      <c r="AK514" s="3">
        <f t="shared" si="1152"/>
        <v>0</v>
      </c>
      <c r="AL514" s="3">
        <f t="shared" si="1152"/>
        <v>0</v>
      </c>
      <c r="AM514" s="3">
        <f t="shared" si="1083"/>
        <v>4</v>
      </c>
      <c r="DK514" s="3">
        <v>356</v>
      </c>
      <c r="DL514" s="3" t="s">
        <v>1</v>
      </c>
      <c r="DM514" s="3" t="s">
        <v>2</v>
      </c>
      <c r="DO514" s="3" t="s">
        <v>4</v>
      </c>
      <c r="DP514" s="3" t="s">
        <v>5</v>
      </c>
      <c r="DQ514" s="3" t="s">
        <v>6</v>
      </c>
      <c r="DS514" s="3" t="s">
        <v>7</v>
      </c>
      <c r="DU514" s="3" t="s">
        <v>105</v>
      </c>
      <c r="DV514" s="5" t="s">
        <v>106</v>
      </c>
      <c r="DY514" s="3" t="s">
        <v>121</v>
      </c>
      <c r="DZ514" s="3" t="s">
        <v>118</v>
      </c>
      <c r="EA514" s="3" t="s">
        <v>127</v>
      </c>
      <c r="EB514" s="3" t="s">
        <v>125</v>
      </c>
      <c r="EC514" s="3" t="s">
        <v>128</v>
      </c>
      <c r="ED514" s="3" t="s">
        <v>120</v>
      </c>
      <c r="EE514" s="3" t="s">
        <v>117</v>
      </c>
      <c r="EF514" s="3" t="s">
        <v>124</v>
      </c>
      <c r="EH514" s="3">
        <f t="shared" ref="EH514:ES514" si="1153">IF(AND(DL514&lt;&gt;"",EH158=1),1,0)</f>
        <v>0</v>
      </c>
      <c r="EI514" s="3">
        <f t="shared" si="1153"/>
        <v>0</v>
      </c>
      <c r="EJ514" s="3">
        <f t="shared" si="1153"/>
        <v>0</v>
      </c>
      <c r="EK514" s="3">
        <f t="shared" si="1153"/>
        <v>1</v>
      </c>
      <c r="EL514" s="3">
        <f t="shared" si="1153"/>
        <v>1</v>
      </c>
      <c r="EM514" s="3">
        <f t="shared" si="1153"/>
        <v>1</v>
      </c>
      <c r="EN514" s="3">
        <f t="shared" si="1153"/>
        <v>0</v>
      </c>
      <c r="EO514" s="3">
        <f t="shared" si="1153"/>
        <v>0</v>
      </c>
      <c r="EP514" s="3">
        <f t="shared" si="1153"/>
        <v>0</v>
      </c>
      <c r="EQ514" s="3">
        <f t="shared" si="1153"/>
        <v>1</v>
      </c>
      <c r="ER514" s="3">
        <f t="shared" si="1153"/>
        <v>0</v>
      </c>
      <c r="ES514" s="3">
        <f t="shared" si="1153"/>
        <v>0</v>
      </c>
      <c r="ET514" s="3">
        <f t="shared" si="1085"/>
        <v>4</v>
      </c>
    </row>
    <row r="515" spans="4:150" x14ac:dyDescent="0.25">
      <c r="D515" s="3">
        <v>357</v>
      </c>
      <c r="E515" s="3" t="s">
        <v>1</v>
      </c>
      <c r="F515" s="3" t="s">
        <v>2</v>
      </c>
      <c r="H515" s="3" t="s">
        <v>4</v>
      </c>
      <c r="I515" s="3" t="s">
        <v>5</v>
      </c>
      <c r="J515" s="3" t="s">
        <v>6</v>
      </c>
      <c r="L515" s="3" t="s">
        <v>7</v>
      </c>
      <c r="M515" s="3" t="s">
        <v>104</v>
      </c>
      <c r="P515" s="3" t="s">
        <v>72</v>
      </c>
      <c r="R515" s="3" t="s">
        <v>121</v>
      </c>
      <c r="S515" s="3" t="s">
        <v>117</v>
      </c>
      <c r="T515" s="3" t="s">
        <v>127</v>
      </c>
      <c r="U515" s="3" t="s">
        <v>125</v>
      </c>
      <c r="V515" s="3" t="s">
        <v>128</v>
      </c>
      <c r="W515" s="3" t="s">
        <v>120</v>
      </c>
      <c r="X515" s="3" t="s">
        <v>123</v>
      </c>
      <c r="Y515" s="3" t="s">
        <v>119</v>
      </c>
      <c r="AA515" s="3">
        <f t="shared" ref="AA515:AL515" si="1154">IF(AND(E515&lt;&gt;"",AA158=1),1,0)</f>
        <v>0</v>
      </c>
      <c r="AB515" s="3">
        <f t="shared" si="1154"/>
        <v>0</v>
      </c>
      <c r="AC515" s="3">
        <f t="shared" si="1154"/>
        <v>0</v>
      </c>
      <c r="AD515" s="3">
        <f t="shared" si="1154"/>
        <v>1</v>
      </c>
      <c r="AE515" s="3">
        <f t="shared" si="1154"/>
        <v>1</v>
      </c>
      <c r="AF515" s="3">
        <f t="shared" si="1154"/>
        <v>1</v>
      </c>
      <c r="AG515" s="3">
        <f t="shared" si="1154"/>
        <v>0</v>
      </c>
      <c r="AH515" s="3">
        <f t="shared" si="1154"/>
        <v>0</v>
      </c>
      <c r="AI515" s="3">
        <f t="shared" si="1154"/>
        <v>1</v>
      </c>
      <c r="AJ515" s="3">
        <f t="shared" si="1154"/>
        <v>0</v>
      </c>
      <c r="AK515" s="3">
        <f t="shared" si="1154"/>
        <v>0</v>
      </c>
      <c r="AL515" s="3">
        <f t="shared" si="1154"/>
        <v>1</v>
      </c>
      <c r="AM515" s="3">
        <f t="shared" si="1083"/>
        <v>5</v>
      </c>
      <c r="DK515" s="3">
        <v>357</v>
      </c>
      <c r="DL515" s="3" t="s">
        <v>1</v>
      </c>
      <c r="DM515" s="3" t="s">
        <v>2</v>
      </c>
      <c r="DO515" s="3" t="s">
        <v>4</v>
      </c>
      <c r="DP515" s="3" t="s">
        <v>5</v>
      </c>
      <c r="DQ515" s="3" t="s">
        <v>6</v>
      </c>
      <c r="DS515" s="3" t="s">
        <v>7</v>
      </c>
      <c r="DT515" s="3" t="s">
        <v>104</v>
      </c>
      <c r="DW515" s="3" t="s">
        <v>72</v>
      </c>
      <c r="DY515" s="3" t="s">
        <v>121</v>
      </c>
      <c r="DZ515" s="3" t="s">
        <v>117</v>
      </c>
      <c r="EA515" s="3" t="s">
        <v>127</v>
      </c>
      <c r="EB515" s="3" t="s">
        <v>125</v>
      </c>
      <c r="EC515" s="3" t="s">
        <v>128</v>
      </c>
      <c r="ED515" s="3" t="s">
        <v>120</v>
      </c>
      <c r="EE515" s="3" t="s">
        <v>123</v>
      </c>
      <c r="EF515" s="3" t="s">
        <v>119</v>
      </c>
      <c r="EH515" s="3">
        <f t="shared" ref="EH515:ES515" si="1155">IF(AND(DL515&lt;&gt;"",EH158=1),1,0)</f>
        <v>0</v>
      </c>
      <c r="EI515" s="3">
        <f t="shared" si="1155"/>
        <v>0</v>
      </c>
      <c r="EJ515" s="3">
        <f t="shared" si="1155"/>
        <v>0</v>
      </c>
      <c r="EK515" s="3">
        <f t="shared" si="1155"/>
        <v>1</v>
      </c>
      <c r="EL515" s="3">
        <f t="shared" si="1155"/>
        <v>1</v>
      </c>
      <c r="EM515" s="3">
        <f t="shared" si="1155"/>
        <v>1</v>
      </c>
      <c r="EN515" s="3">
        <f t="shared" si="1155"/>
        <v>0</v>
      </c>
      <c r="EO515" s="3">
        <f t="shared" si="1155"/>
        <v>0</v>
      </c>
      <c r="EP515" s="3">
        <f t="shared" si="1155"/>
        <v>1</v>
      </c>
      <c r="EQ515" s="3">
        <f t="shared" si="1155"/>
        <v>0</v>
      </c>
      <c r="ER515" s="3">
        <f t="shared" si="1155"/>
        <v>0</v>
      </c>
      <c r="ES515" s="3">
        <f t="shared" si="1155"/>
        <v>1</v>
      </c>
      <c r="ET515" s="3">
        <f t="shared" si="1085"/>
        <v>5</v>
      </c>
    </row>
    <row r="516" spans="4:150" x14ac:dyDescent="0.25">
      <c r="D516" s="3">
        <v>358</v>
      </c>
      <c r="E516" s="3" t="s">
        <v>1</v>
      </c>
      <c r="F516" s="3" t="s">
        <v>2</v>
      </c>
      <c r="H516" s="3" t="s">
        <v>4</v>
      </c>
      <c r="I516" s="3" t="s">
        <v>5</v>
      </c>
      <c r="J516" s="3" t="s">
        <v>6</v>
      </c>
      <c r="L516" s="3" t="s">
        <v>7</v>
      </c>
      <c r="M516" s="3" t="s">
        <v>104</v>
      </c>
      <c r="O516" s="5" t="s">
        <v>106</v>
      </c>
      <c r="R516" s="3" t="s">
        <v>121</v>
      </c>
      <c r="S516" s="3" t="s">
        <v>117</v>
      </c>
      <c r="T516" s="3" t="s">
        <v>127</v>
      </c>
      <c r="U516" s="3" t="s">
        <v>125</v>
      </c>
      <c r="V516" s="3" t="s">
        <v>128</v>
      </c>
      <c r="W516" s="3" t="s">
        <v>120</v>
      </c>
      <c r="X516" s="3" t="s">
        <v>119</v>
      </c>
      <c r="Y516" s="3" t="s">
        <v>124</v>
      </c>
      <c r="AA516" s="3">
        <f t="shared" ref="AA516:AL516" si="1156">IF(AND(E516&lt;&gt;"",AA158=1),1,0)</f>
        <v>0</v>
      </c>
      <c r="AB516" s="3">
        <f t="shared" si="1156"/>
        <v>0</v>
      </c>
      <c r="AC516" s="3">
        <f t="shared" si="1156"/>
        <v>0</v>
      </c>
      <c r="AD516" s="3">
        <f t="shared" si="1156"/>
        <v>1</v>
      </c>
      <c r="AE516" s="3">
        <f t="shared" si="1156"/>
        <v>1</v>
      </c>
      <c r="AF516" s="3">
        <f t="shared" si="1156"/>
        <v>1</v>
      </c>
      <c r="AG516" s="3">
        <f t="shared" si="1156"/>
        <v>0</v>
      </c>
      <c r="AH516" s="3">
        <f t="shared" si="1156"/>
        <v>0</v>
      </c>
      <c r="AI516" s="3">
        <f t="shared" si="1156"/>
        <v>1</v>
      </c>
      <c r="AJ516" s="3">
        <f t="shared" si="1156"/>
        <v>0</v>
      </c>
      <c r="AK516" s="3">
        <f t="shared" si="1156"/>
        <v>0</v>
      </c>
      <c r="AL516" s="3">
        <f t="shared" si="1156"/>
        <v>0</v>
      </c>
      <c r="AM516" s="3">
        <f t="shared" si="1083"/>
        <v>4</v>
      </c>
      <c r="DK516" s="3">
        <v>358</v>
      </c>
      <c r="DL516" s="3" t="s">
        <v>1</v>
      </c>
      <c r="DM516" s="3" t="s">
        <v>2</v>
      </c>
      <c r="DO516" s="3" t="s">
        <v>4</v>
      </c>
      <c r="DP516" s="3" t="s">
        <v>5</v>
      </c>
      <c r="DQ516" s="3" t="s">
        <v>6</v>
      </c>
      <c r="DS516" s="3" t="s">
        <v>7</v>
      </c>
      <c r="DT516" s="3" t="s">
        <v>104</v>
      </c>
      <c r="DV516" s="5" t="s">
        <v>106</v>
      </c>
      <c r="DY516" s="3" t="s">
        <v>121</v>
      </c>
      <c r="DZ516" s="3" t="s">
        <v>117</v>
      </c>
      <c r="EA516" s="3" t="s">
        <v>127</v>
      </c>
      <c r="EB516" s="3" t="s">
        <v>125</v>
      </c>
      <c r="EC516" s="3" t="s">
        <v>128</v>
      </c>
      <c r="ED516" s="3" t="s">
        <v>120</v>
      </c>
      <c r="EE516" s="3" t="s">
        <v>119</v>
      </c>
      <c r="EF516" s="3" t="s">
        <v>124</v>
      </c>
      <c r="EH516" s="3">
        <f t="shared" ref="EH516:ES516" si="1157">IF(AND(DL516&lt;&gt;"",EH158=1),1,0)</f>
        <v>0</v>
      </c>
      <c r="EI516" s="3">
        <f t="shared" si="1157"/>
        <v>0</v>
      </c>
      <c r="EJ516" s="3">
        <f t="shared" si="1157"/>
        <v>0</v>
      </c>
      <c r="EK516" s="3">
        <f t="shared" si="1157"/>
        <v>1</v>
      </c>
      <c r="EL516" s="3">
        <f t="shared" si="1157"/>
        <v>1</v>
      </c>
      <c r="EM516" s="3">
        <f t="shared" si="1157"/>
        <v>1</v>
      </c>
      <c r="EN516" s="3">
        <f t="shared" si="1157"/>
        <v>0</v>
      </c>
      <c r="EO516" s="3">
        <f t="shared" si="1157"/>
        <v>0</v>
      </c>
      <c r="EP516" s="3">
        <f t="shared" si="1157"/>
        <v>1</v>
      </c>
      <c r="EQ516" s="3">
        <f t="shared" si="1157"/>
        <v>0</v>
      </c>
      <c r="ER516" s="3">
        <f t="shared" si="1157"/>
        <v>0</v>
      </c>
      <c r="ES516" s="3">
        <f t="shared" si="1157"/>
        <v>0</v>
      </c>
      <c r="ET516" s="3">
        <f t="shared" si="1085"/>
        <v>4</v>
      </c>
    </row>
    <row r="517" spans="4:150" x14ac:dyDescent="0.25">
      <c r="D517" s="3">
        <v>359</v>
      </c>
      <c r="E517" s="3" t="s">
        <v>1</v>
      </c>
      <c r="F517" s="3" t="s">
        <v>2</v>
      </c>
      <c r="H517" s="3" t="s">
        <v>4</v>
      </c>
      <c r="I517" s="3" t="s">
        <v>5</v>
      </c>
      <c r="J517" s="3" t="s">
        <v>6</v>
      </c>
      <c r="L517" s="3" t="s">
        <v>7</v>
      </c>
      <c r="M517" s="3" t="s">
        <v>104</v>
      </c>
      <c r="N517" s="3" t="s">
        <v>105</v>
      </c>
      <c r="R517" s="3" t="s">
        <v>121</v>
      </c>
      <c r="S517" s="3" t="s">
        <v>118</v>
      </c>
      <c r="T517" s="3" t="s">
        <v>127</v>
      </c>
      <c r="U517" s="3" t="s">
        <v>125</v>
      </c>
      <c r="V517" s="3" t="s">
        <v>128</v>
      </c>
      <c r="W517" s="3" t="s">
        <v>120</v>
      </c>
      <c r="X517" s="3" t="s">
        <v>117</v>
      </c>
      <c r="Y517" s="3" t="s">
        <v>119</v>
      </c>
      <c r="AA517" s="3">
        <f t="shared" ref="AA517:AL517" si="1158">IF(AND(E517&lt;&gt;"",AA158=1),1,0)</f>
        <v>0</v>
      </c>
      <c r="AB517" s="3">
        <f t="shared" si="1158"/>
        <v>0</v>
      </c>
      <c r="AC517" s="3">
        <f t="shared" si="1158"/>
        <v>0</v>
      </c>
      <c r="AD517" s="3">
        <f t="shared" si="1158"/>
        <v>1</v>
      </c>
      <c r="AE517" s="3">
        <f t="shared" si="1158"/>
        <v>1</v>
      </c>
      <c r="AF517" s="3">
        <f t="shared" si="1158"/>
        <v>1</v>
      </c>
      <c r="AG517" s="3">
        <f t="shared" si="1158"/>
        <v>0</v>
      </c>
      <c r="AH517" s="3">
        <f t="shared" si="1158"/>
        <v>0</v>
      </c>
      <c r="AI517" s="3">
        <f t="shared" si="1158"/>
        <v>1</v>
      </c>
      <c r="AJ517" s="3">
        <f t="shared" si="1158"/>
        <v>1</v>
      </c>
      <c r="AK517" s="3">
        <f t="shared" si="1158"/>
        <v>0</v>
      </c>
      <c r="AL517" s="3">
        <f t="shared" si="1158"/>
        <v>0</v>
      </c>
      <c r="AM517" s="3">
        <f t="shared" si="1083"/>
        <v>5</v>
      </c>
      <c r="DK517" s="3">
        <v>359</v>
      </c>
      <c r="DL517" s="3" t="s">
        <v>1</v>
      </c>
      <c r="DM517" s="3" t="s">
        <v>2</v>
      </c>
      <c r="DO517" s="3" t="s">
        <v>4</v>
      </c>
      <c r="DP517" s="3" t="s">
        <v>5</v>
      </c>
      <c r="DQ517" s="3" t="s">
        <v>6</v>
      </c>
      <c r="DS517" s="3" t="s">
        <v>7</v>
      </c>
      <c r="DT517" s="3" t="s">
        <v>104</v>
      </c>
      <c r="DU517" s="3" t="s">
        <v>105</v>
      </c>
      <c r="DY517" s="3" t="s">
        <v>121</v>
      </c>
      <c r="DZ517" s="3" t="s">
        <v>118</v>
      </c>
      <c r="EA517" s="3" t="s">
        <v>127</v>
      </c>
      <c r="EB517" s="3" t="s">
        <v>125</v>
      </c>
      <c r="EC517" s="3" t="s">
        <v>128</v>
      </c>
      <c r="ED517" s="3" t="s">
        <v>120</v>
      </c>
      <c r="EE517" s="3" t="s">
        <v>117</v>
      </c>
      <c r="EF517" s="3" t="s">
        <v>119</v>
      </c>
      <c r="EH517" s="3">
        <f t="shared" ref="EH517:ES517" si="1159">IF(AND(DL517&lt;&gt;"",EH158=1),1,0)</f>
        <v>0</v>
      </c>
      <c r="EI517" s="3">
        <f t="shared" si="1159"/>
        <v>0</v>
      </c>
      <c r="EJ517" s="3">
        <f t="shared" si="1159"/>
        <v>0</v>
      </c>
      <c r="EK517" s="3">
        <f t="shared" si="1159"/>
        <v>1</v>
      </c>
      <c r="EL517" s="3">
        <f t="shared" si="1159"/>
        <v>1</v>
      </c>
      <c r="EM517" s="3">
        <f t="shared" si="1159"/>
        <v>1</v>
      </c>
      <c r="EN517" s="3">
        <f t="shared" si="1159"/>
        <v>0</v>
      </c>
      <c r="EO517" s="3">
        <f t="shared" si="1159"/>
        <v>0</v>
      </c>
      <c r="EP517" s="3">
        <f t="shared" si="1159"/>
        <v>1</v>
      </c>
      <c r="EQ517" s="3">
        <f t="shared" si="1159"/>
        <v>1</v>
      </c>
      <c r="ER517" s="3">
        <f t="shared" si="1159"/>
        <v>0</v>
      </c>
      <c r="ES517" s="3">
        <f t="shared" si="1159"/>
        <v>0</v>
      </c>
      <c r="ET517" s="3">
        <f t="shared" si="1085"/>
        <v>5</v>
      </c>
    </row>
    <row r="518" spans="4:150" x14ac:dyDescent="0.25">
      <c r="D518" s="3">
        <v>360</v>
      </c>
      <c r="E518" s="3" t="s">
        <v>1</v>
      </c>
      <c r="F518" s="3" t="s">
        <v>2</v>
      </c>
      <c r="H518" s="3" t="s">
        <v>4</v>
      </c>
      <c r="I518" s="3" t="s">
        <v>5</v>
      </c>
      <c r="J518" s="3" t="s">
        <v>6</v>
      </c>
      <c r="K518" s="3" t="s">
        <v>0</v>
      </c>
      <c r="O518" s="5" t="s">
        <v>106</v>
      </c>
      <c r="P518" s="3" t="s">
        <v>72</v>
      </c>
      <c r="R518" s="3" t="s">
        <v>117</v>
      </c>
      <c r="S518" s="3" t="s">
        <v>122</v>
      </c>
      <c r="T518" s="3" t="s">
        <v>127</v>
      </c>
      <c r="U518" s="3" t="s">
        <v>125</v>
      </c>
      <c r="V518" s="3" t="s">
        <v>128</v>
      </c>
      <c r="W518" s="3" t="s">
        <v>120</v>
      </c>
      <c r="X518" s="3" t="s">
        <v>123</v>
      </c>
      <c r="Y518" s="3" t="s">
        <v>124</v>
      </c>
      <c r="AA518" s="3">
        <f t="shared" ref="AA518:AL518" si="1160">IF(AND(E518&lt;&gt;"",AA158=1),1,0)</f>
        <v>0</v>
      </c>
      <c r="AB518" s="3">
        <f t="shared" si="1160"/>
        <v>0</v>
      </c>
      <c r="AC518" s="3">
        <f t="shared" si="1160"/>
        <v>0</v>
      </c>
      <c r="AD518" s="3">
        <f t="shared" si="1160"/>
        <v>1</v>
      </c>
      <c r="AE518" s="3">
        <f t="shared" si="1160"/>
        <v>1</v>
      </c>
      <c r="AF518" s="3">
        <f t="shared" si="1160"/>
        <v>1</v>
      </c>
      <c r="AG518" s="3">
        <f t="shared" si="1160"/>
        <v>1</v>
      </c>
      <c r="AH518" s="3">
        <f t="shared" si="1160"/>
        <v>0</v>
      </c>
      <c r="AI518" s="3">
        <f t="shared" si="1160"/>
        <v>0</v>
      </c>
      <c r="AJ518" s="3">
        <f t="shared" si="1160"/>
        <v>0</v>
      </c>
      <c r="AK518" s="3">
        <f t="shared" si="1160"/>
        <v>0</v>
      </c>
      <c r="AL518" s="3">
        <f t="shared" si="1160"/>
        <v>1</v>
      </c>
      <c r="AM518" s="3">
        <f t="shared" si="1083"/>
        <v>5</v>
      </c>
      <c r="DK518" s="3">
        <v>360</v>
      </c>
      <c r="DL518" s="3" t="s">
        <v>1</v>
      </c>
      <c r="DM518" s="3" t="s">
        <v>2</v>
      </c>
      <c r="DO518" s="3" t="s">
        <v>4</v>
      </c>
      <c r="DP518" s="3" t="s">
        <v>5</v>
      </c>
      <c r="DQ518" s="3" t="s">
        <v>6</v>
      </c>
      <c r="DR518" s="3" t="s">
        <v>0</v>
      </c>
      <c r="DV518" s="5" t="s">
        <v>106</v>
      </c>
      <c r="DW518" s="3" t="s">
        <v>72</v>
      </c>
      <c r="DY518" s="3" t="s">
        <v>117</v>
      </c>
      <c r="DZ518" s="3" t="s">
        <v>122</v>
      </c>
      <c r="EA518" s="3" t="s">
        <v>127</v>
      </c>
      <c r="EB518" s="3" t="s">
        <v>125</v>
      </c>
      <c r="EC518" s="3" t="s">
        <v>128</v>
      </c>
      <c r="ED518" s="3" t="s">
        <v>120</v>
      </c>
      <c r="EE518" s="3" t="s">
        <v>123</v>
      </c>
      <c r="EF518" s="3" t="s">
        <v>124</v>
      </c>
      <c r="EH518" s="3">
        <f t="shared" ref="EH518:ES518" si="1161">IF(AND(DL518&lt;&gt;"",EH158=1),1,0)</f>
        <v>0</v>
      </c>
      <c r="EI518" s="3">
        <f t="shared" si="1161"/>
        <v>0</v>
      </c>
      <c r="EJ518" s="3">
        <f t="shared" si="1161"/>
        <v>0</v>
      </c>
      <c r="EK518" s="3">
        <f t="shared" si="1161"/>
        <v>1</v>
      </c>
      <c r="EL518" s="3">
        <f t="shared" si="1161"/>
        <v>1</v>
      </c>
      <c r="EM518" s="3">
        <f t="shared" si="1161"/>
        <v>1</v>
      </c>
      <c r="EN518" s="3">
        <f t="shared" si="1161"/>
        <v>1</v>
      </c>
      <c r="EO518" s="3">
        <f t="shared" si="1161"/>
        <v>0</v>
      </c>
      <c r="EP518" s="3">
        <f t="shared" si="1161"/>
        <v>0</v>
      </c>
      <c r="EQ518" s="3">
        <f t="shared" si="1161"/>
        <v>0</v>
      </c>
      <c r="ER518" s="3">
        <f t="shared" si="1161"/>
        <v>0</v>
      </c>
      <c r="ES518" s="3">
        <f t="shared" si="1161"/>
        <v>1</v>
      </c>
      <c r="ET518" s="3">
        <f t="shared" si="1085"/>
        <v>5</v>
      </c>
    </row>
    <row r="519" spans="4:150" x14ac:dyDescent="0.25">
      <c r="D519" s="3">
        <v>361</v>
      </c>
      <c r="E519" s="3" t="s">
        <v>1</v>
      </c>
      <c r="F519" s="3" t="s">
        <v>2</v>
      </c>
      <c r="H519" s="3" t="s">
        <v>4</v>
      </c>
      <c r="I519" s="3" t="s">
        <v>5</v>
      </c>
      <c r="J519" s="3" t="s">
        <v>6</v>
      </c>
      <c r="K519" s="3" t="s">
        <v>0</v>
      </c>
      <c r="N519" s="3" t="s">
        <v>105</v>
      </c>
      <c r="P519" s="3" t="s">
        <v>72</v>
      </c>
      <c r="R519" s="3" t="s">
        <v>117</v>
      </c>
      <c r="S519" s="3" t="s">
        <v>122</v>
      </c>
      <c r="T519" s="3" t="s">
        <v>127</v>
      </c>
      <c r="U519" s="3" t="s">
        <v>125</v>
      </c>
      <c r="V519" s="3" t="s">
        <v>128</v>
      </c>
      <c r="W519" s="3" t="s">
        <v>120</v>
      </c>
      <c r="X519" s="3" t="s">
        <v>123</v>
      </c>
      <c r="Y519" s="3" t="s">
        <v>118</v>
      </c>
      <c r="AA519" s="3">
        <f t="shared" ref="AA519:AL519" si="1162">IF(AND(E519&lt;&gt;"",AA158=1),1,0)</f>
        <v>0</v>
      </c>
      <c r="AB519" s="3">
        <f t="shared" si="1162"/>
        <v>0</v>
      </c>
      <c r="AC519" s="3">
        <f t="shared" si="1162"/>
        <v>0</v>
      </c>
      <c r="AD519" s="3">
        <f t="shared" si="1162"/>
        <v>1</v>
      </c>
      <c r="AE519" s="3">
        <f t="shared" si="1162"/>
        <v>1</v>
      </c>
      <c r="AF519" s="3">
        <f t="shared" si="1162"/>
        <v>1</v>
      </c>
      <c r="AG519" s="3">
        <f t="shared" si="1162"/>
        <v>1</v>
      </c>
      <c r="AH519" s="3">
        <f t="shared" si="1162"/>
        <v>0</v>
      </c>
      <c r="AI519" s="3">
        <f t="shared" si="1162"/>
        <v>0</v>
      </c>
      <c r="AJ519" s="3">
        <f t="shared" si="1162"/>
        <v>1</v>
      </c>
      <c r="AK519" s="3">
        <f t="shared" si="1162"/>
        <v>0</v>
      </c>
      <c r="AL519" s="3">
        <f t="shared" si="1162"/>
        <v>1</v>
      </c>
      <c r="AM519" s="3">
        <f t="shared" si="1083"/>
        <v>6</v>
      </c>
      <c r="DK519" s="3">
        <v>361</v>
      </c>
      <c r="DL519" s="3" t="s">
        <v>1</v>
      </c>
      <c r="DM519" s="3" t="s">
        <v>2</v>
      </c>
      <c r="DO519" s="3" t="s">
        <v>4</v>
      </c>
      <c r="DP519" s="3" t="s">
        <v>5</v>
      </c>
      <c r="DQ519" s="3" t="s">
        <v>6</v>
      </c>
      <c r="DR519" s="3" t="s">
        <v>0</v>
      </c>
      <c r="DU519" s="3" t="s">
        <v>105</v>
      </c>
      <c r="DW519" s="3" t="s">
        <v>72</v>
      </c>
      <c r="DY519" s="3" t="s">
        <v>117</v>
      </c>
      <c r="DZ519" s="3" t="s">
        <v>122</v>
      </c>
      <c r="EA519" s="3" t="s">
        <v>127</v>
      </c>
      <c r="EB519" s="3" t="s">
        <v>125</v>
      </c>
      <c r="EC519" s="3" t="s">
        <v>128</v>
      </c>
      <c r="ED519" s="3" t="s">
        <v>120</v>
      </c>
      <c r="EE519" s="3" t="s">
        <v>123</v>
      </c>
      <c r="EF519" s="3" t="s">
        <v>118</v>
      </c>
      <c r="EH519" s="3">
        <f t="shared" ref="EH519:ES519" si="1163">IF(AND(DL519&lt;&gt;"",EH158=1),1,0)</f>
        <v>0</v>
      </c>
      <c r="EI519" s="3">
        <f t="shared" si="1163"/>
        <v>0</v>
      </c>
      <c r="EJ519" s="3">
        <f t="shared" si="1163"/>
        <v>0</v>
      </c>
      <c r="EK519" s="3">
        <f t="shared" si="1163"/>
        <v>1</v>
      </c>
      <c r="EL519" s="3">
        <f t="shared" si="1163"/>
        <v>1</v>
      </c>
      <c r="EM519" s="3">
        <f t="shared" si="1163"/>
        <v>1</v>
      </c>
      <c r="EN519" s="3">
        <f t="shared" si="1163"/>
        <v>1</v>
      </c>
      <c r="EO519" s="3">
        <f t="shared" si="1163"/>
        <v>0</v>
      </c>
      <c r="EP519" s="3">
        <f t="shared" si="1163"/>
        <v>0</v>
      </c>
      <c r="EQ519" s="3">
        <f t="shared" si="1163"/>
        <v>1</v>
      </c>
      <c r="ER519" s="3">
        <f t="shared" si="1163"/>
        <v>0</v>
      </c>
      <c r="ES519" s="3">
        <f t="shared" si="1163"/>
        <v>1</v>
      </c>
      <c r="ET519" s="3">
        <f t="shared" si="1085"/>
        <v>6</v>
      </c>
    </row>
    <row r="520" spans="4:150" x14ac:dyDescent="0.25">
      <c r="D520" s="3">
        <v>362</v>
      </c>
      <c r="E520" s="3" t="s">
        <v>1</v>
      </c>
      <c r="F520" s="3" t="s">
        <v>2</v>
      </c>
      <c r="H520" s="3" t="s">
        <v>4</v>
      </c>
      <c r="I520" s="3" t="s">
        <v>5</v>
      </c>
      <c r="J520" s="3" t="s">
        <v>6</v>
      </c>
      <c r="K520" s="3" t="s">
        <v>0</v>
      </c>
      <c r="N520" s="3" t="s">
        <v>105</v>
      </c>
      <c r="O520" s="5" t="s">
        <v>106</v>
      </c>
      <c r="R520" s="3" t="s">
        <v>117</v>
      </c>
      <c r="S520" s="3" t="s">
        <v>122</v>
      </c>
      <c r="T520" s="3" t="s">
        <v>127</v>
      </c>
      <c r="U520" s="3" t="s">
        <v>125</v>
      </c>
      <c r="V520" s="3" t="s">
        <v>128</v>
      </c>
      <c r="W520" s="3" t="s">
        <v>120</v>
      </c>
      <c r="X520" s="3" t="s">
        <v>118</v>
      </c>
      <c r="Y520" s="3" t="s">
        <v>124</v>
      </c>
      <c r="AA520" s="3">
        <f t="shared" ref="AA520:AL520" si="1164">IF(AND(E520&lt;&gt;"",AA158=1),1,0)</f>
        <v>0</v>
      </c>
      <c r="AB520" s="3">
        <f t="shared" si="1164"/>
        <v>0</v>
      </c>
      <c r="AC520" s="3">
        <f t="shared" si="1164"/>
        <v>0</v>
      </c>
      <c r="AD520" s="3">
        <f t="shared" si="1164"/>
        <v>1</v>
      </c>
      <c r="AE520" s="3">
        <f t="shared" si="1164"/>
        <v>1</v>
      </c>
      <c r="AF520" s="3">
        <f t="shared" si="1164"/>
        <v>1</v>
      </c>
      <c r="AG520" s="3">
        <f t="shared" si="1164"/>
        <v>1</v>
      </c>
      <c r="AH520" s="3">
        <f t="shared" si="1164"/>
        <v>0</v>
      </c>
      <c r="AI520" s="3">
        <f t="shared" si="1164"/>
        <v>0</v>
      </c>
      <c r="AJ520" s="3">
        <f t="shared" si="1164"/>
        <v>1</v>
      </c>
      <c r="AK520" s="3">
        <f t="shared" si="1164"/>
        <v>0</v>
      </c>
      <c r="AL520" s="3">
        <f t="shared" si="1164"/>
        <v>0</v>
      </c>
      <c r="AM520" s="3">
        <f t="shared" si="1083"/>
        <v>5</v>
      </c>
      <c r="DK520" s="3">
        <v>362</v>
      </c>
      <c r="DL520" s="3" t="s">
        <v>1</v>
      </c>
      <c r="DM520" s="3" t="s">
        <v>2</v>
      </c>
      <c r="DO520" s="3" t="s">
        <v>4</v>
      </c>
      <c r="DP520" s="3" t="s">
        <v>5</v>
      </c>
      <c r="DQ520" s="3" t="s">
        <v>6</v>
      </c>
      <c r="DR520" s="3" t="s">
        <v>0</v>
      </c>
      <c r="DU520" s="3" t="s">
        <v>105</v>
      </c>
      <c r="DV520" s="5" t="s">
        <v>106</v>
      </c>
      <c r="DY520" s="3" t="s">
        <v>117</v>
      </c>
      <c r="DZ520" s="3" t="s">
        <v>122</v>
      </c>
      <c r="EA520" s="3" t="s">
        <v>127</v>
      </c>
      <c r="EB520" s="3" t="s">
        <v>125</v>
      </c>
      <c r="EC520" s="3" t="s">
        <v>128</v>
      </c>
      <c r="ED520" s="3" t="s">
        <v>120</v>
      </c>
      <c r="EE520" s="3" t="s">
        <v>118</v>
      </c>
      <c r="EF520" s="3" t="s">
        <v>124</v>
      </c>
      <c r="EH520" s="3">
        <f t="shared" ref="EH520:ES520" si="1165">IF(AND(DL520&lt;&gt;"",EH158=1),1,0)</f>
        <v>0</v>
      </c>
      <c r="EI520" s="3">
        <f t="shared" si="1165"/>
        <v>0</v>
      </c>
      <c r="EJ520" s="3">
        <f t="shared" si="1165"/>
        <v>0</v>
      </c>
      <c r="EK520" s="3">
        <f t="shared" si="1165"/>
        <v>1</v>
      </c>
      <c r="EL520" s="3">
        <f t="shared" si="1165"/>
        <v>1</v>
      </c>
      <c r="EM520" s="3">
        <f t="shared" si="1165"/>
        <v>1</v>
      </c>
      <c r="EN520" s="3">
        <f t="shared" si="1165"/>
        <v>1</v>
      </c>
      <c r="EO520" s="3">
        <f t="shared" si="1165"/>
        <v>0</v>
      </c>
      <c r="EP520" s="3">
        <f t="shared" si="1165"/>
        <v>0</v>
      </c>
      <c r="EQ520" s="3">
        <f t="shared" si="1165"/>
        <v>1</v>
      </c>
      <c r="ER520" s="3">
        <f t="shared" si="1165"/>
        <v>0</v>
      </c>
      <c r="ES520" s="3">
        <f t="shared" si="1165"/>
        <v>0</v>
      </c>
      <c r="ET520" s="3">
        <f t="shared" si="1085"/>
        <v>5</v>
      </c>
    </row>
    <row r="521" spans="4:150" x14ac:dyDescent="0.25">
      <c r="D521" s="3">
        <v>363</v>
      </c>
      <c r="E521" s="3" t="s">
        <v>1</v>
      </c>
      <c r="F521" s="3" t="s">
        <v>2</v>
      </c>
      <c r="H521" s="3" t="s">
        <v>4</v>
      </c>
      <c r="I521" s="3" t="s">
        <v>5</v>
      </c>
      <c r="J521" s="3" t="s">
        <v>6</v>
      </c>
      <c r="K521" s="3" t="s">
        <v>0</v>
      </c>
      <c r="M521" s="3" t="s">
        <v>104</v>
      </c>
      <c r="P521" s="3" t="s">
        <v>72</v>
      </c>
      <c r="R521" s="3" t="s">
        <v>117</v>
      </c>
      <c r="S521" s="3" t="s">
        <v>122</v>
      </c>
      <c r="T521" s="3" t="s">
        <v>127</v>
      </c>
      <c r="U521" s="3" t="s">
        <v>125</v>
      </c>
      <c r="V521" s="3" t="s">
        <v>128</v>
      </c>
      <c r="W521" s="3" t="s">
        <v>120</v>
      </c>
      <c r="X521" s="3" t="s">
        <v>123</v>
      </c>
      <c r="Y521" s="3" t="s">
        <v>119</v>
      </c>
      <c r="AA521" s="3">
        <f t="shared" ref="AA521:AL521" si="1166">IF(AND(E521&lt;&gt;"",AA158=1),1,0)</f>
        <v>0</v>
      </c>
      <c r="AB521" s="3">
        <f t="shared" si="1166"/>
        <v>0</v>
      </c>
      <c r="AC521" s="3">
        <f t="shared" si="1166"/>
        <v>0</v>
      </c>
      <c r="AD521" s="3">
        <f t="shared" si="1166"/>
        <v>1</v>
      </c>
      <c r="AE521" s="3">
        <f t="shared" si="1166"/>
        <v>1</v>
      </c>
      <c r="AF521" s="3">
        <f t="shared" si="1166"/>
        <v>1</v>
      </c>
      <c r="AG521" s="3">
        <f t="shared" si="1166"/>
        <v>1</v>
      </c>
      <c r="AH521" s="3">
        <f t="shared" si="1166"/>
        <v>0</v>
      </c>
      <c r="AI521" s="3">
        <f t="shared" si="1166"/>
        <v>1</v>
      </c>
      <c r="AJ521" s="3">
        <f t="shared" si="1166"/>
        <v>0</v>
      </c>
      <c r="AK521" s="3">
        <f t="shared" si="1166"/>
        <v>0</v>
      </c>
      <c r="AL521" s="3">
        <f t="shared" si="1166"/>
        <v>1</v>
      </c>
      <c r="AM521" s="3">
        <f t="shared" si="1083"/>
        <v>6</v>
      </c>
      <c r="DK521" s="3">
        <v>363</v>
      </c>
      <c r="DL521" s="3" t="s">
        <v>1</v>
      </c>
      <c r="DM521" s="3" t="s">
        <v>2</v>
      </c>
      <c r="DO521" s="3" t="s">
        <v>4</v>
      </c>
      <c r="DP521" s="3" t="s">
        <v>5</v>
      </c>
      <c r="DQ521" s="3" t="s">
        <v>6</v>
      </c>
      <c r="DR521" s="3" t="s">
        <v>0</v>
      </c>
      <c r="DT521" s="3" t="s">
        <v>104</v>
      </c>
      <c r="DW521" s="3" t="s">
        <v>72</v>
      </c>
      <c r="DY521" s="3" t="s">
        <v>117</v>
      </c>
      <c r="DZ521" s="3" t="s">
        <v>122</v>
      </c>
      <c r="EA521" s="3" t="s">
        <v>127</v>
      </c>
      <c r="EB521" s="3" t="s">
        <v>125</v>
      </c>
      <c r="EC521" s="3" t="s">
        <v>128</v>
      </c>
      <c r="ED521" s="3" t="s">
        <v>120</v>
      </c>
      <c r="EE521" s="3" t="s">
        <v>123</v>
      </c>
      <c r="EF521" s="3" t="s">
        <v>119</v>
      </c>
      <c r="EH521" s="3">
        <f t="shared" ref="EH521:ES521" si="1167">IF(AND(DL521&lt;&gt;"",EH158=1),1,0)</f>
        <v>0</v>
      </c>
      <c r="EI521" s="3">
        <f t="shared" si="1167"/>
        <v>0</v>
      </c>
      <c r="EJ521" s="3">
        <f t="shared" si="1167"/>
        <v>0</v>
      </c>
      <c r="EK521" s="3">
        <f t="shared" si="1167"/>
        <v>1</v>
      </c>
      <c r="EL521" s="3">
        <f t="shared" si="1167"/>
        <v>1</v>
      </c>
      <c r="EM521" s="3">
        <f t="shared" si="1167"/>
        <v>1</v>
      </c>
      <c r="EN521" s="3">
        <f t="shared" si="1167"/>
        <v>1</v>
      </c>
      <c r="EO521" s="3">
        <f t="shared" si="1167"/>
        <v>0</v>
      </c>
      <c r="EP521" s="3">
        <f t="shared" si="1167"/>
        <v>1</v>
      </c>
      <c r="EQ521" s="3">
        <f t="shared" si="1167"/>
        <v>0</v>
      </c>
      <c r="ER521" s="3">
        <f t="shared" si="1167"/>
        <v>0</v>
      </c>
      <c r="ES521" s="3">
        <f t="shared" si="1167"/>
        <v>1</v>
      </c>
      <c r="ET521" s="3">
        <f t="shared" si="1085"/>
        <v>6</v>
      </c>
    </row>
    <row r="522" spans="4:150" x14ac:dyDescent="0.25">
      <c r="D522" s="3">
        <v>364</v>
      </c>
      <c r="E522" s="3" t="s">
        <v>1</v>
      </c>
      <c r="F522" s="3" t="s">
        <v>2</v>
      </c>
      <c r="H522" s="3" t="s">
        <v>4</v>
      </c>
      <c r="I522" s="3" t="s">
        <v>5</v>
      </c>
      <c r="J522" s="3" t="s">
        <v>6</v>
      </c>
      <c r="K522" s="3" t="s">
        <v>0</v>
      </c>
      <c r="M522" s="3" t="s">
        <v>104</v>
      </c>
      <c r="O522" s="5" t="s">
        <v>106</v>
      </c>
      <c r="R522" s="3" t="s">
        <v>117</v>
      </c>
      <c r="S522" s="3" t="s">
        <v>122</v>
      </c>
      <c r="T522" s="3" t="s">
        <v>127</v>
      </c>
      <c r="U522" s="3" t="s">
        <v>125</v>
      </c>
      <c r="V522" s="3" t="s">
        <v>128</v>
      </c>
      <c r="W522" s="3" t="s">
        <v>120</v>
      </c>
      <c r="X522" s="3" t="s">
        <v>119</v>
      </c>
      <c r="Y522" s="3" t="s">
        <v>124</v>
      </c>
      <c r="AA522" s="3">
        <f t="shared" ref="AA522:AL522" si="1168">IF(AND(E522&lt;&gt;"",AA158=1),1,0)</f>
        <v>0</v>
      </c>
      <c r="AB522" s="3">
        <f t="shared" si="1168"/>
        <v>0</v>
      </c>
      <c r="AC522" s="3">
        <f t="shared" si="1168"/>
        <v>0</v>
      </c>
      <c r="AD522" s="3">
        <f t="shared" si="1168"/>
        <v>1</v>
      </c>
      <c r="AE522" s="3">
        <f t="shared" si="1168"/>
        <v>1</v>
      </c>
      <c r="AF522" s="3">
        <f t="shared" si="1168"/>
        <v>1</v>
      </c>
      <c r="AG522" s="3">
        <f t="shared" si="1168"/>
        <v>1</v>
      </c>
      <c r="AH522" s="3">
        <f t="shared" si="1168"/>
        <v>0</v>
      </c>
      <c r="AI522" s="3">
        <f t="shared" si="1168"/>
        <v>1</v>
      </c>
      <c r="AJ522" s="3">
        <f t="shared" si="1168"/>
        <v>0</v>
      </c>
      <c r="AK522" s="3">
        <f t="shared" si="1168"/>
        <v>0</v>
      </c>
      <c r="AL522" s="3">
        <f t="shared" si="1168"/>
        <v>0</v>
      </c>
      <c r="AM522" s="3">
        <f t="shared" si="1083"/>
        <v>5</v>
      </c>
      <c r="DK522" s="3">
        <v>364</v>
      </c>
      <c r="DL522" s="3" t="s">
        <v>1</v>
      </c>
      <c r="DM522" s="3" t="s">
        <v>2</v>
      </c>
      <c r="DO522" s="3" t="s">
        <v>4</v>
      </c>
      <c r="DP522" s="3" t="s">
        <v>5</v>
      </c>
      <c r="DQ522" s="3" t="s">
        <v>6</v>
      </c>
      <c r="DR522" s="3" t="s">
        <v>0</v>
      </c>
      <c r="DT522" s="3" t="s">
        <v>104</v>
      </c>
      <c r="DV522" s="5" t="s">
        <v>106</v>
      </c>
      <c r="DY522" s="3" t="s">
        <v>117</v>
      </c>
      <c r="DZ522" s="3" t="s">
        <v>122</v>
      </c>
      <c r="EA522" s="3" t="s">
        <v>127</v>
      </c>
      <c r="EB522" s="3" t="s">
        <v>125</v>
      </c>
      <c r="EC522" s="3" t="s">
        <v>128</v>
      </c>
      <c r="ED522" s="3" t="s">
        <v>120</v>
      </c>
      <c r="EE522" s="3" t="s">
        <v>119</v>
      </c>
      <c r="EF522" s="3" t="s">
        <v>124</v>
      </c>
      <c r="EH522" s="3">
        <f t="shared" ref="EH522:ES522" si="1169">IF(AND(DL522&lt;&gt;"",EH158=1),1,0)</f>
        <v>0</v>
      </c>
      <c r="EI522" s="3">
        <f t="shared" si="1169"/>
        <v>0</v>
      </c>
      <c r="EJ522" s="3">
        <f t="shared" si="1169"/>
        <v>0</v>
      </c>
      <c r="EK522" s="3">
        <f t="shared" si="1169"/>
        <v>1</v>
      </c>
      <c r="EL522" s="3">
        <f t="shared" si="1169"/>
        <v>1</v>
      </c>
      <c r="EM522" s="3">
        <f t="shared" si="1169"/>
        <v>1</v>
      </c>
      <c r="EN522" s="3">
        <f t="shared" si="1169"/>
        <v>1</v>
      </c>
      <c r="EO522" s="3">
        <f t="shared" si="1169"/>
        <v>0</v>
      </c>
      <c r="EP522" s="3">
        <f t="shared" si="1169"/>
        <v>1</v>
      </c>
      <c r="EQ522" s="3">
        <f t="shared" si="1169"/>
        <v>0</v>
      </c>
      <c r="ER522" s="3">
        <f t="shared" si="1169"/>
        <v>0</v>
      </c>
      <c r="ES522" s="3">
        <f t="shared" si="1169"/>
        <v>0</v>
      </c>
      <c r="ET522" s="3">
        <f t="shared" si="1085"/>
        <v>5</v>
      </c>
    </row>
    <row r="523" spans="4:150" x14ac:dyDescent="0.25">
      <c r="D523" s="3">
        <v>365</v>
      </c>
      <c r="E523" s="3" t="s">
        <v>1</v>
      </c>
      <c r="F523" s="3" t="s">
        <v>2</v>
      </c>
      <c r="H523" s="3" t="s">
        <v>4</v>
      </c>
      <c r="I523" s="3" t="s">
        <v>5</v>
      </c>
      <c r="J523" s="3" t="s">
        <v>6</v>
      </c>
      <c r="K523" s="3" t="s">
        <v>0</v>
      </c>
      <c r="M523" s="3" t="s">
        <v>104</v>
      </c>
      <c r="N523" s="3" t="s">
        <v>105</v>
      </c>
      <c r="R523" s="3" t="s">
        <v>117</v>
      </c>
      <c r="S523" s="3" t="s">
        <v>122</v>
      </c>
      <c r="T523" s="3" t="s">
        <v>127</v>
      </c>
      <c r="U523" s="3" t="s">
        <v>125</v>
      </c>
      <c r="V523" s="3" t="s">
        <v>128</v>
      </c>
      <c r="W523" s="3" t="s">
        <v>120</v>
      </c>
      <c r="X523" s="3" t="s">
        <v>119</v>
      </c>
      <c r="Y523" s="3" t="s">
        <v>118</v>
      </c>
      <c r="AA523" s="3">
        <f t="shared" ref="AA523:AL523" si="1170">IF(AND(E523&lt;&gt;"",AA158=1),1,0)</f>
        <v>0</v>
      </c>
      <c r="AB523" s="3">
        <f t="shared" si="1170"/>
        <v>0</v>
      </c>
      <c r="AC523" s="3">
        <f t="shared" si="1170"/>
        <v>0</v>
      </c>
      <c r="AD523" s="3">
        <f t="shared" si="1170"/>
        <v>1</v>
      </c>
      <c r="AE523" s="3">
        <f t="shared" si="1170"/>
        <v>1</v>
      </c>
      <c r="AF523" s="3">
        <f t="shared" si="1170"/>
        <v>1</v>
      </c>
      <c r="AG523" s="3">
        <f t="shared" si="1170"/>
        <v>1</v>
      </c>
      <c r="AH523" s="3">
        <f t="shared" si="1170"/>
        <v>0</v>
      </c>
      <c r="AI523" s="3">
        <f t="shared" si="1170"/>
        <v>1</v>
      </c>
      <c r="AJ523" s="3">
        <f t="shared" si="1170"/>
        <v>1</v>
      </c>
      <c r="AK523" s="3">
        <f t="shared" si="1170"/>
        <v>0</v>
      </c>
      <c r="AL523" s="3">
        <f t="shared" si="1170"/>
        <v>0</v>
      </c>
      <c r="AM523" s="3">
        <f t="shared" si="1083"/>
        <v>6</v>
      </c>
      <c r="DK523" s="3">
        <v>365</v>
      </c>
      <c r="DL523" s="3" t="s">
        <v>1</v>
      </c>
      <c r="DM523" s="3" t="s">
        <v>2</v>
      </c>
      <c r="DO523" s="3" t="s">
        <v>4</v>
      </c>
      <c r="DP523" s="3" t="s">
        <v>5</v>
      </c>
      <c r="DQ523" s="3" t="s">
        <v>6</v>
      </c>
      <c r="DR523" s="3" t="s">
        <v>0</v>
      </c>
      <c r="DT523" s="3" t="s">
        <v>104</v>
      </c>
      <c r="DU523" s="3" t="s">
        <v>105</v>
      </c>
      <c r="DY523" s="3" t="s">
        <v>117</v>
      </c>
      <c r="DZ523" s="3" t="s">
        <v>122</v>
      </c>
      <c r="EA523" s="3" t="s">
        <v>127</v>
      </c>
      <c r="EB523" s="3" t="s">
        <v>125</v>
      </c>
      <c r="EC523" s="3" t="s">
        <v>128</v>
      </c>
      <c r="ED523" s="3" t="s">
        <v>120</v>
      </c>
      <c r="EE523" s="3" t="s">
        <v>119</v>
      </c>
      <c r="EF523" s="3" t="s">
        <v>118</v>
      </c>
      <c r="EH523" s="3">
        <f t="shared" ref="EH523:ES523" si="1171">IF(AND(DL523&lt;&gt;"",EH158=1),1,0)</f>
        <v>0</v>
      </c>
      <c r="EI523" s="3">
        <f t="shared" si="1171"/>
        <v>0</v>
      </c>
      <c r="EJ523" s="3">
        <f t="shared" si="1171"/>
        <v>0</v>
      </c>
      <c r="EK523" s="3">
        <f t="shared" si="1171"/>
        <v>1</v>
      </c>
      <c r="EL523" s="3">
        <f t="shared" si="1171"/>
        <v>1</v>
      </c>
      <c r="EM523" s="3">
        <f t="shared" si="1171"/>
        <v>1</v>
      </c>
      <c r="EN523" s="3">
        <f t="shared" si="1171"/>
        <v>1</v>
      </c>
      <c r="EO523" s="3">
        <f t="shared" si="1171"/>
        <v>0</v>
      </c>
      <c r="EP523" s="3">
        <f t="shared" si="1171"/>
        <v>1</v>
      </c>
      <c r="EQ523" s="3">
        <f t="shared" si="1171"/>
        <v>1</v>
      </c>
      <c r="ER523" s="3">
        <f t="shared" si="1171"/>
        <v>0</v>
      </c>
      <c r="ES523" s="3">
        <f t="shared" si="1171"/>
        <v>0</v>
      </c>
      <c r="ET523" s="3">
        <f t="shared" si="1085"/>
        <v>6</v>
      </c>
    </row>
    <row r="524" spans="4:150" x14ac:dyDescent="0.25">
      <c r="D524" s="3">
        <v>366</v>
      </c>
      <c r="E524" s="3" t="s">
        <v>1</v>
      </c>
      <c r="F524" s="3" t="s">
        <v>2</v>
      </c>
      <c r="H524" s="3" t="s">
        <v>4</v>
      </c>
      <c r="I524" s="3" t="s">
        <v>5</v>
      </c>
      <c r="J524" s="3" t="s">
        <v>6</v>
      </c>
      <c r="K524" s="3" t="s">
        <v>0</v>
      </c>
      <c r="L524" s="3" t="s">
        <v>7</v>
      </c>
      <c r="P524" s="3" t="s">
        <v>72</v>
      </c>
      <c r="R524" s="3" t="s">
        <v>121</v>
      </c>
      <c r="S524" s="3" t="s">
        <v>122</v>
      </c>
      <c r="T524" s="3" t="s">
        <v>127</v>
      </c>
      <c r="U524" s="3" t="s">
        <v>125</v>
      </c>
      <c r="V524" s="3" t="s">
        <v>128</v>
      </c>
      <c r="W524" s="3" t="s">
        <v>120</v>
      </c>
      <c r="X524" s="3" t="s">
        <v>123</v>
      </c>
      <c r="Y524" s="3" t="s">
        <v>117</v>
      </c>
      <c r="AA524" s="3">
        <f t="shared" ref="AA524:AL524" si="1172">IF(AND(E524&lt;&gt;"",AA158=1),1,0)</f>
        <v>0</v>
      </c>
      <c r="AB524" s="3">
        <f t="shared" si="1172"/>
        <v>0</v>
      </c>
      <c r="AC524" s="3">
        <f t="shared" si="1172"/>
        <v>0</v>
      </c>
      <c r="AD524" s="3">
        <f t="shared" si="1172"/>
        <v>1</v>
      </c>
      <c r="AE524" s="3">
        <f t="shared" si="1172"/>
        <v>1</v>
      </c>
      <c r="AF524" s="3">
        <f t="shared" si="1172"/>
        <v>1</v>
      </c>
      <c r="AG524" s="3">
        <f t="shared" si="1172"/>
        <v>1</v>
      </c>
      <c r="AH524" s="3">
        <f t="shared" si="1172"/>
        <v>0</v>
      </c>
      <c r="AI524" s="3">
        <f t="shared" si="1172"/>
        <v>0</v>
      </c>
      <c r="AJ524" s="3">
        <f t="shared" si="1172"/>
        <v>0</v>
      </c>
      <c r="AK524" s="3">
        <f t="shared" si="1172"/>
        <v>0</v>
      </c>
      <c r="AL524" s="3">
        <f t="shared" si="1172"/>
        <v>1</v>
      </c>
      <c r="AM524" s="3">
        <f t="shared" si="1083"/>
        <v>5</v>
      </c>
      <c r="DK524" s="3">
        <v>366</v>
      </c>
      <c r="DL524" s="3" t="s">
        <v>1</v>
      </c>
      <c r="DM524" s="3" t="s">
        <v>2</v>
      </c>
      <c r="DO524" s="3" t="s">
        <v>4</v>
      </c>
      <c r="DP524" s="3" t="s">
        <v>5</v>
      </c>
      <c r="DQ524" s="3" t="s">
        <v>6</v>
      </c>
      <c r="DR524" s="3" t="s">
        <v>0</v>
      </c>
      <c r="DS524" s="3" t="s">
        <v>7</v>
      </c>
      <c r="DW524" s="3" t="s">
        <v>72</v>
      </c>
      <c r="DY524" s="3" t="s">
        <v>121</v>
      </c>
      <c r="DZ524" s="3" t="s">
        <v>122</v>
      </c>
      <c r="EA524" s="3" t="s">
        <v>127</v>
      </c>
      <c r="EB524" s="3" t="s">
        <v>125</v>
      </c>
      <c r="EC524" s="3" t="s">
        <v>128</v>
      </c>
      <c r="ED524" s="3" t="s">
        <v>120</v>
      </c>
      <c r="EE524" s="3" t="s">
        <v>123</v>
      </c>
      <c r="EF524" s="3" t="s">
        <v>117</v>
      </c>
      <c r="EH524" s="3">
        <f t="shared" ref="EH524:ES524" si="1173">IF(AND(DL524&lt;&gt;"",EH158=1),1,0)</f>
        <v>0</v>
      </c>
      <c r="EI524" s="3">
        <f t="shared" si="1173"/>
        <v>0</v>
      </c>
      <c r="EJ524" s="3">
        <f t="shared" si="1173"/>
        <v>0</v>
      </c>
      <c r="EK524" s="3">
        <f t="shared" si="1173"/>
        <v>1</v>
      </c>
      <c r="EL524" s="3">
        <f t="shared" si="1173"/>
        <v>1</v>
      </c>
      <c r="EM524" s="3">
        <f t="shared" si="1173"/>
        <v>1</v>
      </c>
      <c r="EN524" s="3">
        <f t="shared" si="1173"/>
        <v>1</v>
      </c>
      <c r="EO524" s="3">
        <f t="shared" si="1173"/>
        <v>0</v>
      </c>
      <c r="EP524" s="3">
        <f t="shared" si="1173"/>
        <v>0</v>
      </c>
      <c r="EQ524" s="3">
        <f t="shared" si="1173"/>
        <v>0</v>
      </c>
      <c r="ER524" s="3">
        <f t="shared" si="1173"/>
        <v>0</v>
      </c>
      <c r="ES524" s="3">
        <f t="shared" si="1173"/>
        <v>1</v>
      </c>
      <c r="ET524" s="3">
        <f t="shared" si="1085"/>
        <v>5</v>
      </c>
    </row>
    <row r="525" spans="4:150" x14ac:dyDescent="0.25">
      <c r="D525" s="3">
        <v>367</v>
      </c>
      <c r="E525" s="3" t="s">
        <v>1</v>
      </c>
      <c r="F525" s="3" t="s">
        <v>2</v>
      </c>
      <c r="H525" s="3" t="s">
        <v>4</v>
      </c>
      <c r="I525" s="3" t="s">
        <v>5</v>
      </c>
      <c r="J525" s="3" t="s">
        <v>6</v>
      </c>
      <c r="K525" s="3" t="s">
        <v>0</v>
      </c>
      <c r="L525" s="3" t="s">
        <v>7</v>
      </c>
      <c r="O525" s="5" t="s">
        <v>106</v>
      </c>
      <c r="R525" s="3" t="s">
        <v>121</v>
      </c>
      <c r="S525" s="3" t="s">
        <v>122</v>
      </c>
      <c r="T525" s="3" t="s">
        <v>127</v>
      </c>
      <c r="U525" s="3" t="s">
        <v>125</v>
      </c>
      <c r="V525" s="3" t="s">
        <v>128</v>
      </c>
      <c r="W525" s="3" t="s">
        <v>120</v>
      </c>
      <c r="X525" s="3" t="s">
        <v>117</v>
      </c>
      <c r="Y525" s="3" t="s">
        <v>124</v>
      </c>
      <c r="AA525" s="3">
        <f t="shared" ref="AA525:AL525" si="1174">IF(AND(E525&lt;&gt;"",AA158=1),1,0)</f>
        <v>0</v>
      </c>
      <c r="AB525" s="3">
        <f t="shared" si="1174"/>
        <v>0</v>
      </c>
      <c r="AC525" s="3">
        <f t="shared" si="1174"/>
        <v>0</v>
      </c>
      <c r="AD525" s="3">
        <f t="shared" si="1174"/>
        <v>1</v>
      </c>
      <c r="AE525" s="3">
        <f t="shared" si="1174"/>
        <v>1</v>
      </c>
      <c r="AF525" s="3">
        <f t="shared" si="1174"/>
        <v>1</v>
      </c>
      <c r="AG525" s="3">
        <f t="shared" si="1174"/>
        <v>1</v>
      </c>
      <c r="AH525" s="3">
        <f t="shared" si="1174"/>
        <v>0</v>
      </c>
      <c r="AI525" s="3">
        <f t="shared" si="1174"/>
        <v>0</v>
      </c>
      <c r="AJ525" s="3">
        <f t="shared" si="1174"/>
        <v>0</v>
      </c>
      <c r="AK525" s="3">
        <f t="shared" si="1174"/>
        <v>0</v>
      </c>
      <c r="AL525" s="3">
        <f t="shared" si="1174"/>
        <v>0</v>
      </c>
      <c r="AM525" s="3">
        <f t="shared" si="1083"/>
        <v>4</v>
      </c>
      <c r="DK525" s="3">
        <v>367</v>
      </c>
      <c r="DL525" s="3" t="s">
        <v>1</v>
      </c>
      <c r="DM525" s="3" t="s">
        <v>2</v>
      </c>
      <c r="DO525" s="3" t="s">
        <v>4</v>
      </c>
      <c r="DP525" s="3" t="s">
        <v>5</v>
      </c>
      <c r="DQ525" s="3" t="s">
        <v>6</v>
      </c>
      <c r="DR525" s="3" t="s">
        <v>0</v>
      </c>
      <c r="DS525" s="3" t="s">
        <v>7</v>
      </c>
      <c r="DV525" s="5" t="s">
        <v>106</v>
      </c>
      <c r="DY525" s="3" t="s">
        <v>121</v>
      </c>
      <c r="DZ525" s="3" t="s">
        <v>122</v>
      </c>
      <c r="EA525" s="3" t="s">
        <v>127</v>
      </c>
      <c r="EB525" s="3" t="s">
        <v>125</v>
      </c>
      <c r="EC525" s="3" t="s">
        <v>128</v>
      </c>
      <c r="ED525" s="3" t="s">
        <v>120</v>
      </c>
      <c r="EE525" s="3" t="s">
        <v>117</v>
      </c>
      <c r="EF525" s="3" t="s">
        <v>124</v>
      </c>
      <c r="EH525" s="3">
        <f t="shared" ref="EH525:ES525" si="1175">IF(AND(DL525&lt;&gt;"",EH158=1),1,0)</f>
        <v>0</v>
      </c>
      <c r="EI525" s="3">
        <f t="shared" si="1175"/>
        <v>0</v>
      </c>
      <c r="EJ525" s="3">
        <f t="shared" si="1175"/>
        <v>0</v>
      </c>
      <c r="EK525" s="3">
        <f t="shared" si="1175"/>
        <v>1</v>
      </c>
      <c r="EL525" s="3">
        <f t="shared" si="1175"/>
        <v>1</v>
      </c>
      <c r="EM525" s="3">
        <f t="shared" si="1175"/>
        <v>1</v>
      </c>
      <c r="EN525" s="3">
        <f t="shared" si="1175"/>
        <v>1</v>
      </c>
      <c r="EO525" s="3">
        <f t="shared" si="1175"/>
        <v>0</v>
      </c>
      <c r="EP525" s="3">
        <f t="shared" si="1175"/>
        <v>0</v>
      </c>
      <c r="EQ525" s="3">
        <f t="shared" si="1175"/>
        <v>0</v>
      </c>
      <c r="ER525" s="3">
        <f t="shared" si="1175"/>
        <v>0</v>
      </c>
      <c r="ES525" s="3">
        <f t="shared" si="1175"/>
        <v>0</v>
      </c>
      <c r="ET525" s="3">
        <f t="shared" si="1085"/>
        <v>4</v>
      </c>
    </row>
    <row r="526" spans="4:150" x14ac:dyDescent="0.25">
      <c r="D526" s="3">
        <v>368</v>
      </c>
      <c r="E526" s="3" t="s">
        <v>1</v>
      </c>
      <c r="F526" s="3" t="s">
        <v>2</v>
      </c>
      <c r="H526" s="3" t="s">
        <v>4</v>
      </c>
      <c r="I526" s="3" t="s">
        <v>5</v>
      </c>
      <c r="J526" s="3" t="s">
        <v>6</v>
      </c>
      <c r="K526" s="3" t="s">
        <v>0</v>
      </c>
      <c r="L526" s="3" t="s">
        <v>7</v>
      </c>
      <c r="N526" s="3" t="s">
        <v>105</v>
      </c>
      <c r="R526" s="3" t="s">
        <v>121</v>
      </c>
      <c r="S526" s="3" t="s">
        <v>122</v>
      </c>
      <c r="T526" s="3" t="s">
        <v>127</v>
      </c>
      <c r="U526" s="3" t="s">
        <v>125</v>
      </c>
      <c r="V526" s="3" t="s">
        <v>128</v>
      </c>
      <c r="W526" s="3" t="s">
        <v>120</v>
      </c>
      <c r="X526" s="3" t="s">
        <v>117</v>
      </c>
      <c r="Y526" s="3" t="s">
        <v>118</v>
      </c>
      <c r="AA526" s="3">
        <f t="shared" ref="AA526:AL526" si="1176">IF(AND(E526&lt;&gt;"",AA158=1),1,0)</f>
        <v>0</v>
      </c>
      <c r="AB526" s="3">
        <f t="shared" si="1176"/>
        <v>0</v>
      </c>
      <c r="AC526" s="3">
        <f t="shared" si="1176"/>
        <v>0</v>
      </c>
      <c r="AD526" s="3">
        <f t="shared" si="1176"/>
        <v>1</v>
      </c>
      <c r="AE526" s="3">
        <f t="shared" si="1176"/>
        <v>1</v>
      </c>
      <c r="AF526" s="3">
        <f t="shared" si="1176"/>
        <v>1</v>
      </c>
      <c r="AG526" s="3">
        <f t="shared" si="1176"/>
        <v>1</v>
      </c>
      <c r="AH526" s="3">
        <f t="shared" si="1176"/>
        <v>0</v>
      </c>
      <c r="AI526" s="3">
        <f t="shared" si="1176"/>
        <v>0</v>
      </c>
      <c r="AJ526" s="3">
        <f t="shared" si="1176"/>
        <v>1</v>
      </c>
      <c r="AK526" s="3">
        <f t="shared" si="1176"/>
        <v>0</v>
      </c>
      <c r="AL526" s="3">
        <f t="shared" si="1176"/>
        <v>0</v>
      </c>
      <c r="AM526" s="3">
        <f t="shared" si="1083"/>
        <v>5</v>
      </c>
      <c r="DK526" s="3">
        <v>368</v>
      </c>
      <c r="DL526" s="3" t="s">
        <v>1</v>
      </c>
      <c r="DM526" s="3" t="s">
        <v>2</v>
      </c>
      <c r="DO526" s="3" t="s">
        <v>4</v>
      </c>
      <c r="DP526" s="3" t="s">
        <v>5</v>
      </c>
      <c r="DQ526" s="3" t="s">
        <v>6</v>
      </c>
      <c r="DR526" s="3" t="s">
        <v>0</v>
      </c>
      <c r="DS526" s="3" t="s">
        <v>7</v>
      </c>
      <c r="DU526" s="3" t="s">
        <v>105</v>
      </c>
      <c r="DY526" s="3" t="s">
        <v>121</v>
      </c>
      <c r="DZ526" s="3" t="s">
        <v>122</v>
      </c>
      <c r="EA526" s="3" t="s">
        <v>127</v>
      </c>
      <c r="EB526" s="3" t="s">
        <v>125</v>
      </c>
      <c r="EC526" s="3" t="s">
        <v>128</v>
      </c>
      <c r="ED526" s="3" t="s">
        <v>120</v>
      </c>
      <c r="EE526" s="3" t="s">
        <v>117</v>
      </c>
      <c r="EF526" s="3" t="s">
        <v>118</v>
      </c>
      <c r="EH526" s="3">
        <f t="shared" ref="EH526:ES526" si="1177">IF(AND(DL526&lt;&gt;"",EH158=1),1,0)</f>
        <v>0</v>
      </c>
      <c r="EI526" s="3">
        <f t="shared" si="1177"/>
        <v>0</v>
      </c>
      <c r="EJ526" s="3">
        <f t="shared" si="1177"/>
        <v>0</v>
      </c>
      <c r="EK526" s="3">
        <f t="shared" si="1177"/>
        <v>1</v>
      </c>
      <c r="EL526" s="3">
        <f t="shared" si="1177"/>
        <v>1</v>
      </c>
      <c r="EM526" s="3">
        <f t="shared" si="1177"/>
        <v>1</v>
      </c>
      <c r="EN526" s="3">
        <f t="shared" si="1177"/>
        <v>1</v>
      </c>
      <c r="EO526" s="3">
        <f t="shared" si="1177"/>
        <v>0</v>
      </c>
      <c r="EP526" s="3">
        <f t="shared" si="1177"/>
        <v>0</v>
      </c>
      <c r="EQ526" s="3">
        <f t="shared" si="1177"/>
        <v>1</v>
      </c>
      <c r="ER526" s="3">
        <f t="shared" si="1177"/>
        <v>0</v>
      </c>
      <c r="ES526" s="3">
        <f t="shared" si="1177"/>
        <v>0</v>
      </c>
      <c r="ET526" s="3">
        <f t="shared" si="1085"/>
        <v>5</v>
      </c>
    </row>
    <row r="527" spans="4:150" x14ac:dyDescent="0.25">
      <c r="D527" s="3">
        <v>369</v>
      </c>
      <c r="E527" s="3" t="s">
        <v>1</v>
      </c>
      <c r="F527" s="3" t="s">
        <v>2</v>
      </c>
      <c r="H527" s="3" t="s">
        <v>4</v>
      </c>
      <c r="I527" s="3" t="s">
        <v>5</v>
      </c>
      <c r="J527" s="3" t="s">
        <v>6</v>
      </c>
      <c r="K527" s="3" t="s">
        <v>0</v>
      </c>
      <c r="L527" s="3" t="s">
        <v>7</v>
      </c>
      <c r="M527" s="3" t="s">
        <v>104</v>
      </c>
      <c r="R527" s="3" t="s">
        <v>121</v>
      </c>
      <c r="S527" s="3" t="s">
        <v>122</v>
      </c>
      <c r="T527" s="3" t="s">
        <v>127</v>
      </c>
      <c r="U527" s="3" t="s">
        <v>125</v>
      </c>
      <c r="V527" s="3" t="s">
        <v>128</v>
      </c>
      <c r="W527" s="3" t="s">
        <v>120</v>
      </c>
      <c r="X527" s="3" t="s">
        <v>117</v>
      </c>
      <c r="Y527" s="3" t="s">
        <v>119</v>
      </c>
      <c r="AA527" s="3">
        <f t="shared" ref="AA527:AL527" si="1178">IF(AND(E527&lt;&gt;"",AA158=1),1,0)</f>
        <v>0</v>
      </c>
      <c r="AB527" s="3">
        <f t="shared" si="1178"/>
        <v>0</v>
      </c>
      <c r="AC527" s="3">
        <f t="shared" si="1178"/>
        <v>0</v>
      </c>
      <c r="AD527" s="3">
        <f t="shared" si="1178"/>
        <v>1</v>
      </c>
      <c r="AE527" s="3">
        <f t="shared" si="1178"/>
        <v>1</v>
      </c>
      <c r="AF527" s="3">
        <f t="shared" si="1178"/>
        <v>1</v>
      </c>
      <c r="AG527" s="3">
        <f t="shared" si="1178"/>
        <v>1</v>
      </c>
      <c r="AH527" s="3">
        <f t="shared" si="1178"/>
        <v>0</v>
      </c>
      <c r="AI527" s="3">
        <f t="shared" si="1178"/>
        <v>1</v>
      </c>
      <c r="AJ527" s="3">
        <f t="shared" si="1178"/>
        <v>0</v>
      </c>
      <c r="AK527" s="3">
        <f t="shared" si="1178"/>
        <v>0</v>
      </c>
      <c r="AL527" s="3">
        <f t="shared" si="1178"/>
        <v>0</v>
      </c>
      <c r="AM527" s="3">
        <f t="shared" si="1083"/>
        <v>5</v>
      </c>
      <c r="DK527" s="3">
        <v>369</v>
      </c>
      <c r="DL527" s="3" t="s">
        <v>1</v>
      </c>
      <c r="DM527" s="3" t="s">
        <v>2</v>
      </c>
      <c r="DO527" s="3" t="s">
        <v>4</v>
      </c>
      <c r="DP527" s="3" t="s">
        <v>5</v>
      </c>
      <c r="DQ527" s="3" t="s">
        <v>6</v>
      </c>
      <c r="DR527" s="3" t="s">
        <v>0</v>
      </c>
      <c r="DS527" s="3" t="s">
        <v>7</v>
      </c>
      <c r="DT527" s="3" t="s">
        <v>104</v>
      </c>
      <c r="DY527" s="3" t="s">
        <v>121</v>
      </c>
      <c r="DZ527" s="3" t="s">
        <v>122</v>
      </c>
      <c r="EA527" s="3" t="s">
        <v>127</v>
      </c>
      <c r="EB527" s="3" t="s">
        <v>125</v>
      </c>
      <c r="EC527" s="3" t="s">
        <v>128</v>
      </c>
      <c r="ED527" s="3" t="s">
        <v>120</v>
      </c>
      <c r="EE527" s="3" t="s">
        <v>117</v>
      </c>
      <c r="EF527" s="3" t="s">
        <v>119</v>
      </c>
      <c r="EH527" s="3">
        <f t="shared" ref="EH527:ES527" si="1179">IF(AND(DL527&lt;&gt;"",EH158=1),1,0)</f>
        <v>0</v>
      </c>
      <c r="EI527" s="3">
        <f t="shared" si="1179"/>
        <v>0</v>
      </c>
      <c r="EJ527" s="3">
        <f t="shared" si="1179"/>
        <v>0</v>
      </c>
      <c r="EK527" s="3">
        <f t="shared" si="1179"/>
        <v>1</v>
      </c>
      <c r="EL527" s="3">
        <f t="shared" si="1179"/>
        <v>1</v>
      </c>
      <c r="EM527" s="3">
        <f t="shared" si="1179"/>
        <v>1</v>
      </c>
      <c r="EN527" s="3">
        <f t="shared" si="1179"/>
        <v>1</v>
      </c>
      <c r="EO527" s="3">
        <f t="shared" si="1179"/>
        <v>0</v>
      </c>
      <c r="EP527" s="3">
        <f t="shared" si="1179"/>
        <v>1</v>
      </c>
      <c r="EQ527" s="3">
        <f t="shared" si="1179"/>
        <v>0</v>
      </c>
      <c r="ER527" s="3">
        <f t="shared" si="1179"/>
        <v>0</v>
      </c>
      <c r="ES527" s="3">
        <f t="shared" si="1179"/>
        <v>0</v>
      </c>
      <c r="ET527" s="3">
        <f t="shared" si="1085"/>
        <v>5</v>
      </c>
    </row>
    <row r="528" spans="4:150" x14ac:dyDescent="0.25">
      <c r="D528" s="3">
        <v>370</v>
      </c>
      <c r="E528" s="3" t="s">
        <v>1</v>
      </c>
      <c r="F528" s="3" t="s">
        <v>2</v>
      </c>
      <c r="G528" s="3" t="s">
        <v>3</v>
      </c>
      <c r="L528" s="3" t="s">
        <v>7</v>
      </c>
      <c r="M528" s="3" t="s">
        <v>104</v>
      </c>
      <c r="N528" s="3" t="s">
        <v>105</v>
      </c>
      <c r="O528" s="5" t="s">
        <v>106</v>
      </c>
      <c r="P528" s="3" t="s">
        <v>72</v>
      </c>
      <c r="R528" s="3" t="s">
        <v>119</v>
      </c>
      <c r="S528" s="3" t="s">
        <v>118</v>
      </c>
      <c r="T528" s="3" t="s">
        <v>127</v>
      </c>
      <c r="U528" s="3" t="s">
        <v>126</v>
      </c>
      <c r="V528" s="3" t="s">
        <v>128</v>
      </c>
      <c r="W528" s="3" t="s">
        <v>121</v>
      </c>
      <c r="X528" s="3" t="s">
        <v>123</v>
      </c>
      <c r="Y528" s="3" t="s">
        <v>124</v>
      </c>
      <c r="AA528" s="3">
        <f t="shared" ref="AA528:AL528" si="1180">IF(AND(E528&lt;&gt;"",AA158=1),1,0)</f>
        <v>0</v>
      </c>
      <c r="AB528" s="3">
        <f t="shared" si="1180"/>
        <v>0</v>
      </c>
      <c r="AC528" s="3">
        <f t="shared" si="1180"/>
        <v>1</v>
      </c>
      <c r="AD528" s="3">
        <f t="shared" si="1180"/>
        <v>0</v>
      </c>
      <c r="AE528" s="3">
        <f t="shared" si="1180"/>
        <v>0</v>
      </c>
      <c r="AF528" s="3">
        <f t="shared" si="1180"/>
        <v>0</v>
      </c>
      <c r="AG528" s="3">
        <f t="shared" si="1180"/>
        <v>0</v>
      </c>
      <c r="AH528" s="3">
        <f t="shared" si="1180"/>
        <v>0</v>
      </c>
      <c r="AI528" s="3">
        <f t="shared" si="1180"/>
        <v>1</v>
      </c>
      <c r="AJ528" s="3">
        <f t="shared" si="1180"/>
        <v>1</v>
      </c>
      <c r="AK528" s="3">
        <f t="shared" si="1180"/>
        <v>0</v>
      </c>
      <c r="AL528" s="3">
        <f t="shared" si="1180"/>
        <v>1</v>
      </c>
      <c r="AM528" s="3">
        <f t="shared" si="1083"/>
        <v>4</v>
      </c>
      <c r="DK528" s="3">
        <v>370</v>
      </c>
      <c r="DL528" s="3" t="s">
        <v>1</v>
      </c>
      <c r="DM528" s="3" t="s">
        <v>2</v>
      </c>
      <c r="DN528" s="3" t="s">
        <v>3</v>
      </c>
      <c r="DS528" s="3" t="s">
        <v>7</v>
      </c>
      <c r="DT528" s="3" t="s">
        <v>104</v>
      </c>
      <c r="DU528" s="3" t="s">
        <v>105</v>
      </c>
      <c r="DV528" s="5" t="s">
        <v>106</v>
      </c>
      <c r="DW528" s="3" t="s">
        <v>72</v>
      </c>
      <c r="DY528" s="3" t="s">
        <v>119</v>
      </c>
      <c r="DZ528" s="3" t="s">
        <v>118</v>
      </c>
      <c r="EA528" s="3" t="s">
        <v>127</v>
      </c>
      <c r="EB528" s="3" t="s">
        <v>126</v>
      </c>
      <c r="EC528" s="3" t="s">
        <v>128</v>
      </c>
      <c r="ED528" s="3" t="s">
        <v>121</v>
      </c>
      <c r="EE528" s="3" t="s">
        <v>123</v>
      </c>
      <c r="EF528" s="3" t="s">
        <v>124</v>
      </c>
      <c r="EH528" s="3">
        <f t="shared" ref="EH528:ES528" si="1181">IF(AND(DL528&lt;&gt;"",EH158=1),1,0)</f>
        <v>0</v>
      </c>
      <c r="EI528" s="3">
        <f t="shared" si="1181"/>
        <v>0</v>
      </c>
      <c r="EJ528" s="3">
        <f t="shared" si="1181"/>
        <v>1</v>
      </c>
      <c r="EK528" s="3">
        <f t="shared" si="1181"/>
        <v>0</v>
      </c>
      <c r="EL528" s="3">
        <f t="shared" si="1181"/>
        <v>0</v>
      </c>
      <c r="EM528" s="3">
        <f t="shared" si="1181"/>
        <v>0</v>
      </c>
      <c r="EN528" s="3">
        <f t="shared" si="1181"/>
        <v>0</v>
      </c>
      <c r="EO528" s="3">
        <f t="shared" si="1181"/>
        <v>0</v>
      </c>
      <c r="EP528" s="3">
        <f t="shared" si="1181"/>
        <v>1</v>
      </c>
      <c r="EQ528" s="3">
        <f t="shared" si="1181"/>
        <v>1</v>
      </c>
      <c r="ER528" s="3">
        <f t="shared" si="1181"/>
        <v>0</v>
      </c>
      <c r="ES528" s="3">
        <f t="shared" si="1181"/>
        <v>1</v>
      </c>
      <c r="ET528" s="3">
        <f t="shared" si="1085"/>
        <v>4</v>
      </c>
    </row>
    <row r="529" spans="4:150" x14ac:dyDescent="0.25">
      <c r="D529" s="3">
        <v>371</v>
      </c>
      <c r="E529" s="3" t="s">
        <v>1</v>
      </c>
      <c r="F529" s="3" t="s">
        <v>2</v>
      </c>
      <c r="G529" s="3" t="s">
        <v>3</v>
      </c>
      <c r="K529" s="3" t="s">
        <v>0</v>
      </c>
      <c r="M529" s="3" t="s">
        <v>104</v>
      </c>
      <c r="N529" s="3" t="s">
        <v>105</v>
      </c>
      <c r="O529" s="5" t="s">
        <v>106</v>
      </c>
      <c r="P529" s="3" t="s">
        <v>72</v>
      </c>
      <c r="R529" s="3" t="s">
        <v>119</v>
      </c>
      <c r="S529" s="3" t="s">
        <v>118</v>
      </c>
      <c r="T529" s="3" t="s">
        <v>127</v>
      </c>
      <c r="U529" s="3" t="s">
        <v>126</v>
      </c>
      <c r="V529" s="3" t="s">
        <v>128</v>
      </c>
      <c r="W529" s="3" t="s">
        <v>122</v>
      </c>
      <c r="X529" s="3" t="s">
        <v>123</v>
      </c>
      <c r="Y529" s="3" t="s">
        <v>124</v>
      </c>
      <c r="AA529" s="3">
        <f t="shared" ref="AA529:AL529" si="1182">IF(AND(E529&lt;&gt;"",AA158=1),1,0)</f>
        <v>0</v>
      </c>
      <c r="AB529" s="3">
        <f t="shared" si="1182"/>
        <v>0</v>
      </c>
      <c r="AC529" s="3">
        <f t="shared" si="1182"/>
        <v>1</v>
      </c>
      <c r="AD529" s="3">
        <f t="shared" si="1182"/>
        <v>0</v>
      </c>
      <c r="AE529" s="3">
        <f t="shared" si="1182"/>
        <v>0</v>
      </c>
      <c r="AF529" s="3">
        <f t="shared" si="1182"/>
        <v>0</v>
      </c>
      <c r="AG529" s="3">
        <f t="shared" si="1182"/>
        <v>1</v>
      </c>
      <c r="AH529" s="3">
        <f t="shared" si="1182"/>
        <v>0</v>
      </c>
      <c r="AI529" s="3">
        <f t="shared" si="1182"/>
        <v>1</v>
      </c>
      <c r="AJ529" s="3">
        <f t="shared" si="1182"/>
        <v>1</v>
      </c>
      <c r="AK529" s="3">
        <f t="shared" si="1182"/>
        <v>0</v>
      </c>
      <c r="AL529" s="3">
        <f t="shared" si="1182"/>
        <v>1</v>
      </c>
      <c r="AM529" s="3">
        <f t="shared" si="1083"/>
        <v>5</v>
      </c>
      <c r="DK529" s="3">
        <v>371</v>
      </c>
      <c r="DL529" s="3" t="s">
        <v>1</v>
      </c>
      <c r="DM529" s="3" t="s">
        <v>2</v>
      </c>
      <c r="DN529" s="3" t="s">
        <v>3</v>
      </c>
      <c r="DR529" s="3" t="s">
        <v>0</v>
      </c>
      <c r="DT529" s="3" t="s">
        <v>104</v>
      </c>
      <c r="DU529" s="3" t="s">
        <v>105</v>
      </c>
      <c r="DV529" s="5" t="s">
        <v>106</v>
      </c>
      <c r="DW529" s="3" t="s">
        <v>72</v>
      </c>
      <c r="DY529" s="3" t="s">
        <v>119</v>
      </c>
      <c r="DZ529" s="3" t="s">
        <v>118</v>
      </c>
      <c r="EA529" s="3" t="s">
        <v>127</v>
      </c>
      <c r="EB529" s="3" t="s">
        <v>126</v>
      </c>
      <c r="EC529" s="3" t="s">
        <v>128</v>
      </c>
      <c r="ED529" s="3" t="s">
        <v>122</v>
      </c>
      <c r="EE529" s="3" t="s">
        <v>123</v>
      </c>
      <c r="EF529" s="3" t="s">
        <v>124</v>
      </c>
      <c r="EH529" s="3">
        <f t="shared" ref="EH529:ES529" si="1183">IF(AND(DL529&lt;&gt;"",EH158=1),1,0)</f>
        <v>0</v>
      </c>
      <c r="EI529" s="3">
        <f t="shared" si="1183"/>
        <v>0</v>
      </c>
      <c r="EJ529" s="3">
        <f t="shared" si="1183"/>
        <v>1</v>
      </c>
      <c r="EK529" s="3">
        <f t="shared" si="1183"/>
        <v>0</v>
      </c>
      <c r="EL529" s="3">
        <f t="shared" si="1183"/>
        <v>0</v>
      </c>
      <c r="EM529" s="3">
        <f t="shared" si="1183"/>
        <v>0</v>
      </c>
      <c r="EN529" s="3">
        <f t="shared" si="1183"/>
        <v>1</v>
      </c>
      <c r="EO529" s="3">
        <f t="shared" si="1183"/>
        <v>0</v>
      </c>
      <c r="EP529" s="3">
        <f t="shared" si="1183"/>
        <v>1</v>
      </c>
      <c r="EQ529" s="3">
        <f t="shared" si="1183"/>
        <v>1</v>
      </c>
      <c r="ER529" s="3">
        <f t="shared" si="1183"/>
        <v>0</v>
      </c>
      <c r="ES529" s="3">
        <f t="shared" si="1183"/>
        <v>1</v>
      </c>
      <c r="ET529" s="3">
        <f t="shared" si="1085"/>
        <v>5</v>
      </c>
    </row>
    <row r="530" spans="4:150" x14ac:dyDescent="0.25">
      <c r="D530" s="3">
        <v>372</v>
      </c>
      <c r="E530" s="3" t="s">
        <v>1</v>
      </c>
      <c r="F530" s="3" t="s">
        <v>2</v>
      </c>
      <c r="G530" s="3" t="s">
        <v>3</v>
      </c>
      <c r="K530" s="3" t="s">
        <v>0</v>
      </c>
      <c r="L530" s="3" t="s">
        <v>7</v>
      </c>
      <c r="N530" s="3" t="s">
        <v>105</v>
      </c>
      <c r="O530" s="5" t="s">
        <v>106</v>
      </c>
      <c r="P530" s="3" t="s">
        <v>72</v>
      </c>
      <c r="R530" s="3" t="s">
        <v>121</v>
      </c>
      <c r="S530" s="3" t="s">
        <v>118</v>
      </c>
      <c r="T530" s="3" t="s">
        <v>127</v>
      </c>
      <c r="U530" s="3" t="s">
        <v>126</v>
      </c>
      <c r="V530" s="3" t="s">
        <v>128</v>
      </c>
      <c r="W530" s="3" t="s">
        <v>122</v>
      </c>
      <c r="X530" s="3" t="s">
        <v>123</v>
      </c>
      <c r="Y530" s="3" t="s">
        <v>124</v>
      </c>
      <c r="AA530" s="3">
        <f t="shared" ref="AA530:AL530" si="1184">IF(AND(E530&lt;&gt;"",AA158=1),1,0)</f>
        <v>0</v>
      </c>
      <c r="AB530" s="3">
        <f t="shared" si="1184"/>
        <v>0</v>
      </c>
      <c r="AC530" s="3">
        <f t="shared" si="1184"/>
        <v>1</v>
      </c>
      <c r="AD530" s="3">
        <f t="shared" si="1184"/>
        <v>0</v>
      </c>
      <c r="AE530" s="3">
        <f t="shared" si="1184"/>
        <v>0</v>
      </c>
      <c r="AF530" s="3">
        <f t="shared" si="1184"/>
        <v>0</v>
      </c>
      <c r="AG530" s="3">
        <f t="shared" si="1184"/>
        <v>1</v>
      </c>
      <c r="AH530" s="3">
        <f t="shared" si="1184"/>
        <v>0</v>
      </c>
      <c r="AI530" s="3">
        <f t="shared" si="1184"/>
        <v>0</v>
      </c>
      <c r="AJ530" s="3">
        <f t="shared" si="1184"/>
        <v>1</v>
      </c>
      <c r="AK530" s="3">
        <f t="shared" si="1184"/>
        <v>0</v>
      </c>
      <c r="AL530" s="3">
        <f t="shared" si="1184"/>
        <v>1</v>
      </c>
      <c r="AM530" s="3">
        <f t="shared" si="1083"/>
        <v>4</v>
      </c>
      <c r="DK530" s="3">
        <v>372</v>
      </c>
      <c r="DL530" s="3" t="s">
        <v>1</v>
      </c>
      <c r="DM530" s="3" t="s">
        <v>2</v>
      </c>
      <c r="DN530" s="3" t="s">
        <v>3</v>
      </c>
      <c r="DR530" s="3" t="s">
        <v>0</v>
      </c>
      <c r="DS530" s="3" t="s">
        <v>7</v>
      </c>
      <c r="DU530" s="3" t="s">
        <v>105</v>
      </c>
      <c r="DV530" s="5" t="s">
        <v>106</v>
      </c>
      <c r="DW530" s="3" t="s">
        <v>72</v>
      </c>
      <c r="DY530" s="3" t="s">
        <v>121</v>
      </c>
      <c r="DZ530" s="3" t="s">
        <v>118</v>
      </c>
      <c r="EA530" s="3" t="s">
        <v>127</v>
      </c>
      <c r="EB530" s="3" t="s">
        <v>126</v>
      </c>
      <c r="EC530" s="3" t="s">
        <v>128</v>
      </c>
      <c r="ED530" s="3" t="s">
        <v>122</v>
      </c>
      <c r="EE530" s="3" t="s">
        <v>123</v>
      </c>
      <c r="EF530" s="3" t="s">
        <v>124</v>
      </c>
      <c r="EH530" s="3">
        <f t="shared" ref="EH530:ES530" si="1185">IF(AND(DL530&lt;&gt;"",EH158=1),1,0)</f>
        <v>0</v>
      </c>
      <c r="EI530" s="3">
        <f t="shared" si="1185"/>
        <v>0</v>
      </c>
      <c r="EJ530" s="3">
        <f t="shared" si="1185"/>
        <v>1</v>
      </c>
      <c r="EK530" s="3">
        <f t="shared" si="1185"/>
        <v>0</v>
      </c>
      <c r="EL530" s="3">
        <f t="shared" si="1185"/>
        <v>0</v>
      </c>
      <c r="EM530" s="3">
        <f t="shared" si="1185"/>
        <v>0</v>
      </c>
      <c r="EN530" s="3">
        <f t="shared" si="1185"/>
        <v>1</v>
      </c>
      <c r="EO530" s="3">
        <f t="shared" si="1185"/>
        <v>0</v>
      </c>
      <c r="EP530" s="3">
        <f t="shared" si="1185"/>
        <v>0</v>
      </c>
      <c r="EQ530" s="3">
        <f t="shared" si="1185"/>
        <v>1</v>
      </c>
      <c r="ER530" s="3">
        <f t="shared" si="1185"/>
        <v>0</v>
      </c>
      <c r="ES530" s="3">
        <f t="shared" si="1185"/>
        <v>1</v>
      </c>
      <c r="ET530" s="3">
        <f t="shared" si="1085"/>
        <v>4</v>
      </c>
    </row>
    <row r="531" spans="4:150" x14ac:dyDescent="0.25">
      <c r="D531" s="3">
        <v>373</v>
      </c>
      <c r="E531" s="3" t="s">
        <v>1</v>
      </c>
      <c r="F531" s="3" t="s">
        <v>2</v>
      </c>
      <c r="G531" s="3" t="s">
        <v>3</v>
      </c>
      <c r="K531" s="3" t="s">
        <v>0</v>
      </c>
      <c r="L531" s="3" t="s">
        <v>7</v>
      </c>
      <c r="M531" s="3" t="s">
        <v>104</v>
      </c>
      <c r="O531" s="5" t="s">
        <v>106</v>
      </c>
      <c r="P531" s="3" t="s">
        <v>72</v>
      </c>
      <c r="R531" s="3" t="s">
        <v>119</v>
      </c>
      <c r="S531" s="3" t="s">
        <v>122</v>
      </c>
      <c r="T531" s="3" t="s">
        <v>127</v>
      </c>
      <c r="U531" s="3" t="s">
        <v>126</v>
      </c>
      <c r="V531" s="3" t="s">
        <v>128</v>
      </c>
      <c r="W531" s="3" t="s">
        <v>121</v>
      </c>
      <c r="X531" s="3" t="s">
        <v>123</v>
      </c>
      <c r="Y531" s="3" t="s">
        <v>124</v>
      </c>
      <c r="AA531" s="3">
        <f t="shared" ref="AA531:AL531" si="1186">IF(AND(E531&lt;&gt;"",AA158=1),1,0)</f>
        <v>0</v>
      </c>
      <c r="AB531" s="3">
        <f t="shared" si="1186"/>
        <v>0</v>
      </c>
      <c r="AC531" s="3">
        <f t="shared" si="1186"/>
        <v>1</v>
      </c>
      <c r="AD531" s="3">
        <f t="shared" si="1186"/>
        <v>0</v>
      </c>
      <c r="AE531" s="3">
        <f t="shared" si="1186"/>
        <v>0</v>
      </c>
      <c r="AF531" s="3">
        <f t="shared" si="1186"/>
        <v>0</v>
      </c>
      <c r="AG531" s="3">
        <f t="shared" si="1186"/>
        <v>1</v>
      </c>
      <c r="AH531" s="3">
        <f t="shared" si="1186"/>
        <v>0</v>
      </c>
      <c r="AI531" s="3">
        <f t="shared" si="1186"/>
        <v>1</v>
      </c>
      <c r="AJ531" s="3">
        <f t="shared" si="1186"/>
        <v>0</v>
      </c>
      <c r="AK531" s="3">
        <f t="shared" si="1186"/>
        <v>0</v>
      </c>
      <c r="AL531" s="3">
        <f t="shared" si="1186"/>
        <v>1</v>
      </c>
      <c r="AM531" s="3">
        <f t="shared" si="1083"/>
        <v>4</v>
      </c>
      <c r="DK531" s="3">
        <v>373</v>
      </c>
      <c r="DL531" s="3" t="s">
        <v>1</v>
      </c>
      <c r="DM531" s="3" t="s">
        <v>2</v>
      </c>
      <c r="DN531" s="3" t="s">
        <v>3</v>
      </c>
      <c r="DR531" s="3" t="s">
        <v>0</v>
      </c>
      <c r="DS531" s="3" t="s">
        <v>7</v>
      </c>
      <c r="DT531" s="3" t="s">
        <v>104</v>
      </c>
      <c r="DV531" s="5" t="s">
        <v>106</v>
      </c>
      <c r="DW531" s="3" t="s">
        <v>72</v>
      </c>
      <c r="DY531" s="3" t="s">
        <v>119</v>
      </c>
      <c r="DZ531" s="3" t="s">
        <v>122</v>
      </c>
      <c r="EA531" s="3" t="s">
        <v>127</v>
      </c>
      <c r="EB531" s="3" t="s">
        <v>126</v>
      </c>
      <c r="EC531" s="3" t="s">
        <v>128</v>
      </c>
      <c r="ED531" s="3" t="s">
        <v>121</v>
      </c>
      <c r="EE531" s="3" t="s">
        <v>123</v>
      </c>
      <c r="EF531" s="3" t="s">
        <v>124</v>
      </c>
      <c r="EH531" s="3">
        <f t="shared" ref="EH531:ES531" si="1187">IF(AND(DL531&lt;&gt;"",EH158=1),1,0)</f>
        <v>0</v>
      </c>
      <c r="EI531" s="3">
        <f t="shared" si="1187"/>
        <v>0</v>
      </c>
      <c r="EJ531" s="3">
        <f t="shared" si="1187"/>
        <v>1</v>
      </c>
      <c r="EK531" s="3">
        <f t="shared" si="1187"/>
        <v>0</v>
      </c>
      <c r="EL531" s="3">
        <f t="shared" si="1187"/>
        <v>0</v>
      </c>
      <c r="EM531" s="3">
        <f t="shared" si="1187"/>
        <v>0</v>
      </c>
      <c r="EN531" s="3">
        <f t="shared" si="1187"/>
        <v>1</v>
      </c>
      <c r="EO531" s="3">
        <f t="shared" si="1187"/>
        <v>0</v>
      </c>
      <c r="EP531" s="3">
        <f t="shared" si="1187"/>
        <v>1</v>
      </c>
      <c r="EQ531" s="3">
        <f t="shared" si="1187"/>
        <v>0</v>
      </c>
      <c r="ER531" s="3">
        <f t="shared" si="1187"/>
        <v>0</v>
      </c>
      <c r="ES531" s="3">
        <f t="shared" si="1187"/>
        <v>1</v>
      </c>
      <c r="ET531" s="3">
        <f t="shared" si="1085"/>
        <v>4</v>
      </c>
    </row>
    <row r="532" spans="4:150" x14ac:dyDescent="0.25">
      <c r="D532" s="3">
        <v>374</v>
      </c>
      <c r="E532" s="3" t="s">
        <v>1</v>
      </c>
      <c r="F532" s="3" t="s">
        <v>2</v>
      </c>
      <c r="G532" s="3" t="s">
        <v>3</v>
      </c>
      <c r="K532" s="3" t="s">
        <v>0</v>
      </c>
      <c r="L532" s="3" t="s">
        <v>7</v>
      </c>
      <c r="M532" s="3" t="s">
        <v>104</v>
      </c>
      <c r="N532" s="3" t="s">
        <v>105</v>
      </c>
      <c r="P532" s="3" t="s">
        <v>72</v>
      </c>
      <c r="R532" s="3" t="s">
        <v>121</v>
      </c>
      <c r="S532" s="3" t="s">
        <v>118</v>
      </c>
      <c r="T532" s="3" t="s">
        <v>127</v>
      </c>
      <c r="U532" s="3" t="s">
        <v>126</v>
      </c>
      <c r="V532" s="3" t="s">
        <v>128</v>
      </c>
      <c r="W532" s="3" t="s">
        <v>122</v>
      </c>
      <c r="X532" s="3" t="s">
        <v>123</v>
      </c>
      <c r="Y532" s="3" t="s">
        <v>119</v>
      </c>
      <c r="AA532" s="3">
        <f t="shared" ref="AA532:AL532" si="1188">IF(AND(E532&lt;&gt;"",AA158=1),1,0)</f>
        <v>0</v>
      </c>
      <c r="AB532" s="3">
        <f t="shared" si="1188"/>
        <v>0</v>
      </c>
      <c r="AC532" s="3">
        <f t="shared" si="1188"/>
        <v>1</v>
      </c>
      <c r="AD532" s="3">
        <f t="shared" si="1188"/>
        <v>0</v>
      </c>
      <c r="AE532" s="3">
        <f t="shared" si="1188"/>
        <v>0</v>
      </c>
      <c r="AF532" s="3">
        <f t="shared" si="1188"/>
        <v>0</v>
      </c>
      <c r="AG532" s="3">
        <f t="shared" si="1188"/>
        <v>1</v>
      </c>
      <c r="AH532" s="3">
        <f t="shared" si="1188"/>
        <v>0</v>
      </c>
      <c r="AI532" s="3">
        <f t="shared" si="1188"/>
        <v>1</v>
      </c>
      <c r="AJ532" s="3">
        <f t="shared" si="1188"/>
        <v>1</v>
      </c>
      <c r="AK532" s="3">
        <f t="shared" si="1188"/>
        <v>0</v>
      </c>
      <c r="AL532" s="3">
        <f t="shared" si="1188"/>
        <v>1</v>
      </c>
      <c r="AM532" s="3">
        <f t="shared" si="1083"/>
        <v>5</v>
      </c>
      <c r="DK532" s="3">
        <v>374</v>
      </c>
      <c r="DL532" s="3" t="s">
        <v>1</v>
      </c>
      <c r="DM532" s="3" t="s">
        <v>2</v>
      </c>
      <c r="DN532" s="3" t="s">
        <v>3</v>
      </c>
      <c r="DR532" s="3" t="s">
        <v>0</v>
      </c>
      <c r="DS532" s="3" t="s">
        <v>7</v>
      </c>
      <c r="DT532" s="3" t="s">
        <v>104</v>
      </c>
      <c r="DU532" s="3" t="s">
        <v>105</v>
      </c>
      <c r="DW532" s="3" t="s">
        <v>72</v>
      </c>
      <c r="DY532" s="3" t="s">
        <v>121</v>
      </c>
      <c r="DZ532" s="3" t="s">
        <v>118</v>
      </c>
      <c r="EA532" s="3" t="s">
        <v>127</v>
      </c>
      <c r="EB532" s="3" t="s">
        <v>126</v>
      </c>
      <c r="EC532" s="3" t="s">
        <v>128</v>
      </c>
      <c r="ED532" s="3" t="s">
        <v>122</v>
      </c>
      <c r="EE532" s="3" t="s">
        <v>123</v>
      </c>
      <c r="EF532" s="3" t="s">
        <v>119</v>
      </c>
      <c r="EH532" s="3">
        <f t="shared" ref="EH532:ES532" si="1189">IF(AND(DL532&lt;&gt;"",EH158=1),1,0)</f>
        <v>0</v>
      </c>
      <c r="EI532" s="3">
        <f t="shared" si="1189"/>
        <v>0</v>
      </c>
      <c r="EJ532" s="3">
        <f t="shared" si="1189"/>
        <v>1</v>
      </c>
      <c r="EK532" s="3">
        <f t="shared" si="1189"/>
        <v>0</v>
      </c>
      <c r="EL532" s="3">
        <f t="shared" si="1189"/>
        <v>0</v>
      </c>
      <c r="EM532" s="3">
        <f t="shared" si="1189"/>
        <v>0</v>
      </c>
      <c r="EN532" s="3">
        <f t="shared" si="1189"/>
        <v>1</v>
      </c>
      <c r="EO532" s="3">
        <f t="shared" si="1189"/>
        <v>0</v>
      </c>
      <c r="EP532" s="3">
        <f t="shared" si="1189"/>
        <v>1</v>
      </c>
      <c r="EQ532" s="3">
        <f t="shared" si="1189"/>
        <v>1</v>
      </c>
      <c r="ER532" s="3">
        <f t="shared" si="1189"/>
        <v>0</v>
      </c>
      <c r="ES532" s="3">
        <f t="shared" si="1189"/>
        <v>1</v>
      </c>
      <c r="ET532" s="3">
        <f t="shared" si="1085"/>
        <v>5</v>
      </c>
    </row>
    <row r="533" spans="4:150" x14ac:dyDescent="0.25">
      <c r="D533" s="3">
        <v>375</v>
      </c>
      <c r="E533" s="3" t="s">
        <v>1</v>
      </c>
      <c r="F533" s="3" t="s">
        <v>2</v>
      </c>
      <c r="G533" s="3" t="s">
        <v>3</v>
      </c>
      <c r="K533" s="3" t="s">
        <v>0</v>
      </c>
      <c r="L533" s="3" t="s">
        <v>7</v>
      </c>
      <c r="M533" s="3" t="s">
        <v>104</v>
      </c>
      <c r="N533" s="3" t="s">
        <v>105</v>
      </c>
      <c r="O533" s="5" t="s">
        <v>106</v>
      </c>
      <c r="R533" s="3" t="s">
        <v>121</v>
      </c>
      <c r="S533" s="3" t="s">
        <v>118</v>
      </c>
      <c r="T533" s="3" t="s">
        <v>127</v>
      </c>
      <c r="U533" s="3" t="s">
        <v>126</v>
      </c>
      <c r="V533" s="3" t="s">
        <v>128</v>
      </c>
      <c r="W533" s="3" t="s">
        <v>122</v>
      </c>
      <c r="X533" s="3" t="s">
        <v>119</v>
      </c>
      <c r="Y533" s="3" t="s">
        <v>124</v>
      </c>
      <c r="AA533" s="3">
        <f t="shared" ref="AA533:AL533" si="1190">IF(AND(E533&lt;&gt;"",AA158=1),1,0)</f>
        <v>0</v>
      </c>
      <c r="AB533" s="3">
        <f t="shared" si="1190"/>
        <v>0</v>
      </c>
      <c r="AC533" s="3">
        <f t="shared" si="1190"/>
        <v>1</v>
      </c>
      <c r="AD533" s="3">
        <f t="shared" si="1190"/>
        <v>0</v>
      </c>
      <c r="AE533" s="3">
        <f t="shared" si="1190"/>
        <v>0</v>
      </c>
      <c r="AF533" s="3">
        <f t="shared" si="1190"/>
        <v>0</v>
      </c>
      <c r="AG533" s="3">
        <f t="shared" si="1190"/>
        <v>1</v>
      </c>
      <c r="AH533" s="3">
        <f t="shared" si="1190"/>
        <v>0</v>
      </c>
      <c r="AI533" s="3">
        <f t="shared" si="1190"/>
        <v>1</v>
      </c>
      <c r="AJ533" s="3">
        <f t="shared" si="1190"/>
        <v>1</v>
      </c>
      <c r="AK533" s="3">
        <f t="shared" si="1190"/>
        <v>0</v>
      </c>
      <c r="AL533" s="3">
        <f t="shared" si="1190"/>
        <v>0</v>
      </c>
      <c r="AM533" s="3">
        <f t="shared" si="1083"/>
        <v>4</v>
      </c>
      <c r="DK533" s="3">
        <v>375</v>
      </c>
      <c r="DL533" s="3" t="s">
        <v>1</v>
      </c>
      <c r="DM533" s="3" t="s">
        <v>2</v>
      </c>
      <c r="DN533" s="3" t="s">
        <v>3</v>
      </c>
      <c r="DR533" s="3" t="s">
        <v>0</v>
      </c>
      <c r="DS533" s="3" t="s">
        <v>7</v>
      </c>
      <c r="DT533" s="3" t="s">
        <v>104</v>
      </c>
      <c r="DU533" s="3" t="s">
        <v>105</v>
      </c>
      <c r="DV533" s="5" t="s">
        <v>106</v>
      </c>
      <c r="DY533" s="3" t="s">
        <v>121</v>
      </c>
      <c r="DZ533" s="3" t="s">
        <v>118</v>
      </c>
      <c r="EA533" s="3" t="s">
        <v>127</v>
      </c>
      <c r="EB533" s="3" t="s">
        <v>126</v>
      </c>
      <c r="EC533" s="3" t="s">
        <v>128</v>
      </c>
      <c r="ED533" s="3" t="s">
        <v>122</v>
      </c>
      <c r="EE533" s="3" t="s">
        <v>119</v>
      </c>
      <c r="EF533" s="3" t="s">
        <v>124</v>
      </c>
      <c r="EH533" s="3">
        <f t="shared" ref="EH533:ES533" si="1191">IF(AND(DL533&lt;&gt;"",EH158=1),1,0)</f>
        <v>0</v>
      </c>
      <c r="EI533" s="3">
        <f t="shared" si="1191"/>
        <v>0</v>
      </c>
      <c r="EJ533" s="3">
        <f t="shared" si="1191"/>
        <v>1</v>
      </c>
      <c r="EK533" s="3">
        <f t="shared" si="1191"/>
        <v>0</v>
      </c>
      <c r="EL533" s="3">
        <f t="shared" si="1191"/>
        <v>0</v>
      </c>
      <c r="EM533" s="3">
        <f t="shared" si="1191"/>
        <v>0</v>
      </c>
      <c r="EN533" s="3">
        <f t="shared" si="1191"/>
        <v>1</v>
      </c>
      <c r="EO533" s="3">
        <f t="shared" si="1191"/>
        <v>0</v>
      </c>
      <c r="EP533" s="3">
        <f t="shared" si="1191"/>
        <v>1</v>
      </c>
      <c r="EQ533" s="3">
        <f t="shared" si="1191"/>
        <v>1</v>
      </c>
      <c r="ER533" s="3">
        <f t="shared" si="1191"/>
        <v>0</v>
      </c>
      <c r="ES533" s="3">
        <f t="shared" si="1191"/>
        <v>0</v>
      </c>
      <c r="ET533" s="3">
        <f t="shared" si="1085"/>
        <v>4</v>
      </c>
    </row>
    <row r="534" spans="4:150" x14ac:dyDescent="0.25">
      <c r="D534" s="3">
        <v>376</v>
      </c>
      <c r="E534" s="3" t="s">
        <v>1</v>
      </c>
      <c r="F534" s="3" t="s">
        <v>2</v>
      </c>
      <c r="G534" s="3" t="s">
        <v>3</v>
      </c>
      <c r="J534" s="3" t="s">
        <v>6</v>
      </c>
      <c r="M534" s="3" t="s">
        <v>104</v>
      </c>
      <c r="N534" s="3" t="s">
        <v>105</v>
      </c>
      <c r="O534" s="5" t="s">
        <v>106</v>
      </c>
      <c r="P534" s="3" t="s">
        <v>72</v>
      </c>
      <c r="R534" s="3" t="s">
        <v>119</v>
      </c>
      <c r="S534" s="3" t="s">
        <v>118</v>
      </c>
      <c r="T534" s="3" t="s">
        <v>127</v>
      </c>
      <c r="U534" s="3" t="s">
        <v>126</v>
      </c>
      <c r="V534" s="3" t="s">
        <v>128</v>
      </c>
      <c r="W534" s="3" t="s">
        <v>120</v>
      </c>
      <c r="X534" s="3" t="s">
        <v>123</v>
      </c>
      <c r="Y534" s="3" t="s">
        <v>124</v>
      </c>
      <c r="AA534" s="3">
        <f t="shared" ref="AA534:AL534" si="1192">IF(AND(E534&lt;&gt;"",AA158=1),1,0)</f>
        <v>0</v>
      </c>
      <c r="AB534" s="3">
        <f t="shared" si="1192"/>
        <v>0</v>
      </c>
      <c r="AC534" s="3">
        <f t="shared" si="1192"/>
        <v>1</v>
      </c>
      <c r="AD534" s="3">
        <f t="shared" si="1192"/>
        <v>0</v>
      </c>
      <c r="AE534" s="3">
        <f t="shared" si="1192"/>
        <v>0</v>
      </c>
      <c r="AF534" s="3">
        <f t="shared" si="1192"/>
        <v>1</v>
      </c>
      <c r="AG534" s="3">
        <f t="shared" si="1192"/>
        <v>0</v>
      </c>
      <c r="AH534" s="3">
        <f t="shared" si="1192"/>
        <v>0</v>
      </c>
      <c r="AI534" s="3">
        <f t="shared" si="1192"/>
        <v>1</v>
      </c>
      <c r="AJ534" s="3">
        <f t="shared" si="1192"/>
        <v>1</v>
      </c>
      <c r="AK534" s="3">
        <f t="shared" si="1192"/>
        <v>0</v>
      </c>
      <c r="AL534" s="3">
        <f t="shared" si="1192"/>
        <v>1</v>
      </c>
      <c r="AM534" s="3">
        <f t="shared" si="1083"/>
        <v>5</v>
      </c>
      <c r="DK534" s="3">
        <v>376</v>
      </c>
      <c r="DL534" s="3" t="s">
        <v>1</v>
      </c>
      <c r="DM534" s="3" t="s">
        <v>2</v>
      </c>
      <c r="DN534" s="3" t="s">
        <v>3</v>
      </c>
      <c r="DQ534" s="3" t="s">
        <v>6</v>
      </c>
      <c r="DT534" s="3" t="s">
        <v>104</v>
      </c>
      <c r="DU534" s="3" t="s">
        <v>105</v>
      </c>
      <c r="DV534" s="5" t="s">
        <v>106</v>
      </c>
      <c r="DW534" s="3" t="s">
        <v>72</v>
      </c>
      <c r="DY534" s="3" t="s">
        <v>119</v>
      </c>
      <c r="DZ534" s="3" t="s">
        <v>118</v>
      </c>
      <c r="EA534" s="3" t="s">
        <v>127</v>
      </c>
      <c r="EB534" s="3" t="s">
        <v>126</v>
      </c>
      <c r="EC534" s="3" t="s">
        <v>128</v>
      </c>
      <c r="ED534" s="3" t="s">
        <v>120</v>
      </c>
      <c r="EE534" s="3" t="s">
        <v>123</v>
      </c>
      <c r="EF534" s="3" t="s">
        <v>124</v>
      </c>
      <c r="EH534" s="3">
        <f t="shared" ref="EH534:ES534" si="1193">IF(AND(DL534&lt;&gt;"",EH158=1),1,0)</f>
        <v>0</v>
      </c>
      <c r="EI534" s="3">
        <f t="shared" si="1193"/>
        <v>0</v>
      </c>
      <c r="EJ534" s="3">
        <f t="shared" si="1193"/>
        <v>1</v>
      </c>
      <c r="EK534" s="3">
        <f t="shared" si="1193"/>
        <v>0</v>
      </c>
      <c r="EL534" s="3">
        <f t="shared" si="1193"/>
        <v>0</v>
      </c>
      <c r="EM534" s="3">
        <f t="shared" si="1193"/>
        <v>1</v>
      </c>
      <c r="EN534" s="3">
        <f t="shared" si="1193"/>
        <v>0</v>
      </c>
      <c r="EO534" s="3">
        <f t="shared" si="1193"/>
        <v>0</v>
      </c>
      <c r="EP534" s="3">
        <f t="shared" si="1193"/>
        <v>1</v>
      </c>
      <c r="EQ534" s="3">
        <f t="shared" si="1193"/>
        <v>1</v>
      </c>
      <c r="ER534" s="3">
        <f t="shared" si="1193"/>
        <v>0</v>
      </c>
      <c r="ES534" s="3">
        <f t="shared" si="1193"/>
        <v>1</v>
      </c>
      <c r="ET534" s="3">
        <f t="shared" si="1085"/>
        <v>5</v>
      </c>
    </row>
    <row r="535" spans="4:150" x14ac:dyDescent="0.25">
      <c r="D535" s="3">
        <v>377</v>
      </c>
      <c r="E535" s="3" t="s">
        <v>1</v>
      </c>
      <c r="F535" s="3" t="s">
        <v>2</v>
      </c>
      <c r="G535" s="3" t="s">
        <v>3</v>
      </c>
      <c r="J535" s="3" t="s">
        <v>6</v>
      </c>
      <c r="L535" s="3" t="s">
        <v>7</v>
      </c>
      <c r="N535" s="3" t="s">
        <v>105</v>
      </c>
      <c r="O535" s="5" t="s">
        <v>106</v>
      </c>
      <c r="P535" s="3" t="s">
        <v>72</v>
      </c>
      <c r="R535" s="3" t="s">
        <v>121</v>
      </c>
      <c r="S535" s="3" t="s">
        <v>118</v>
      </c>
      <c r="T535" s="3" t="s">
        <v>127</v>
      </c>
      <c r="U535" s="3" t="s">
        <v>126</v>
      </c>
      <c r="V535" s="3" t="s">
        <v>128</v>
      </c>
      <c r="W535" s="3" t="s">
        <v>120</v>
      </c>
      <c r="X535" s="3" t="s">
        <v>123</v>
      </c>
      <c r="Y535" s="3" t="s">
        <v>124</v>
      </c>
      <c r="AA535" s="3">
        <f t="shared" ref="AA535:AL535" si="1194">IF(AND(E535&lt;&gt;"",AA158=1),1,0)</f>
        <v>0</v>
      </c>
      <c r="AB535" s="3">
        <f t="shared" si="1194"/>
        <v>0</v>
      </c>
      <c r="AC535" s="3">
        <f t="shared" si="1194"/>
        <v>1</v>
      </c>
      <c r="AD535" s="3">
        <f t="shared" si="1194"/>
        <v>0</v>
      </c>
      <c r="AE535" s="3">
        <f t="shared" si="1194"/>
        <v>0</v>
      </c>
      <c r="AF535" s="3">
        <f t="shared" si="1194"/>
        <v>1</v>
      </c>
      <c r="AG535" s="3">
        <f t="shared" si="1194"/>
        <v>0</v>
      </c>
      <c r="AH535" s="3">
        <f t="shared" si="1194"/>
        <v>0</v>
      </c>
      <c r="AI535" s="3">
        <f t="shared" si="1194"/>
        <v>0</v>
      </c>
      <c r="AJ535" s="3">
        <f t="shared" si="1194"/>
        <v>1</v>
      </c>
      <c r="AK535" s="3">
        <f t="shared" si="1194"/>
        <v>0</v>
      </c>
      <c r="AL535" s="3">
        <f t="shared" si="1194"/>
        <v>1</v>
      </c>
      <c r="AM535" s="3">
        <f t="shared" si="1083"/>
        <v>4</v>
      </c>
      <c r="DK535" s="3">
        <v>377</v>
      </c>
      <c r="DL535" s="3" t="s">
        <v>1</v>
      </c>
      <c r="DM535" s="3" t="s">
        <v>2</v>
      </c>
      <c r="DN535" s="3" t="s">
        <v>3</v>
      </c>
      <c r="DQ535" s="3" t="s">
        <v>6</v>
      </c>
      <c r="DS535" s="3" t="s">
        <v>7</v>
      </c>
      <c r="DU535" s="3" t="s">
        <v>105</v>
      </c>
      <c r="DV535" s="5" t="s">
        <v>106</v>
      </c>
      <c r="DW535" s="3" t="s">
        <v>72</v>
      </c>
      <c r="DY535" s="3" t="s">
        <v>121</v>
      </c>
      <c r="DZ535" s="3" t="s">
        <v>118</v>
      </c>
      <c r="EA535" s="3" t="s">
        <v>127</v>
      </c>
      <c r="EB535" s="3" t="s">
        <v>126</v>
      </c>
      <c r="EC535" s="3" t="s">
        <v>128</v>
      </c>
      <c r="ED535" s="3" t="s">
        <v>120</v>
      </c>
      <c r="EE535" s="3" t="s">
        <v>123</v>
      </c>
      <c r="EF535" s="3" t="s">
        <v>124</v>
      </c>
      <c r="EH535" s="3">
        <f t="shared" ref="EH535:ES535" si="1195">IF(AND(DL535&lt;&gt;"",EH158=1),1,0)</f>
        <v>0</v>
      </c>
      <c r="EI535" s="3">
        <f t="shared" si="1195"/>
        <v>0</v>
      </c>
      <c r="EJ535" s="3">
        <f t="shared" si="1195"/>
        <v>1</v>
      </c>
      <c r="EK535" s="3">
        <f t="shared" si="1195"/>
        <v>0</v>
      </c>
      <c r="EL535" s="3">
        <f t="shared" si="1195"/>
        <v>0</v>
      </c>
      <c r="EM535" s="3">
        <f t="shared" si="1195"/>
        <v>1</v>
      </c>
      <c r="EN535" s="3">
        <f t="shared" si="1195"/>
        <v>0</v>
      </c>
      <c r="EO535" s="3">
        <f t="shared" si="1195"/>
        <v>0</v>
      </c>
      <c r="EP535" s="3">
        <f t="shared" si="1195"/>
        <v>0</v>
      </c>
      <c r="EQ535" s="3">
        <f t="shared" si="1195"/>
        <v>1</v>
      </c>
      <c r="ER535" s="3">
        <f t="shared" si="1195"/>
        <v>0</v>
      </c>
      <c r="ES535" s="3">
        <f t="shared" si="1195"/>
        <v>1</v>
      </c>
      <c r="ET535" s="3">
        <f t="shared" si="1085"/>
        <v>4</v>
      </c>
    </row>
    <row r="536" spans="4:150" x14ac:dyDescent="0.25">
      <c r="D536" s="3">
        <v>378</v>
      </c>
      <c r="E536" s="3" t="s">
        <v>1</v>
      </c>
      <c r="F536" s="3" t="s">
        <v>2</v>
      </c>
      <c r="G536" s="3" t="s">
        <v>3</v>
      </c>
      <c r="J536" s="3" t="s">
        <v>6</v>
      </c>
      <c r="L536" s="3" t="s">
        <v>7</v>
      </c>
      <c r="M536" s="3" t="s">
        <v>104</v>
      </c>
      <c r="O536" s="5" t="s">
        <v>106</v>
      </c>
      <c r="P536" s="3" t="s">
        <v>72</v>
      </c>
      <c r="R536" s="3" t="s">
        <v>121</v>
      </c>
      <c r="S536" s="3" t="s">
        <v>119</v>
      </c>
      <c r="T536" s="3" t="s">
        <v>127</v>
      </c>
      <c r="U536" s="3" t="s">
        <v>126</v>
      </c>
      <c r="V536" s="3" t="s">
        <v>128</v>
      </c>
      <c r="W536" s="3" t="s">
        <v>120</v>
      </c>
      <c r="X536" s="3" t="s">
        <v>123</v>
      </c>
      <c r="Y536" s="3" t="s">
        <v>124</v>
      </c>
      <c r="AA536" s="3">
        <f t="shared" ref="AA536:AL536" si="1196">IF(AND(E536&lt;&gt;"",AA158=1),1,0)</f>
        <v>0</v>
      </c>
      <c r="AB536" s="3">
        <f t="shared" si="1196"/>
        <v>0</v>
      </c>
      <c r="AC536" s="3">
        <f t="shared" si="1196"/>
        <v>1</v>
      </c>
      <c r="AD536" s="3">
        <f t="shared" si="1196"/>
        <v>0</v>
      </c>
      <c r="AE536" s="3">
        <f t="shared" si="1196"/>
        <v>0</v>
      </c>
      <c r="AF536" s="3">
        <f t="shared" si="1196"/>
        <v>1</v>
      </c>
      <c r="AG536" s="3">
        <f t="shared" si="1196"/>
        <v>0</v>
      </c>
      <c r="AH536" s="3">
        <f t="shared" si="1196"/>
        <v>0</v>
      </c>
      <c r="AI536" s="3">
        <f t="shared" si="1196"/>
        <v>1</v>
      </c>
      <c r="AJ536" s="3">
        <f t="shared" si="1196"/>
        <v>0</v>
      </c>
      <c r="AK536" s="3">
        <f t="shared" si="1196"/>
        <v>0</v>
      </c>
      <c r="AL536" s="3">
        <f t="shared" si="1196"/>
        <v>1</v>
      </c>
      <c r="AM536" s="3">
        <f t="shared" si="1083"/>
        <v>4</v>
      </c>
      <c r="DK536" s="3">
        <v>378</v>
      </c>
      <c r="DL536" s="3" t="s">
        <v>1</v>
      </c>
      <c r="DM536" s="3" t="s">
        <v>2</v>
      </c>
      <c r="DN536" s="3" t="s">
        <v>3</v>
      </c>
      <c r="DQ536" s="3" t="s">
        <v>6</v>
      </c>
      <c r="DS536" s="3" t="s">
        <v>7</v>
      </c>
      <c r="DT536" s="3" t="s">
        <v>104</v>
      </c>
      <c r="DV536" s="5" t="s">
        <v>106</v>
      </c>
      <c r="DW536" s="3" t="s">
        <v>72</v>
      </c>
      <c r="DY536" s="3" t="s">
        <v>121</v>
      </c>
      <c r="DZ536" s="3" t="s">
        <v>119</v>
      </c>
      <c r="EA536" s="3" t="s">
        <v>127</v>
      </c>
      <c r="EB536" s="3" t="s">
        <v>126</v>
      </c>
      <c r="EC536" s="3" t="s">
        <v>128</v>
      </c>
      <c r="ED536" s="3" t="s">
        <v>120</v>
      </c>
      <c r="EE536" s="3" t="s">
        <v>123</v>
      </c>
      <c r="EF536" s="3" t="s">
        <v>124</v>
      </c>
      <c r="EH536" s="3">
        <f t="shared" ref="EH536:ES536" si="1197">IF(AND(DL536&lt;&gt;"",EH158=1),1,0)</f>
        <v>0</v>
      </c>
      <c r="EI536" s="3">
        <f t="shared" si="1197"/>
        <v>0</v>
      </c>
      <c r="EJ536" s="3">
        <f t="shared" si="1197"/>
        <v>1</v>
      </c>
      <c r="EK536" s="3">
        <f t="shared" si="1197"/>
        <v>0</v>
      </c>
      <c r="EL536" s="3">
        <f t="shared" si="1197"/>
        <v>0</v>
      </c>
      <c r="EM536" s="3">
        <f t="shared" si="1197"/>
        <v>1</v>
      </c>
      <c r="EN536" s="3">
        <f t="shared" si="1197"/>
        <v>0</v>
      </c>
      <c r="EO536" s="3">
        <f t="shared" si="1197"/>
        <v>0</v>
      </c>
      <c r="EP536" s="3">
        <f t="shared" si="1197"/>
        <v>1</v>
      </c>
      <c r="EQ536" s="3">
        <f t="shared" si="1197"/>
        <v>0</v>
      </c>
      <c r="ER536" s="3">
        <f t="shared" si="1197"/>
        <v>0</v>
      </c>
      <c r="ES536" s="3">
        <f t="shared" si="1197"/>
        <v>1</v>
      </c>
      <c r="ET536" s="3">
        <f t="shared" si="1085"/>
        <v>4</v>
      </c>
    </row>
    <row r="537" spans="4:150" x14ac:dyDescent="0.25">
      <c r="D537" s="3">
        <v>379</v>
      </c>
      <c r="E537" s="3" t="s">
        <v>1</v>
      </c>
      <c r="F537" s="3" t="s">
        <v>2</v>
      </c>
      <c r="G537" s="3" t="s">
        <v>3</v>
      </c>
      <c r="J537" s="3" t="s">
        <v>6</v>
      </c>
      <c r="L537" s="3" t="s">
        <v>7</v>
      </c>
      <c r="M537" s="3" t="s">
        <v>104</v>
      </c>
      <c r="N537" s="3" t="s">
        <v>105</v>
      </c>
      <c r="P537" s="3" t="s">
        <v>72</v>
      </c>
      <c r="R537" s="3" t="s">
        <v>121</v>
      </c>
      <c r="S537" s="3" t="s">
        <v>118</v>
      </c>
      <c r="T537" s="3" t="s">
        <v>127</v>
      </c>
      <c r="U537" s="3" t="s">
        <v>126</v>
      </c>
      <c r="V537" s="3" t="s">
        <v>128</v>
      </c>
      <c r="W537" s="3" t="s">
        <v>120</v>
      </c>
      <c r="X537" s="3" t="s">
        <v>123</v>
      </c>
      <c r="Y537" s="3" t="s">
        <v>119</v>
      </c>
      <c r="AA537" s="3">
        <f t="shared" ref="AA537:AL537" si="1198">IF(AND(E537&lt;&gt;"",AA158=1),1,0)</f>
        <v>0</v>
      </c>
      <c r="AB537" s="3">
        <f t="shared" si="1198"/>
        <v>0</v>
      </c>
      <c r="AC537" s="3">
        <f t="shared" si="1198"/>
        <v>1</v>
      </c>
      <c r="AD537" s="3">
        <f t="shared" si="1198"/>
        <v>0</v>
      </c>
      <c r="AE537" s="3">
        <f t="shared" si="1198"/>
        <v>0</v>
      </c>
      <c r="AF537" s="3">
        <f t="shared" si="1198"/>
        <v>1</v>
      </c>
      <c r="AG537" s="3">
        <f t="shared" si="1198"/>
        <v>0</v>
      </c>
      <c r="AH537" s="3">
        <f t="shared" si="1198"/>
        <v>0</v>
      </c>
      <c r="AI537" s="3">
        <f t="shared" si="1198"/>
        <v>1</v>
      </c>
      <c r="AJ537" s="3">
        <f t="shared" si="1198"/>
        <v>1</v>
      </c>
      <c r="AK537" s="3">
        <f t="shared" si="1198"/>
        <v>0</v>
      </c>
      <c r="AL537" s="3">
        <f t="shared" si="1198"/>
        <v>1</v>
      </c>
      <c r="AM537" s="3">
        <f t="shared" si="1083"/>
        <v>5</v>
      </c>
      <c r="DK537" s="3">
        <v>379</v>
      </c>
      <c r="DL537" s="3" t="s">
        <v>1</v>
      </c>
      <c r="DM537" s="3" t="s">
        <v>2</v>
      </c>
      <c r="DN537" s="3" t="s">
        <v>3</v>
      </c>
      <c r="DQ537" s="3" t="s">
        <v>6</v>
      </c>
      <c r="DS537" s="3" t="s">
        <v>7</v>
      </c>
      <c r="DT537" s="3" t="s">
        <v>104</v>
      </c>
      <c r="DU537" s="3" t="s">
        <v>105</v>
      </c>
      <c r="DW537" s="3" t="s">
        <v>72</v>
      </c>
      <c r="DY537" s="3" t="s">
        <v>121</v>
      </c>
      <c r="DZ537" s="3" t="s">
        <v>118</v>
      </c>
      <c r="EA537" s="3" t="s">
        <v>127</v>
      </c>
      <c r="EB537" s="3" t="s">
        <v>126</v>
      </c>
      <c r="EC537" s="3" t="s">
        <v>128</v>
      </c>
      <c r="ED537" s="3" t="s">
        <v>120</v>
      </c>
      <c r="EE537" s="3" t="s">
        <v>123</v>
      </c>
      <c r="EF537" s="3" t="s">
        <v>119</v>
      </c>
      <c r="EH537" s="3">
        <f t="shared" ref="EH537:ES537" si="1199">IF(AND(DL537&lt;&gt;"",EH158=1),1,0)</f>
        <v>0</v>
      </c>
      <c r="EI537" s="3">
        <f t="shared" si="1199"/>
        <v>0</v>
      </c>
      <c r="EJ537" s="3">
        <f t="shared" si="1199"/>
        <v>1</v>
      </c>
      <c r="EK537" s="3">
        <f t="shared" si="1199"/>
        <v>0</v>
      </c>
      <c r="EL537" s="3">
        <f t="shared" si="1199"/>
        <v>0</v>
      </c>
      <c r="EM537" s="3">
        <f t="shared" si="1199"/>
        <v>1</v>
      </c>
      <c r="EN537" s="3">
        <f t="shared" si="1199"/>
        <v>0</v>
      </c>
      <c r="EO537" s="3">
        <f t="shared" si="1199"/>
        <v>0</v>
      </c>
      <c r="EP537" s="3">
        <f t="shared" si="1199"/>
        <v>1</v>
      </c>
      <c r="EQ537" s="3">
        <f t="shared" si="1199"/>
        <v>1</v>
      </c>
      <c r="ER537" s="3">
        <f t="shared" si="1199"/>
        <v>0</v>
      </c>
      <c r="ES537" s="3">
        <f t="shared" si="1199"/>
        <v>1</v>
      </c>
      <c r="ET537" s="3">
        <f t="shared" si="1085"/>
        <v>5</v>
      </c>
    </row>
    <row r="538" spans="4:150" x14ac:dyDescent="0.25">
      <c r="D538" s="3">
        <v>380</v>
      </c>
      <c r="E538" s="3" t="s">
        <v>1</v>
      </c>
      <c r="F538" s="3" t="s">
        <v>2</v>
      </c>
      <c r="G538" s="3" t="s">
        <v>3</v>
      </c>
      <c r="J538" s="3" t="s">
        <v>6</v>
      </c>
      <c r="L538" s="3" t="s">
        <v>7</v>
      </c>
      <c r="M538" s="3" t="s">
        <v>104</v>
      </c>
      <c r="N538" s="3" t="s">
        <v>105</v>
      </c>
      <c r="O538" s="5" t="s">
        <v>106</v>
      </c>
      <c r="R538" s="3" t="s">
        <v>121</v>
      </c>
      <c r="S538" s="3" t="s">
        <v>118</v>
      </c>
      <c r="T538" s="3" t="s">
        <v>127</v>
      </c>
      <c r="U538" s="3" t="s">
        <v>126</v>
      </c>
      <c r="V538" s="3" t="s">
        <v>128</v>
      </c>
      <c r="W538" s="3" t="s">
        <v>120</v>
      </c>
      <c r="X538" s="3" t="s">
        <v>119</v>
      </c>
      <c r="Y538" s="3" t="s">
        <v>124</v>
      </c>
      <c r="AA538" s="3">
        <f t="shared" ref="AA538:AL538" si="1200">IF(AND(E538&lt;&gt;"",AA158=1),1,0)</f>
        <v>0</v>
      </c>
      <c r="AB538" s="3">
        <f t="shared" si="1200"/>
        <v>0</v>
      </c>
      <c r="AC538" s="3">
        <f t="shared" si="1200"/>
        <v>1</v>
      </c>
      <c r="AD538" s="3">
        <f t="shared" si="1200"/>
        <v>0</v>
      </c>
      <c r="AE538" s="3">
        <f t="shared" si="1200"/>
        <v>0</v>
      </c>
      <c r="AF538" s="3">
        <f t="shared" si="1200"/>
        <v>1</v>
      </c>
      <c r="AG538" s="3">
        <f t="shared" si="1200"/>
        <v>0</v>
      </c>
      <c r="AH538" s="3">
        <f t="shared" si="1200"/>
        <v>0</v>
      </c>
      <c r="AI538" s="3">
        <f t="shared" si="1200"/>
        <v>1</v>
      </c>
      <c r="AJ538" s="3">
        <f t="shared" si="1200"/>
        <v>1</v>
      </c>
      <c r="AK538" s="3">
        <f t="shared" si="1200"/>
        <v>0</v>
      </c>
      <c r="AL538" s="3">
        <f t="shared" si="1200"/>
        <v>0</v>
      </c>
      <c r="AM538" s="3">
        <f t="shared" si="1083"/>
        <v>4</v>
      </c>
      <c r="DK538" s="3">
        <v>380</v>
      </c>
      <c r="DL538" s="3" t="s">
        <v>1</v>
      </c>
      <c r="DM538" s="3" t="s">
        <v>2</v>
      </c>
      <c r="DN538" s="3" t="s">
        <v>3</v>
      </c>
      <c r="DQ538" s="3" t="s">
        <v>6</v>
      </c>
      <c r="DS538" s="3" t="s">
        <v>7</v>
      </c>
      <c r="DT538" s="3" t="s">
        <v>104</v>
      </c>
      <c r="DU538" s="3" t="s">
        <v>105</v>
      </c>
      <c r="DV538" s="5" t="s">
        <v>106</v>
      </c>
      <c r="DY538" s="3" t="s">
        <v>121</v>
      </c>
      <c r="DZ538" s="3" t="s">
        <v>118</v>
      </c>
      <c r="EA538" s="3" t="s">
        <v>127</v>
      </c>
      <c r="EB538" s="3" t="s">
        <v>126</v>
      </c>
      <c r="EC538" s="3" t="s">
        <v>128</v>
      </c>
      <c r="ED538" s="3" t="s">
        <v>120</v>
      </c>
      <c r="EE538" s="3" t="s">
        <v>119</v>
      </c>
      <c r="EF538" s="3" t="s">
        <v>124</v>
      </c>
      <c r="EH538" s="3">
        <f t="shared" ref="EH538:ES538" si="1201">IF(AND(DL538&lt;&gt;"",EH158=1),1,0)</f>
        <v>0</v>
      </c>
      <c r="EI538" s="3">
        <f t="shared" si="1201"/>
        <v>0</v>
      </c>
      <c r="EJ538" s="3">
        <f t="shared" si="1201"/>
        <v>1</v>
      </c>
      <c r="EK538" s="3">
        <f t="shared" si="1201"/>
        <v>0</v>
      </c>
      <c r="EL538" s="3">
        <f t="shared" si="1201"/>
        <v>0</v>
      </c>
      <c r="EM538" s="3">
        <f t="shared" si="1201"/>
        <v>1</v>
      </c>
      <c r="EN538" s="3">
        <f t="shared" si="1201"/>
        <v>0</v>
      </c>
      <c r="EO538" s="3">
        <f t="shared" si="1201"/>
        <v>0</v>
      </c>
      <c r="EP538" s="3">
        <f t="shared" si="1201"/>
        <v>1</v>
      </c>
      <c r="EQ538" s="3">
        <f t="shared" si="1201"/>
        <v>1</v>
      </c>
      <c r="ER538" s="3">
        <f t="shared" si="1201"/>
        <v>0</v>
      </c>
      <c r="ES538" s="3">
        <f t="shared" si="1201"/>
        <v>0</v>
      </c>
      <c r="ET538" s="3">
        <f t="shared" si="1085"/>
        <v>4</v>
      </c>
    </row>
    <row r="539" spans="4:150" x14ac:dyDescent="0.25">
      <c r="D539" s="3">
        <v>381</v>
      </c>
      <c r="E539" s="3" t="s">
        <v>1</v>
      </c>
      <c r="F539" s="3" t="s">
        <v>2</v>
      </c>
      <c r="G539" s="3" t="s">
        <v>3</v>
      </c>
      <c r="J539" s="3" t="s">
        <v>6</v>
      </c>
      <c r="K539" s="3" t="s">
        <v>0</v>
      </c>
      <c r="N539" s="3" t="s">
        <v>105</v>
      </c>
      <c r="O539" s="5" t="s">
        <v>106</v>
      </c>
      <c r="P539" s="3" t="s">
        <v>72</v>
      </c>
      <c r="R539" s="3" t="s">
        <v>126</v>
      </c>
      <c r="S539" s="3" t="s">
        <v>118</v>
      </c>
      <c r="T539" s="3" t="s">
        <v>127</v>
      </c>
      <c r="U539" s="3" t="s">
        <v>120</v>
      </c>
      <c r="V539" s="3" t="s">
        <v>128</v>
      </c>
      <c r="W539" s="3" t="s">
        <v>122</v>
      </c>
      <c r="X539" s="3" t="s">
        <v>123</v>
      </c>
      <c r="Y539" s="3" t="s">
        <v>124</v>
      </c>
      <c r="AA539" s="3">
        <f t="shared" ref="AA539:AL539" si="1202">IF(AND(E539&lt;&gt;"",AA158=1),1,0)</f>
        <v>0</v>
      </c>
      <c r="AB539" s="3">
        <f t="shared" si="1202"/>
        <v>0</v>
      </c>
      <c r="AC539" s="3">
        <f t="shared" si="1202"/>
        <v>1</v>
      </c>
      <c r="AD539" s="3">
        <f t="shared" si="1202"/>
        <v>0</v>
      </c>
      <c r="AE539" s="3">
        <f t="shared" si="1202"/>
        <v>0</v>
      </c>
      <c r="AF539" s="3">
        <f t="shared" si="1202"/>
        <v>1</v>
      </c>
      <c r="AG539" s="3">
        <f t="shared" si="1202"/>
        <v>1</v>
      </c>
      <c r="AH539" s="3">
        <f t="shared" si="1202"/>
        <v>0</v>
      </c>
      <c r="AI539" s="3">
        <f t="shared" si="1202"/>
        <v>0</v>
      </c>
      <c r="AJ539" s="3">
        <f t="shared" si="1202"/>
        <v>1</v>
      </c>
      <c r="AK539" s="3">
        <f t="shared" si="1202"/>
        <v>0</v>
      </c>
      <c r="AL539" s="3">
        <f t="shared" si="1202"/>
        <v>1</v>
      </c>
      <c r="AM539" s="3">
        <f t="shared" si="1083"/>
        <v>5</v>
      </c>
      <c r="DK539" s="3">
        <v>381</v>
      </c>
      <c r="DL539" s="3" t="s">
        <v>1</v>
      </c>
      <c r="DM539" s="3" t="s">
        <v>2</v>
      </c>
      <c r="DN539" s="3" t="s">
        <v>3</v>
      </c>
      <c r="DQ539" s="3" t="s">
        <v>6</v>
      </c>
      <c r="DR539" s="3" t="s">
        <v>0</v>
      </c>
      <c r="DU539" s="3" t="s">
        <v>105</v>
      </c>
      <c r="DV539" s="5" t="s">
        <v>106</v>
      </c>
      <c r="DW539" s="3" t="s">
        <v>72</v>
      </c>
      <c r="DY539" s="3" t="s">
        <v>126</v>
      </c>
      <c r="DZ539" s="3" t="s">
        <v>118</v>
      </c>
      <c r="EA539" s="3" t="s">
        <v>127</v>
      </c>
      <c r="EB539" s="3" t="s">
        <v>120</v>
      </c>
      <c r="EC539" s="3" t="s">
        <v>128</v>
      </c>
      <c r="ED539" s="3" t="s">
        <v>122</v>
      </c>
      <c r="EE539" s="3" t="s">
        <v>123</v>
      </c>
      <c r="EF539" s="3" t="s">
        <v>124</v>
      </c>
      <c r="EH539" s="3">
        <f t="shared" ref="EH539:ES539" si="1203">IF(AND(DL539&lt;&gt;"",EH158=1),1,0)</f>
        <v>0</v>
      </c>
      <c r="EI539" s="3">
        <f t="shared" si="1203"/>
        <v>0</v>
      </c>
      <c r="EJ539" s="3">
        <f t="shared" si="1203"/>
        <v>1</v>
      </c>
      <c r="EK539" s="3">
        <f t="shared" si="1203"/>
        <v>0</v>
      </c>
      <c r="EL539" s="3">
        <f t="shared" si="1203"/>
        <v>0</v>
      </c>
      <c r="EM539" s="3">
        <f t="shared" si="1203"/>
        <v>1</v>
      </c>
      <c r="EN539" s="3">
        <f t="shared" si="1203"/>
        <v>1</v>
      </c>
      <c r="EO539" s="3">
        <f t="shared" si="1203"/>
        <v>0</v>
      </c>
      <c r="EP539" s="3">
        <f t="shared" si="1203"/>
        <v>0</v>
      </c>
      <c r="EQ539" s="3">
        <f t="shared" si="1203"/>
        <v>1</v>
      </c>
      <c r="ER539" s="3">
        <f t="shared" si="1203"/>
        <v>0</v>
      </c>
      <c r="ES539" s="3">
        <f t="shared" si="1203"/>
        <v>1</v>
      </c>
      <c r="ET539" s="3">
        <f t="shared" si="1085"/>
        <v>5</v>
      </c>
    </row>
    <row r="540" spans="4:150" x14ac:dyDescent="0.25">
      <c r="D540" s="3">
        <v>382</v>
      </c>
      <c r="E540" s="3" t="s">
        <v>1</v>
      </c>
      <c r="F540" s="3" t="s">
        <v>2</v>
      </c>
      <c r="G540" s="3" t="s">
        <v>3</v>
      </c>
      <c r="J540" s="3" t="s">
        <v>6</v>
      </c>
      <c r="K540" s="3" t="s">
        <v>0</v>
      </c>
      <c r="M540" s="3" t="s">
        <v>104</v>
      </c>
      <c r="O540" s="5" t="s">
        <v>106</v>
      </c>
      <c r="P540" s="3" t="s">
        <v>72</v>
      </c>
      <c r="R540" s="3" t="s">
        <v>119</v>
      </c>
      <c r="S540" s="3" t="s">
        <v>122</v>
      </c>
      <c r="T540" s="3" t="s">
        <v>127</v>
      </c>
      <c r="U540" s="3" t="s">
        <v>126</v>
      </c>
      <c r="V540" s="3" t="s">
        <v>128</v>
      </c>
      <c r="W540" s="3" t="s">
        <v>120</v>
      </c>
      <c r="X540" s="3" t="s">
        <v>123</v>
      </c>
      <c r="Y540" s="3" t="s">
        <v>124</v>
      </c>
      <c r="AA540" s="3">
        <f t="shared" ref="AA540:AL540" si="1204">IF(AND(E540&lt;&gt;"",AA158=1),1,0)</f>
        <v>0</v>
      </c>
      <c r="AB540" s="3">
        <f t="shared" si="1204"/>
        <v>0</v>
      </c>
      <c r="AC540" s="3">
        <f t="shared" si="1204"/>
        <v>1</v>
      </c>
      <c r="AD540" s="3">
        <f t="shared" si="1204"/>
        <v>0</v>
      </c>
      <c r="AE540" s="3">
        <f t="shared" si="1204"/>
        <v>0</v>
      </c>
      <c r="AF540" s="3">
        <f t="shared" si="1204"/>
        <v>1</v>
      </c>
      <c r="AG540" s="3">
        <f t="shared" si="1204"/>
        <v>1</v>
      </c>
      <c r="AH540" s="3">
        <f t="shared" si="1204"/>
        <v>0</v>
      </c>
      <c r="AI540" s="3">
        <f t="shared" si="1204"/>
        <v>1</v>
      </c>
      <c r="AJ540" s="3">
        <f t="shared" si="1204"/>
        <v>0</v>
      </c>
      <c r="AK540" s="3">
        <f t="shared" si="1204"/>
        <v>0</v>
      </c>
      <c r="AL540" s="3">
        <f t="shared" si="1204"/>
        <v>1</v>
      </c>
      <c r="AM540" s="3">
        <f t="shared" si="1083"/>
        <v>5</v>
      </c>
      <c r="DK540" s="3">
        <v>382</v>
      </c>
      <c r="DL540" s="3" t="s">
        <v>1</v>
      </c>
      <c r="DM540" s="3" t="s">
        <v>2</v>
      </c>
      <c r="DN540" s="3" t="s">
        <v>3</v>
      </c>
      <c r="DQ540" s="3" t="s">
        <v>6</v>
      </c>
      <c r="DR540" s="3" t="s">
        <v>0</v>
      </c>
      <c r="DT540" s="3" t="s">
        <v>104</v>
      </c>
      <c r="DV540" s="5" t="s">
        <v>106</v>
      </c>
      <c r="DW540" s="3" t="s">
        <v>72</v>
      </c>
      <c r="DY540" s="3" t="s">
        <v>119</v>
      </c>
      <c r="DZ540" s="3" t="s">
        <v>122</v>
      </c>
      <c r="EA540" s="3" t="s">
        <v>127</v>
      </c>
      <c r="EB540" s="3" t="s">
        <v>126</v>
      </c>
      <c r="EC540" s="3" t="s">
        <v>128</v>
      </c>
      <c r="ED540" s="3" t="s">
        <v>120</v>
      </c>
      <c r="EE540" s="3" t="s">
        <v>123</v>
      </c>
      <c r="EF540" s="3" t="s">
        <v>124</v>
      </c>
      <c r="EH540" s="3">
        <f t="shared" ref="EH540:ES540" si="1205">IF(AND(DL540&lt;&gt;"",EH158=1),1,0)</f>
        <v>0</v>
      </c>
      <c r="EI540" s="3">
        <f t="shared" si="1205"/>
        <v>0</v>
      </c>
      <c r="EJ540" s="3">
        <f t="shared" si="1205"/>
        <v>1</v>
      </c>
      <c r="EK540" s="3">
        <f t="shared" si="1205"/>
        <v>0</v>
      </c>
      <c r="EL540" s="3">
        <f t="shared" si="1205"/>
        <v>0</v>
      </c>
      <c r="EM540" s="3">
        <f t="shared" si="1205"/>
        <v>1</v>
      </c>
      <c r="EN540" s="3">
        <f t="shared" si="1205"/>
        <v>1</v>
      </c>
      <c r="EO540" s="3">
        <f t="shared" si="1205"/>
        <v>0</v>
      </c>
      <c r="EP540" s="3">
        <f t="shared" si="1205"/>
        <v>1</v>
      </c>
      <c r="EQ540" s="3">
        <f t="shared" si="1205"/>
        <v>0</v>
      </c>
      <c r="ER540" s="3">
        <f t="shared" si="1205"/>
        <v>0</v>
      </c>
      <c r="ES540" s="3">
        <f t="shared" si="1205"/>
        <v>1</v>
      </c>
      <c r="ET540" s="3">
        <f t="shared" si="1085"/>
        <v>5</v>
      </c>
    </row>
    <row r="541" spans="4:150" x14ac:dyDescent="0.25">
      <c r="D541" s="3">
        <v>383</v>
      </c>
      <c r="E541" s="3" t="s">
        <v>1</v>
      </c>
      <c r="F541" s="3" t="s">
        <v>2</v>
      </c>
      <c r="G541" s="3" t="s">
        <v>3</v>
      </c>
      <c r="J541" s="3" t="s">
        <v>6</v>
      </c>
      <c r="K541" s="3" t="s">
        <v>0</v>
      </c>
      <c r="M541" s="3" t="s">
        <v>104</v>
      </c>
      <c r="N541" s="3" t="s">
        <v>105</v>
      </c>
      <c r="P541" s="3" t="s">
        <v>72</v>
      </c>
      <c r="R541" s="3" t="s">
        <v>126</v>
      </c>
      <c r="S541" s="3" t="s">
        <v>118</v>
      </c>
      <c r="T541" s="3" t="s">
        <v>127</v>
      </c>
      <c r="U541" s="3" t="s">
        <v>120</v>
      </c>
      <c r="V541" s="3" t="s">
        <v>128</v>
      </c>
      <c r="W541" s="3" t="s">
        <v>122</v>
      </c>
      <c r="X541" s="3" t="s">
        <v>123</v>
      </c>
      <c r="Y541" s="3" t="s">
        <v>119</v>
      </c>
      <c r="AA541" s="3">
        <f t="shared" ref="AA541:AL541" si="1206">IF(AND(E541&lt;&gt;"",AA158=1),1,0)</f>
        <v>0</v>
      </c>
      <c r="AB541" s="3">
        <f t="shared" si="1206"/>
        <v>0</v>
      </c>
      <c r="AC541" s="3">
        <f t="shared" si="1206"/>
        <v>1</v>
      </c>
      <c r="AD541" s="3">
        <f t="shared" si="1206"/>
        <v>0</v>
      </c>
      <c r="AE541" s="3">
        <f t="shared" si="1206"/>
        <v>0</v>
      </c>
      <c r="AF541" s="3">
        <f t="shared" si="1206"/>
        <v>1</v>
      </c>
      <c r="AG541" s="3">
        <f t="shared" si="1206"/>
        <v>1</v>
      </c>
      <c r="AH541" s="3">
        <f t="shared" si="1206"/>
        <v>0</v>
      </c>
      <c r="AI541" s="3">
        <f t="shared" si="1206"/>
        <v>1</v>
      </c>
      <c r="AJ541" s="3">
        <f t="shared" si="1206"/>
        <v>1</v>
      </c>
      <c r="AK541" s="3">
        <f t="shared" si="1206"/>
        <v>0</v>
      </c>
      <c r="AL541" s="3">
        <f t="shared" si="1206"/>
        <v>1</v>
      </c>
      <c r="AM541" s="3">
        <f t="shared" si="1083"/>
        <v>6</v>
      </c>
      <c r="DK541" s="3">
        <v>383</v>
      </c>
      <c r="DL541" s="3" t="s">
        <v>1</v>
      </c>
      <c r="DM541" s="3" t="s">
        <v>2</v>
      </c>
      <c r="DN541" s="3" t="s">
        <v>3</v>
      </c>
      <c r="DQ541" s="3" t="s">
        <v>6</v>
      </c>
      <c r="DR541" s="3" t="s">
        <v>0</v>
      </c>
      <c r="DT541" s="3" t="s">
        <v>104</v>
      </c>
      <c r="DU541" s="3" t="s">
        <v>105</v>
      </c>
      <c r="DW541" s="3" t="s">
        <v>72</v>
      </c>
      <c r="DY541" s="3" t="s">
        <v>126</v>
      </c>
      <c r="DZ541" s="3" t="s">
        <v>118</v>
      </c>
      <c r="EA541" s="3" t="s">
        <v>127</v>
      </c>
      <c r="EB541" s="3" t="s">
        <v>120</v>
      </c>
      <c r="EC541" s="3" t="s">
        <v>128</v>
      </c>
      <c r="ED541" s="3" t="s">
        <v>122</v>
      </c>
      <c r="EE541" s="3" t="s">
        <v>123</v>
      </c>
      <c r="EF541" s="3" t="s">
        <v>119</v>
      </c>
      <c r="EH541" s="3">
        <f t="shared" ref="EH541:ES541" si="1207">IF(AND(DL541&lt;&gt;"",EH158=1),1,0)</f>
        <v>0</v>
      </c>
      <c r="EI541" s="3">
        <f t="shared" si="1207"/>
        <v>0</v>
      </c>
      <c r="EJ541" s="3">
        <f t="shared" si="1207"/>
        <v>1</v>
      </c>
      <c r="EK541" s="3">
        <f t="shared" si="1207"/>
        <v>0</v>
      </c>
      <c r="EL541" s="3">
        <f t="shared" si="1207"/>
        <v>0</v>
      </c>
      <c r="EM541" s="3">
        <f t="shared" si="1207"/>
        <v>1</v>
      </c>
      <c r="EN541" s="3">
        <f t="shared" si="1207"/>
        <v>1</v>
      </c>
      <c r="EO541" s="3">
        <f t="shared" si="1207"/>
        <v>0</v>
      </c>
      <c r="EP541" s="3">
        <f t="shared" si="1207"/>
        <v>1</v>
      </c>
      <c r="EQ541" s="3">
        <f t="shared" si="1207"/>
        <v>1</v>
      </c>
      <c r="ER541" s="3">
        <f t="shared" si="1207"/>
        <v>0</v>
      </c>
      <c r="ES541" s="3">
        <f t="shared" si="1207"/>
        <v>1</v>
      </c>
      <c r="ET541" s="3">
        <f t="shared" si="1085"/>
        <v>6</v>
      </c>
    </row>
    <row r="542" spans="4:150" x14ac:dyDescent="0.25">
      <c r="D542" s="3">
        <v>384</v>
      </c>
      <c r="E542" s="3" t="s">
        <v>1</v>
      </c>
      <c r="F542" s="3" t="s">
        <v>2</v>
      </c>
      <c r="G542" s="3" t="s">
        <v>3</v>
      </c>
      <c r="J542" s="3" t="s">
        <v>6</v>
      </c>
      <c r="K542" s="3" t="s">
        <v>0</v>
      </c>
      <c r="M542" s="3" t="s">
        <v>104</v>
      </c>
      <c r="N542" s="3" t="s">
        <v>105</v>
      </c>
      <c r="O542" s="5" t="s">
        <v>106</v>
      </c>
      <c r="R542" s="3" t="s">
        <v>126</v>
      </c>
      <c r="S542" s="3" t="s">
        <v>118</v>
      </c>
      <c r="T542" s="3" t="s">
        <v>127</v>
      </c>
      <c r="U542" s="3" t="s">
        <v>120</v>
      </c>
      <c r="V542" s="3" t="s">
        <v>128</v>
      </c>
      <c r="W542" s="3" t="s">
        <v>122</v>
      </c>
      <c r="X542" s="3" t="s">
        <v>119</v>
      </c>
      <c r="Y542" s="3" t="s">
        <v>124</v>
      </c>
      <c r="AA542" s="3">
        <f t="shared" ref="AA542:AL542" si="1208">IF(AND(E542&lt;&gt;"",AA158=1),1,0)</f>
        <v>0</v>
      </c>
      <c r="AB542" s="3">
        <f t="shared" si="1208"/>
        <v>0</v>
      </c>
      <c r="AC542" s="3">
        <f t="shared" si="1208"/>
        <v>1</v>
      </c>
      <c r="AD542" s="3">
        <f t="shared" si="1208"/>
        <v>0</v>
      </c>
      <c r="AE542" s="3">
        <f t="shared" si="1208"/>
        <v>0</v>
      </c>
      <c r="AF542" s="3">
        <f t="shared" si="1208"/>
        <v>1</v>
      </c>
      <c r="AG542" s="3">
        <f t="shared" si="1208"/>
        <v>1</v>
      </c>
      <c r="AH542" s="3">
        <f t="shared" si="1208"/>
        <v>0</v>
      </c>
      <c r="AI542" s="3">
        <f t="shared" si="1208"/>
        <v>1</v>
      </c>
      <c r="AJ542" s="3">
        <f t="shared" si="1208"/>
        <v>1</v>
      </c>
      <c r="AK542" s="3">
        <f t="shared" si="1208"/>
        <v>0</v>
      </c>
      <c r="AL542" s="3">
        <f t="shared" si="1208"/>
        <v>0</v>
      </c>
      <c r="AM542" s="3">
        <f t="shared" si="1083"/>
        <v>5</v>
      </c>
      <c r="DK542" s="3">
        <v>384</v>
      </c>
      <c r="DL542" s="3" t="s">
        <v>1</v>
      </c>
      <c r="DM542" s="3" t="s">
        <v>2</v>
      </c>
      <c r="DN542" s="3" t="s">
        <v>3</v>
      </c>
      <c r="DQ542" s="3" t="s">
        <v>6</v>
      </c>
      <c r="DR542" s="3" t="s">
        <v>0</v>
      </c>
      <c r="DT542" s="3" t="s">
        <v>104</v>
      </c>
      <c r="DU542" s="3" t="s">
        <v>105</v>
      </c>
      <c r="DV542" s="5" t="s">
        <v>106</v>
      </c>
      <c r="DY542" s="3" t="s">
        <v>126</v>
      </c>
      <c r="DZ542" s="3" t="s">
        <v>118</v>
      </c>
      <c r="EA542" s="3" t="s">
        <v>127</v>
      </c>
      <c r="EB542" s="3" t="s">
        <v>120</v>
      </c>
      <c r="EC542" s="3" t="s">
        <v>128</v>
      </c>
      <c r="ED542" s="3" t="s">
        <v>122</v>
      </c>
      <c r="EE542" s="3" t="s">
        <v>119</v>
      </c>
      <c r="EF542" s="3" t="s">
        <v>124</v>
      </c>
      <c r="EH542" s="3">
        <f t="shared" ref="EH542:ES542" si="1209">IF(AND(DL542&lt;&gt;"",EH158=1),1,0)</f>
        <v>0</v>
      </c>
      <c r="EI542" s="3">
        <f t="shared" si="1209"/>
        <v>0</v>
      </c>
      <c r="EJ542" s="3">
        <f t="shared" si="1209"/>
        <v>1</v>
      </c>
      <c r="EK542" s="3">
        <f t="shared" si="1209"/>
        <v>0</v>
      </c>
      <c r="EL542" s="3">
        <f t="shared" si="1209"/>
        <v>0</v>
      </c>
      <c r="EM542" s="3">
        <f t="shared" si="1209"/>
        <v>1</v>
      </c>
      <c r="EN542" s="3">
        <f t="shared" si="1209"/>
        <v>1</v>
      </c>
      <c r="EO542" s="3">
        <f t="shared" si="1209"/>
        <v>0</v>
      </c>
      <c r="EP542" s="3">
        <f t="shared" si="1209"/>
        <v>1</v>
      </c>
      <c r="EQ542" s="3">
        <f t="shared" si="1209"/>
        <v>1</v>
      </c>
      <c r="ER542" s="3">
        <f t="shared" si="1209"/>
        <v>0</v>
      </c>
      <c r="ES542" s="3">
        <f t="shared" si="1209"/>
        <v>0</v>
      </c>
      <c r="ET542" s="3">
        <f t="shared" si="1085"/>
        <v>5</v>
      </c>
    </row>
    <row r="543" spans="4:150" x14ac:dyDescent="0.25">
      <c r="D543" s="3">
        <v>385</v>
      </c>
      <c r="E543" s="3" t="s">
        <v>1</v>
      </c>
      <c r="F543" s="3" t="s">
        <v>2</v>
      </c>
      <c r="G543" s="3" t="s">
        <v>3</v>
      </c>
      <c r="J543" s="3" t="s">
        <v>6</v>
      </c>
      <c r="K543" s="3" t="s">
        <v>0</v>
      </c>
      <c r="L543" s="3" t="s">
        <v>7</v>
      </c>
      <c r="O543" s="5" t="s">
        <v>106</v>
      </c>
      <c r="P543" s="3" t="s">
        <v>72</v>
      </c>
      <c r="R543" s="3" t="s">
        <v>121</v>
      </c>
      <c r="S543" s="3" t="s">
        <v>122</v>
      </c>
      <c r="T543" s="3" t="s">
        <v>127</v>
      </c>
      <c r="U543" s="3" t="s">
        <v>126</v>
      </c>
      <c r="V543" s="3" t="s">
        <v>128</v>
      </c>
      <c r="W543" s="3" t="s">
        <v>120</v>
      </c>
      <c r="X543" s="3" t="s">
        <v>123</v>
      </c>
      <c r="Y543" s="3" t="s">
        <v>124</v>
      </c>
      <c r="AA543" s="3">
        <f t="shared" ref="AA543:AL543" si="1210">IF(AND(E543&lt;&gt;"",AA158=1),1,0)</f>
        <v>0</v>
      </c>
      <c r="AB543" s="3">
        <f t="shared" si="1210"/>
        <v>0</v>
      </c>
      <c r="AC543" s="3">
        <f t="shared" si="1210"/>
        <v>1</v>
      </c>
      <c r="AD543" s="3">
        <f t="shared" si="1210"/>
        <v>0</v>
      </c>
      <c r="AE543" s="3">
        <f t="shared" si="1210"/>
        <v>0</v>
      </c>
      <c r="AF543" s="3">
        <f t="shared" si="1210"/>
        <v>1</v>
      </c>
      <c r="AG543" s="3">
        <f t="shared" si="1210"/>
        <v>1</v>
      </c>
      <c r="AH543" s="3">
        <f t="shared" si="1210"/>
        <v>0</v>
      </c>
      <c r="AI543" s="3">
        <f t="shared" si="1210"/>
        <v>0</v>
      </c>
      <c r="AJ543" s="3">
        <f t="shared" si="1210"/>
        <v>0</v>
      </c>
      <c r="AK543" s="3">
        <f t="shared" si="1210"/>
        <v>0</v>
      </c>
      <c r="AL543" s="3">
        <f t="shared" si="1210"/>
        <v>1</v>
      </c>
      <c r="AM543" s="3">
        <f t="shared" si="1083"/>
        <v>4</v>
      </c>
      <c r="DK543" s="3">
        <v>385</v>
      </c>
      <c r="DL543" s="3" t="s">
        <v>1</v>
      </c>
      <c r="DM543" s="3" t="s">
        <v>2</v>
      </c>
      <c r="DN543" s="3" t="s">
        <v>3</v>
      </c>
      <c r="DQ543" s="3" t="s">
        <v>6</v>
      </c>
      <c r="DR543" s="3" t="s">
        <v>0</v>
      </c>
      <c r="DS543" s="3" t="s">
        <v>7</v>
      </c>
      <c r="DV543" s="5" t="s">
        <v>106</v>
      </c>
      <c r="DW543" s="3" t="s">
        <v>72</v>
      </c>
      <c r="DY543" s="3" t="s">
        <v>121</v>
      </c>
      <c r="DZ543" s="3" t="s">
        <v>122</v>
      </c>
      <c r="EA543" s="3" t="s">
        <v>127</v>
      </c>
      <c r="EB543" s="3" t="s">
        <v>126</v>
      </c>
      <c r="EC543" s="3" t="s">
        <v>128</v>
      </c>
      <c r="ED543" s="3" t="s">
        <v>120</v>
      </c>
      <c r="EE543" s="3" t="s">
        <v>123</v>
      </c>
      <c r="EF543" s="3" t="s">
        <v>124</v>
      </c>
      <c r="EH543" s="3">
        <f t="shared" ref="EH543:ES543" si="1211">IF(AND(DL543&lt;&gt;"",EH158=1),1,0)</f>
        <v>0</v>
      </c>
      <c r="EI543" s="3">
        <f t="shared" si="1211"/>
        <v>0</v>
      </c>
      <c r="EJ543" s="3">
        <f t="shared" si="1211"/>
        <v>1</v>
      </c>
      <c r="EK543" s="3">
        <f t="shared" si="1211"/>
        <v>0</v>
      </c>
      <c r="EL543" s="3">
        <f t="shared" si="1211"/>
        <v>0</v>
      </c>
      <c r="EM543" s="3">
        <f t="shared" si="1211"/>
        <v>1</v>
      </c>
      <c r="EN543" s="3">
        <f t="shared" si="1211"/>
        <v>1</v>
      </c>
      <c r="EO543" s="3">
        <f t="shared" si="1211"/>
        <v>0</v>
      </c>
      <c r="EP543" s="3">
        <f t="shared" si="1211"/>
        <v>0</v>
      </c>
      <c r="EQ543" s="3">
        <f t="shared" si="1211"/>
        <v>0</v>
      </c>
      <c r="ER543" s="3">
        <f t="shared" si="1211"/>
        <v>0</v>
      </c>
      <c r="ES543" s="3">
        <f t="shared" si="1211"/>
        <v>1</v>
      </c>
      <c r="ET543" s="3">
        <f t="shared" si="1085"/>
        <v>4</v>
      </c>
    </row>
    <row r="544" spans="4:150" x14ac:dyDescent="0.25">
      <c r="D544" s="3">
        <v>386</v>
      </c>
      <c r="E544" s="3" t="s">
        <v>1</v>
      </c>
      <c r="F544" s="3" t="s">
        <v>2</v>
      </c>
      <c r="G544" s="3" t="s">
        <v>3</v>
      </c>
      <c r="J544" s="3" t="s">
        <v>6</v>
      </c>
      <c r="K544" s="3" t="s">
        <v>0</v>
      </c>
      <c r="L544" s="3" t="s">
        <v>7</v>
      </c>
      <c r="N544" s="3" t="s">
        <v>105</v>
      </c>
      <c r="P544" s="3" t="s">
        <v>72</v>
      </c>
      <c r="R544" s="3" t="s">
        <v>121</v>
      </c>
      <c r="S544" s="3" t="s">
        <v>122</v>
      </c>
      <c r="T544" s="3" t="s">
        <v>127</v>
      </c>
      <c r="U544" s="3" t="s">
        <v>126</v>
      </c>
      <c r="V544" s="3" t="s">
        <v>128</v>
      </c>
      <c r="W544" s="3" t="s">
        <v>120</v>
      </c>
      <c r="X544" s="3" t="s">
        <v>123</v>
      </c>
      <c r="Y544" s="3" t="s">
        <v>118</v>
      </c>
      <c r="AA544" s="3">
        <f t="shared" ref="AA544:AL544" si="1212">IF(AND(E544&lt;&gt;"",AA158=1),1,0)</f>
        <v>0</v>
      </c>
      <c r="AB544" s="3">
        <f t="shared" si="1212"/>
        <v>0</v>
      </c>
      <c r="AC544" s="3">
        <f t="shared" si="1212"/>
        <v>1</v>
      </c>
      <c r="AD544" s="3">
        <f t="shared" si="1212"/>
        <v>0</v>
      </c>
      <c r="AE544" s="3">
        <f t="shared" si="1212"/>
        <v>0</v>
      </c>
      <c r="AF544" s="3">
        <f t="shared" si="1212"/>
        <v>1</v>
      </c>
      <c r="AG544" s="3">
        <f t="shared" si="1212"/>
        <v>1</v>
      </c>
      <c r="AH544" s="3">
        <f t="shared" si="1212"/>
        <v>0</v>
      </c>
      <c r="AI544" s="3">
        <f t="shared" si="1212"/>
        <v>0</v>
      </c>
      <c r="AJ544" s="3">
        <f t="shared" si="1212"/>
        <v>1</v>
      </c>
      <c r="AK544" s="3">
        <f t="shared" si="1212"/>
        <v>0</v>
      </c>
      <c r="AL544" s="3">
        <f t="shared" si="1212"/>
        <v>1</v>
      </c>
      <c r="AM544" s="3">
        <f t="shared" ref="AM544:AM607" si="1213">SUM(AA544:AL544)</f>
        <v>5</v>
      </c>
      <c r="DK544" s="3">
        <v>386</v>
      </c>
      <c r="DL544" s="3" t="s">
        <v>1</v>
      </c>
      <c r="DM544" s="3" t="s">
        <v>2</v>
      </c>
      <c r="DN544" s="3" t="s">
        <v>3</v>
      </c>
      <c r="DQ544" s="3" t="s">
        <v>6</v>
      </c>
      <c r="DR544" s="3" t="s">
        <v>0</v>
      </c>
      <c r="DS544" s="3" t="s">
        <v>7</v>
      </c>
      <c r="DU544" s="3" t="s">
        <v>105</v>
      </c>
      <c r="DW544" s="3" t="s">
        <v>72</v>
      </c>
      <c r="DY544" s="3" t="s">
        <v>121</v>
      </c>
      <c r="DZ544" s="3" t="s">
        <v>122</v>
      </c>
      <c r="EA544" s="3" t="s">
        <v>127</v>
      </c>
      <c r="EB544" s="3" t="s">
        <v>126</v>
      </c>
      <c r="EC544" s="3" t="s">
        <v>128</v>
      </c>
      <c r="ED544" s="3" t="s">
        <v>120</v>
      </c>
      <c r="EE544" s="3" t="s">
        <v>123</v>
      </c>
      <c r="EF544" s="3" t="s">
        <v>118</v>
      </c>
      <c r="EH544" s="3">
        <f t="shared" ref="EH544:ES544" si="1214">IF(AND(DL544&lt;&gt;"",EH158=1),1,0)</f>
        <v>0</v>
      </c>
      <c r="EI544" s="3">
        <f t="shared" si="1214"/>
        <v>0</v>
      </c>
      <c r="EJ544" s="3">
        <f t="shared" si="1214"/>
        <v>1</v>
      </c>
      <c r="EK544" s="3">
        <f t="shared" si="1214"/>
        <v>0</v>
      </c>
      <c r="EL544" s="3">
        <f t="shared" si="1214"/>
        <v>0</v>
      </c>
      <c r="EM544" s="3">
        <f t="shared" si="1214"/>
        <v>1</v>
      </c>
      <c r="EN544" s="3">
        <f t="shared" si="1214"/>
        <v>1</v>
      </c>
      <c r="EO544" s="3">
        <f t="shared" si="1214"/>
        <v>0</v>
      </c>
      <c r="EP544" s="3">
        <f t="shared" si="1214"/>
        <v>0</v>
      </c>
      <c r="EQ544" s="3">
        <f t="shared" si="1214"/>
        <v>1</v>
      </c>
      <c r="ER544" s="3">
        <f t="shared" si="1214"/>
        <v>0</v>
      </c>
      <c r="ES544" s="3">
        <f t="shared" si="1214"/>
        <v>1</v>
      </c>
      <c r="ET544" s="3">
        <f t="shared" ref="ET544:ET607" si="1215">SUM(EH544:ES544)</f>
        <v>5</v>
      </c>
    </row>
    <row r="545" spans="4:150" x14ac:dyDescent="0.25">
      <c r="D545" s="3">
        <v>387</v>
      </c>
      <c r="E545" s="3" t="s">
        <v>1</v>
      </c>
      <c r="F545" s="3" t="s">
        <v>2</v>
      </c>
      <c r="G545" s="3" t="s">
        <v>3</v>
      </c>
      <c r="J545" s="3" t="s">
        <v>6</v>
      </c>
      <c r="K545" s="3" t="s">
        <v>0</v>
      </c>
      <c r="L545" s="3" t="s">
        <v>7</v>
      </c>
      <c r="N545" s="3" t="s">
        <v>105</v>
      </c>
      <c r="O545" s="5" t="s">
        <v>106</v>
      </c>
      <c r="R545" s="3" t="s">
        <v>121</v>
      </c>
      <c r="S545" s="3" t="s">
        <v>122</v>
      </c>
      <c r="T545" s="3" t="s">
        <v>127</v>
      </c>
      <c r="U545" s="3" t="s">
        <v>126</v>
      </c>
      <c r="V545" s="3" t="s">
        <v>128</v>
      </c>
      <c r="W545" s="3" t="s">
        <v>120</v>
      </c>
      <c r="X545" s="3" t="s">
        <v>118</v>
      </c>
      <c r="Y545" s="3" t="s">
        <v>124</v>
      </c>
      <c r="AA545" s="3">
        <f t="shared" ref="AA545:AL545" si="1216">IF(AND(E545&lt;&gt;"",AA158=1),1,0)</f>
        <v>0</v>
      </c>
      <c r="AB545" s="3">
        <f t="shared" si="1216"/>
        <v>0</v>
      </c>
      <c r="AC545" s="3">
        <f t="shared" si="1216"/>
        <v>1</v>
      </c>
      <c r="AD545" s="3">
        <f t="shared" si="1216"/>
        <v>0</v>
      </c>
      <c r="AE545" s="3">
        <f t="shared" si="1216"/>
        <v>0</v>
      </c>
      <c r="AF545" s="3">
        <f t="shared" si="1216"/>
        <v>1</v>
      </c>
      <c r="AG545" s="3">
        <f t="shared" si="1216"/>
        <v>1</v>
      </c>
      <c r="AH545" s="3">
        <f t="shared" si="1216"/>
        <v>0</v>
      </c>
      <c r="AI545" s="3">
        <f t="shared" si="1216"/>
        <v>0</v>
      </c>
      <c r="AJ545" s="3">
        <f t="shared" si="1216"/>
        <v>1</v>
      </c>
      <c r="AK545" s="3">
        <f t="shared" si="1216"/>
        <v>0</v>
      </c>
      <c r="AL545" s="3">
        <f t="shared" si="1216"/>
        <v>0</v>
      </c>
      <c r="AM545" s="3">
        <f t="shared" si="1213"/>
        <v>4</v>
      </c>
      <c r="DK545" s="3">
        <v>387</v>
      </c>
      <c r="DL545" s="3" t="s">
        <v>1</v>
      </c>
      <c r="DM545" s="3" t="s">
        <v>2</v>
      </c>
      <c r="DN545" s="3" t="s">
        <v>3</v>
      </c>
      <c r="DQ545" s="3" t="s">
        <v>6</v>
      </c>
      <c r="DR545" s="3" t="s">
        <v>0</v>
      </c>
      <c r="DS545" s="3" t="s">
        <v>7</v>
      </c>
      <c r="DU545" s="3" t="s">
        <v>105</v>
      </c>
      <c r="DV545" s="5" t="s">
        <v>106</v>
      </c>
      <c r="DY545" s="3" t="s">
        <v>121</v>
      </c>
      <c r="DZ545" s="3" t="s">
        <v>122</v>
      </c>
      <c r="EA545" s="3" t="s">
        <v>127</v>
      </c>
      <c r="EB545" s="3" t="s">
        <v>126</v>
      </c>
      <c r="EC545" s="3" t="s">
        <v>128</v>
      </c>
      <c r="ED545" s="3" t="s">
        <v>120</v>
      </c>
      <c r="EE545" s="3" t="s">
        <v>118</v>
      </c>
      <c r="EF545" s="3" t="s">
        <v>124</v>
      </c>
      <c r="EH545" s="3">
        <f t="shared" ref="EH545:ES545" si="1217">IF(AND(DL545&lt;&gt;"",EH158=1),1,0)</f>
        <v>0</v>
      </c>
      <c r="EI545" s="3">
        <f t="shared" si="1217"/>
        <v>0</v>
      </c>
      <c r="EJ545" s="3">
        <f t="shared" si="1217"/>
        <v>1</v>
      </c>
      <c r="EK545" s="3">
        <f t="shared" si="1217"/>
        <v>0</v>
      </c>
      <c r="EL545" s="3">
        <f t="shared" si="1217"/>
        <v>0</v>
      </c>
      <c r="EM545" s="3">
        <f t="shared" si="1217"/>
        <v>1</v>
      </c>
      <c r="EN545" s="3">
        <f t="shared" si="1217"/>
        <v>1</v>
      </c>
      <c r="EO545" s="3">
        <f t="shared" si="1217"/>
        <v>0</v>
      </c>
      <c r="EP545" s="3">
        <f t="shared" si="1217"/>
        <v>0</v>
      </c>
      <c r="EQ545" s="3">
        <f t="shared" si="1217"/>
        <v>1</v>
      </c>
      <c r="ER545" s="3">
        <f t="shared" si="1217"/>
        <v>0</v>
      </c>
      <c r="ES545" s="3">
        <f t="shared" si="1217"/>
        <v>0</v>
      </c>
      <c r="ET545" s="3">
        <f t="shared" si="1215"/>
        <v>4</v>
      </c>
    </row>
    <row r="546" spans="4:150" x14ac:dyDescent="0.25">
      <c r="D546" s="3">
        <v>388</v>
      </c>
      <c r="E546" s="3" t="s">
        <v>1</v>
      </c>
      <c r="F546" s="3" t="s">
        <v>2</v>
      </c>
      <c r="G546" s="3" t="s">
        <v>3</v>
      </c>
      <c r="J546" s="3" t="s">
        <v>6</v>
      </c>
      <c r="K546" s="3" t="s">
        <v>0</v>
      </c>
      <c r="L546" s="3" t="s">
        <v>7</v>
      </c>
      <c r="M546" s="3" t="s">
        <v>104</v>
      </c>
      <c r="P546" s="3" t="s">
        <v>72</v>
      </c>
      <c r="R546" s="3" t="s">
        <v>121</v>
      </c>
      <c r="S546" s="3" t="s">
        <v>122</v>
      </c>
      <c r="T546" s="3" t="s">
        <v>127</v>
      </c>
      <c r="U546" s="3" t="s">
        <v>126</v>
      </c>
      <c r="V546" s="3" t="s">
        <v>128</v>
      </c>
      <c r="W546" s="3" t="s">
        <v>120</v>
      </c>
      <c r="X546" s="3" t="s">
        <v>123</v>
      </c>
      <c r="Y546" s="3" t="s">
        <v>119</v>
      </c>
      <c r="AA546" s="3">
        <f t="shared" ref="AA546:AL546" si="1218">IF(AND(E546&lt;&gt;"",AA158=1),1,0)</f>
        <v>0</v>
      </c>
      <c r="AB546" s="3">
        <f t="shared" si="1218"/>
        <v>0</v>
      </c>
      <c r="AC546" s="3">
        <f t="shared" si="1218"/>
        <v>1</v>
      </c>
      <c r="AD546" s="3">
        <f t="shared" si="1218"/>
        <v>0</v>
      </c>
      <c r="AE546" s="3">
        <f t="shared" si="1218"/>
        <v>0</v>
      </c>
      <c r="AF546" s="3">
        <f t="shared" si="1218"/>
        <v>1</v>
      </c>
      <c r="AG546" s="3">
        <f t="shared" si="1218"/>
        <v>1</v>
      </c>
      <c r="AH546" s="3">
        <f t="shared" si="1218"/>
        <v>0</v>
      </c>
      <c r="AI546" s="3">
        <f t="shared" si="1218"/>
        <v>1</v>
      </c>
      <c r="AJ546" s="3">
        <f t="shared" si="1218"/>
        <v>0</v>
      </c>
      <c r="AK546" s="3">
        <f t="shared" si="1218"/>
        <v>0</v>
      </c>
      <c r="AL546" s="3">
        <f t="shared" si="1218"/>
        <v>1</v>
      </c>
      <c r="AM546" s="3">
        <f t="shared" si="1213"/>
        <v>5</v>
      </c>
      <c r="DK546" s="3">
        <v>388</v>
      </c>
      <c r="DL546" s="3" t="s">
        <v>1</v>
      </c>
      <c r="DM546" s="3" t="s">
        <v>2</v>
      </c>
      <c r="DN546" s="3" t="s">
        <v>3</v>
      </c>
      <c r="DQ546" s="3" t="s">
        <v>6</v>
      </c>
      <c r="DR546" s="3" t="s">
        <v>0</v>
      </c>
      <c r="DS546" s="3" t="s">
        <v>7</v>
      </c>
      <c r="DT546" s="3" t="s">
        <v>104</v>
      </c>
      <c r="DW546" s="3" t="s">
        <v>72</v>
      </c>
      <c r="DY546" s="3" t="s">
        <v>121</v>
      </c>
      <c r="DZ546" s="3" t="s">
        <v>122</v>
      </c>
      <c r="EA546" s="3" t="s">
        <v>127</v>
      </c>
      <c r="EB546" s="3" t="s">
        <v>126</v>
      </c>
      <c r="EC546" s="3" t="s">
        <v>128</v>
      </c>
      <c r="ED546" s="3" t="s">
        <v>120</v>
      </c>
      <c r="EE546" s="3" t="s">
        <v>123</v>
      </c>
      <c r="EF546" s="3" t="s">
        <v>119</v>
      </c>
      <c r="EH546" s="3">
        <f t="shared" ref="EH546:ES546" si="1219">IF(AND(DL546&lt;&gt;"",EH158=1),1,0)</f>
        <v>0</v>
      </c>
      <c r="EI546" s="3">
        <f t="shared" si="1219"/>
        <v>0</v>
      </c>
      <c r="EJ546" s="3">
        <f t="shared" si="1219"/>
        <v>1</v>
      </c>
      <c r="EK546" s="3">
        <f t="shared" si="1219"/>
        <v>0</v>
      </c>
      <c r="EL546" s="3">
        <f t="shared" si="1219"/>
        <v>0</v>
      </c>
      <c r="EM546" s="3">
        <f t="shared" si="1219"/>
        <v>1</v>
      </c>
      <c r="EN546" s="3">
        <f t="shared" si="1219"/>
        <v>1</v>
      </c>
      <c r="EO546" s="3">
        <f t="shared" si="1219"/>
        <v>0</v>
      </c>
      <c r="EP546" s="3">
        <f t="shared" si="1219"/>
        <v>1</v>
      </c>
      <c r="EQ546" s="3">
        <f t="shared" si="1219"/>
        <v>0</v>
      </c>
      <c r="ER546" s="3">
        <f t="shared" si="1219"/>
        <v>0</v>
      </c>
      <c r="ES546" s="3">
        <f t="shared" si="1219"/>
        <v>1</v>
      </c>
      <c r="ET546" s="3">
        <f t="shared" si="1215"/>
        <v>5</v>
      </c>
    </row>
    <row r="547" spans="4:150" x14ac:dyDescent="0.25">
      <c r="D547" s="3">
        <v>389</v>
      </c>
      <c r="E547" s="3" t="s">
        <v>1</v>
      </c>
      <c r="F547" s="3" t="s">
        <v>2</v>
      </c>
      <c r="G547" s="3" t="s">
        <v>3</v>
      </c>
      <c r="J547" s="3" t="s">
        <v>6</v>
      </c>
      <c r="K547" s="3" t="s">
        <v>0</v>
      </c>
      <c r="L547" s="3" t="s">
        <v>7</v>
      </c>
      <c r="M547" s="3" t="s">
        <v>104</v>
      </c>
      <c r="O547" s="5" t="s">
        <v>106</v>
      </c>
      <c r="R547" s="3" t="s">
        <v>121</v>
      </c>
      <c r="S547" s="3" t="s">
        <v>122</v>
      </c>
      <c r="T547" s="3" t="s">
        <v>127</v>
      </c>
      <c r="U547" s="3" t="s">
        <v>126</v>
      </c>
      <c r="V547" s="3" t="s">
        <v>128</v>
      </c>
      <c r="W547" s="3" t="s">
        <v>120</v>
      </c>
      <c r="X547" s="3" t="s">
        <v>119</v>
      </c>
      <c r="Y547" s="3" t="s">
        <v>124</v>
      </c>
      <c r="AA547" s="3">
        <f t="shared" ref="AA547:AL547" si="1220">IF(AND(E547&lt;&gt;"",AA158=1),1,0)</f>
        <v>0</v>
      </c>
      <c r="AB547" s="3">
        <f t="shared" si="1220"/>
        <v>0</v>
      </c>
      <c r="AC547" s="3">
        <f t="shared" si="1220"/>
        <v>1</v>
      </c>
      <c r="AD547" s="3">
        <f t="shared" si="1220"/>
        <v>0</v>
      </c>
      <c r="AE547" s="3">
        <f t="shared" si="1220"/>
        <v>0</v>
      </c>
      <c r="AF547" s="3">
        <f t="shared" si="1220"/>
        <v>1</v>
      </c>
      <c r="AG547" s="3">
        <f t="shared" si="1220"/>
        <v>1</v>
      </c>
      <c r="AH547" s="3">
        <f t="shared" si="1220"/>
        <v>0</v>
      </c>
      <c r="AI547" s="3">
        <f t="shared" si="1220"/>
        <v>1</v>
      </c>
      <c r="AJ547" s="3">
        <f t="shared" si="1220"/>
        <v>0</v>
      </c>
      <c r="AK547" s="3">
        <f t="shared" si="1220"/>
        <v>0</v>
      </c>
      <c r="AL547" s="3">
        <f t="shared" si="1220"/>
        <v>0</v>
      </c>
      <c r="AM547" s="3">
        <f t="shared" si="1213"/>
        <v>4</v>
      </c>
      <c r="DK547" s="3">
        <v>389</v>
      </c>
      <c r="DL547" s="3" t="s">
        <v>1</v>
      </c>
      <c r="DM547" s="3" t="s">
        <v>2</v>
      </c>
      <c r="DN547" s="3" t="s">
        <v>3</v>
      </c>
      <c r="DQ547" s="3" t="s">
        <v>6</v>
      </c>
      <c r="DR547" s="3" t="s">
        <v>0</v>
      </c>
      <c r="DS547" s="3" t="s">
        <v>7</v>
      </c>
      <c r="DT547" s="3" t="s">
        <v>104</v>
      </c>
      <c r="DV547" s="5" t="s">
        <v>106</v>
      </c>
      <c r="DY547" s="3" t="s">
        <v>121</v>
      </c>
      <c r="DZ547" s="3" t="s">
        <v>122</v>
      </c>
      <c r="EA547" s="3" t="s">
        <v>127</v>
      </c>
      <c r="EB547" s="3" t="s">
        <v>126</v>
      </c>
      <c r="EC547" s="3" t="s">
        <v>128</v>
      </c>
      <c r="ED547" s="3" t="s">
        <v>120</v>
      </c>
      <c r="EE547" s="3" t="s">
        <v>119</v>
      </c>
      <c r="EF547" s="3" t="s">
        <v>124</v>
      </c>
      <c r="EH547" s="3">
        <f t="shared" ref="EH547:ES547" si="1221">IF(AND(DL547&lt;&gt;"",EH158=1),1,0)</f>
        <v>0</v>
      </c>
      <c r="EI547" s="3">
        <f t="shared" si="1221"/>
        <v>0</v>
      </c>
      <c r="EJ547" s="3">
        <f t="shared" si="1221"/>
        <v>1</v>
      </c>
      <c r="EK547" s="3">
        <f t="shared" si="1221"/>
        <v>0</v>
      </c>
      <c r="EL547" s="3">
        <f t="shared" si="1221"/>
        <v>0</v>
      </c>
      <c r="EM547" s="3">
        <f t="shared" si="1221"/>
        <v>1</v>
      </c>
      <c r="EN547" s="3">
        <f t="shared" si="1221"/>
        <v>1</v>
      </c>
      <c r="EO547" s="3">
        <f t="shared" si="1221"/>
        <v>0</v>
      </c>
      <c r="EP547" s="3">
        <f t="shared" si="1221"/>
        <v>1</v>
      </c>
      <c r="EQ547" s="3">
        <f t="shared" si="1221"/>
        <v>0</v>
      </c>
      <c r="ER547" s="3">
        <f t="shared" si="1221"/>
        <v>0</v>
      </c>
      <c r="ES547" s="3">
        <f t="shared" si="1221"/>
        <v>0</v>
      </c>
      <c r="ET547" s="3">
        <f t="shared" si="1215"/>
        <v>4</v>
      </c>
    </row>
    <row r="548" spans="4:150" x14ac:dyDescent="0.25">
      <c r="D548" s="3">
        <v>390</v>
      </c>
      <c r="E548" s="3" t="s">
        <v>1</v>
      </c>
      <c r="F548" s="3" t="s">
        <v>2</v>
      </c>
      <c r="G548" s="3" t="s">
        <v>3</v>
      </c>
      <c r="J548" s="3" t="s">
        <v>6</v>
      </c>
      <c r="K548" s="3" t="s">
        <v>0</v>
      </c>
      <c r="L548" s="3" t="s">
        <v>7</v>
      </c>
      <c r="M548" s="3" t="s">
        <v>104</v>
      </c>
      <c r="N548" s="3" t="s">
        <v>105</v>
      </c>
      <c r="R548" s="3" t="s">
        <v>121</v>
      </c>
      <c r="S548" s="3" t="s">
        <v>122</v>
      </c>
      <c r="T548" s="3" t="s">
        <v>127</v>
      </c>
      <c r="U548" s="3" t="s">
        <v>126</v>
      </c>
      <c r="V548" s="3" t="s">
        <v>128</v>
      </c>
      <c r="W548" s="3" t="s">
        <v>120</v>
      </c>
      <c r="X548" s="3" t="s">
        <v>119</v>
      </c>
      <c r="Y548" s="3" t="s">
        <v>118</v>
      </c>
      <c r="AA548" s="3">
        <f t="shared" ref="AA548:AL548" si="1222">IF(AND(E548&lt;&gt;"",AA158=1),1,0)</f>
        <v>0</v>
      </c>
      <c r="AB548" s="3">
        <f t="shared" si="1222"/>
        <v>0</v>
      </c>
      <c r="AC548" s="3">
        <f t="shared" si="1222"/>
        <v>1</v>
      </c>
      <c r="AD548" s="3">
        <f t="shared" si="1222"/>
        <v>0</v>
      </c>
      <c r="AE548" s="3">
        <f t="shared" si="1222"/>
        <v>0</v>
      </c>
      <c r="AF548" s="3">
        <f t="shared" si="1222"/>
        <v>1</v>
      </c>
      <c r="AG548" s="3">
        <f t="shared" si="1222"/>
        <v>1</v>
      </c>
      <c r="AH548" s="3">
        <f t="shared" si="1222"/>
        <v>0</v>
      </c>
      <c r="AI548" s="3">
        <f t="shared" si="1222"/>
        <v>1</v>
      </c>
      <c r="AJ548" s="3">
        <f t="shared" si="1222"/>
        <v>1</v>
      </c>
      <c r="AK548" s="3">
        <f t="shared" si="1222"/>
        <v>0</v>
      </c>
      <c r="AL548" s="3">
        <f t="shared" si="1222"/>
        <v>0</v>
      </c>
      <c r="AM548" s="3">
        <f t="shared" si="1213"/>
        <v>5</v>
      </c>
      <c r="DK548" s="3">
        <v>390</v>
      </c>
      <c r="DL548" s="3" t="s">
        <v>1</v>
      </c>
      <c r="DM548" s="3" t="s">
        <v>2</v>
      </c>
      <c r="DN548" s="3" t="s">
        <v>3</v>
      </c>
      <c r="DQ548" s="3" t="s">
        <v>6</v>
      </c>
      <c r="DR548" s="3" t="s">
        <v>0</v>
      </c>
      <c r="DS548" s="3" t="s">
        <v>7</v>
      </c>
      <c r="DT548" s="3" t="s">
        <v>104</v>
      </c>
      <c r="DU548" s="3" t="s">
        <v>105</v>
      </c>
      <c r="DY548" s="3" t="s">
        <v>121</v>
      </c>
      <c r="DZ548" s="3" t="s">
        <v>122</v>
      </c>
      <c r="EA548" s="3" t="s">
        <v>127</v>
      </c>
      <c r="EB548" s="3" t="s">
        <v>126</v>
      </c>
      <c r="EC548" s="3" t="s">
        <v>128</v>
      </c>
      <c r="ED548" s="3" t="s">
        <v>120</v>
      </c>
      <c r="EE548" s="3" t="s">
        <v>119</v>
      </c>
      <c r="EF548" s="3" t="s">
        <v>118</v>
      </c>
      <c r="EH548" s="3">
        <f t="shared" ref="EH548:ES548" si="1223">IF(AND(DL548&lt;&gt;"",EH158=1),1,0)</f>
        <v>0</v>
      </c>
      <c r="EI548" s="3">
        <f t="shared" si="1223"/>
        <v>0</v>
      </c>
      <c r="EJ548" s="3">
        <f t="shared" si="1223"/>
        <v>1</v>
      </c>
      <c r="EK548" s="3">
        <f t="shared" si="1223"/>
        <v>0</v>
      </c>
      <c r="EL548" s="3">
        <f t="shared" si="1223"/>
        <v>0</v>
      </c>
      <c r="EM548" s="3">
        <f t="shared" si="1223"/>
        <v>1</v>
      </c>
      <c r="EN548" s="3">
        <f t="shared" si="1223"/>
        <v>1</v>
      </c>
      <c r="EO548" s="3">
        <f t="shared" si="1223"/>
        <v>0</v>
      </c>
      <c r="EP548" s="3">
        <f t="shared" si="1223"/>
        <v>1</v>
      </c>
      <c r="EQ548" s="3">
        <f t="shared" si="1223"/>
        <v>1</v>
      </c>
      <c r="ER548" s="3">
        <f t="shared" si="1223"/>
        <v>0</v>
      </c>
      <c r="ES548" s="3">
        <f t="shared" si="1223"/>
        <v>0</v>
      </c>
      <c r="ET548" s="3">
        <f t="shared" si="1215"/>
        <v>5</v>
      </c>
    </row>
    <row r="549" spans="4:150" x14ac:dyDescent="0.25">
      <c r="D549" s="3">
        <v>391</v>
      </c>
      <c r="E549" s="3" t="s">
        <v>1</v>
      </c>
      <c r="F549" s="3" t="s">
        <v>2</v>
      </c>
      <c r="G549" s="3" t="s">
        <v>3</v>
      </c>
      <c r="I549" s="3" t="s">
        <v>5</v>
      </c>
      <c r="M549" s="3" t="s">
        <v>104</v>
      </c>
      <c r="N549" s="3" t="s">
        <v>105</v>
      </c>
      <c r="O549" s="5" t="s">
        <v>106</v>
      </c>
      <c r="P549" s="3" t="s">
        <v>72</v>
      </c>
      <c r="R549" s="3" t="s">
        <v>117</v>
      </c>
      <c r="S549" s="3" t="s">
        <v>118</v>
      </c>
      <c r="T549" s="3" t="s">
        <v>127</v>
      </c>
      <c r="U549" s="3" t="s">
        <v>128</v>
      </c>
      <c r="V549" s="3" t="s">
        <v>119</v>
      </c>
      <c r="W549" s="3" t="s">
        <v>126</v>
      </c>
      <c r="X549" s="3" t="s">
        <v>123</v>
      </c>
      <c r="Y549" s="3" t="s">
        <v>124</v>
      </c>
      <c r="AA549" s="3">
        <f t="shared" ref="AA549:AL549" si="1224">IF(AND(E549&lt;&gt;"",AA158=1),1,0)</f>
        <v>0</v>
      </c>
      <c r="AB549" s="3">
        <f t="shared" si="1224"/>
        <v>0</v>
      </c>
      <c r="AC549" s="3">
        <f t="shared" si="1224"/>
        <v>1</v>
      </c>
      <c r="AD549" s="3">
        <f t="shared" si="1224"/>
        <v>0</v>
      </c>
      <c r="AE549" s="3">
        <f t="shared" si="1224"/>
        <v>1</v>
      </c>
      <c r="AF549" s="3">
        <f t="shared" si="1224"/>
        <v>0</v>
      </c>
      <c r="AG549" s="3">
        <f t="shared" si="1224"/>
        <v>0</v>
      </c>
      <c r="AH549" s="3">
        <f t="shared" si="1224"/>
        <v>0</v>
      </c>
      <c r="AI549" s="3">
        <f t="shared" si="1224"/>
        <v>1</v>
      </c>
      <c r="AJ549" s="3">
        <f t="shared" si="1224"/>
        <v>1</v>
      </c>
      <c r="AK549" s="3">
        <f t="shared" si="1224"/>
        <v>0</v>
      </c>
      <c r="AL549" s="3">
        <f t="shared" si="1224"/>
        <v>1</v>
      </c>
      <c r="AM549" s="3">
        <f t="shared" si="1213"/>
        <v>5</v>
      </c>
      <c r="DK549" s="3">
        <v>391</v>
      </c>
      <c r="DL549" s="3" t="s">
        <v>1</v>
      </c>
      <c r="DM549" s="3" t="s">
        <v>2</v>
      </c>
      <c r="DN549" s="3" t="s">
        <v>3</v>
      </c>
      <c r="DP549" s="3" t="s">
        <v>5</v>
      </c>
      <c r="DT549" s="3" t="s">
        <v>104</v>
      </c>
      <c r="DU549" s="3" t="s">
        <v>105</v>
      </c>
      <c r="DV549" s="5" t="s">
        <v>106</v>
      </c>
      <c r="DW549" s="3" t="s">
        <v>72</v>
      </c>
      <c r="DY549" s="3" t="s">
        <v>117</v>
      </c>
      <c r="DZ549" s="3" t="s">
        <v>118</v>
      </c>
      <c r="EA549" s="3" t="s">
        <v>127</v>
      </c>
      <c r="EB549" s="3" t="s">
        <v>128</v>
      </c>
      <c r="EC549" s="3" t="s">
        <v>119</v>
      </c>
      <c r="ED549" s="3" t="s">
        <v>126</v>
      </c>
      <c r="EE549" s="3" t="s">
        <v>123</v>
      </c>
      <c r="EF549" s="3" t="s">
        <v>124</v>
      </c>
      <c r="EH549" s="3">
        <f t="shared" ref="EH549:ES549" si="1225">IF(AND(DL549&lt;&gt;"",EH158=1),1,0)</f>
        <v>0</v>
      </c>
      <c r="EI549" s="3">
        <f t="shared" si="1225"/>
        <v>0</v>
      </c>
      <c r="EJ549" s="3">
        <f t="shared" si="1225"/>
        <v>1</v>
      </c>
      <c r="EK549" s="3">
        <f t="shared" si="1225"/>
        <v>0</v>
      </c>
      <c r="EL549" s="3">
        <f t="shared" si="1225"/>
        <v>1</v>
      </c>
      <c r="EM549" s="3">
        <f t="shared" si="1225"/>
        <v>0</v>
      </c>
      <c r="EN549" s="3">
        <f t="shared" si="1225"/>
        <v>0</v>
      </c>
      <c r="EO549" s="3">
        <f t="shared" si="1225"/>
        <v>0</v>
      </c>
      <c r="EP549" s="3">
        <f t="shared" si="1225"/>
        <v>1</v>
      </c>
      <c r="EQ549" s="3">
        <f t="shared" si="1225"/>
        <v>1</v>
      </c>
      <c r="ER549" s="3">
        <f t="shared" si="1225"/>
        <v>0</v>
      </c>
      <c r="ES549" s="3">
        <f t="shared" si="1225"/>
        <v>1</v>
      </c>
      <c r="ET549" s="3">
        <f t="shared" si="1215"/>
        <v>5</v>
      </c>
    </row>
    <row r="550" spans="4:150" x14ac:dyDescent="0.25">
      <c r="D550" s="3">
        <v>392</v>
      </c>
      <c r="E550" s="3" t="s">
        <v>1</v>
      </c>
      <c r="F550" s="3" t="s">
        <v>2</v>
      </c>
      <c r="G550" s="3" t="s">
        <v>3</v>
      </c>
      <c r="I550" s="3" t="s">
        <v>5</v>
      </c>
      <c r="L550" s="3" t="s">
        <v>7</v>
      </c>
      <c r="N550" s="3" t="s">
        <v>105</v>
      </c>
      <c r="O550" s="5" t="s">
        <v>106</v>
      </c>
      <c r="P550" s="3" t="s">
        <v>72</v>
      </c>
      <c r="R550" s="3" t="s">
        <v>117</v>
      </c>
      <c r="S550" s="3" t="s">
        <v>118</v>
      </c>
      <c r="T550" s="3" t="s">
        <v>127</v>
      </c>
      <c r="U550" s="3" t="s">
        <v>126</v>
      </c>
      <c r="V550" s="3" t="s">
        <v>128</v>
      </c>
      <c r="W550" s="3" t="s">
        <v>121</v>
      </c>
      <c r="X550" s="3" t="s">
        <v>123</v>
      </c>
      <c r="Y550" s="3" t="s">
        <v>124</v>
      </c>
      <c r="AA550" s="3">
        <f t="shared" ref="AA550:AL550" si="1226">IF(AND(E550&lt;&gt;"",AA158=1),1,0)</f>
        <v>0</v>
      </c>
      <c r="AB550" s="3">
        <f t="shared" si="1226"/>
        <v>0</v>
      </c>
      <c r="AC550" s="3">
        <f t="shared" si="1226"/>
        <v>1</v>
      </c>
      <c r="AD550" s="3">
        <f t="shared" si="1226"/>
        <v>0</v>
      </c>
      <c r="AE550" s="3">
        <f t="shared" si="1226"/>
        <v>1</v>
      </c>
      <c r="AF550" s="3">
        <f t="shared" si="1226"/>
        <v>0</v>
      </c>
      <c r="AG550" s="3">
        <f t="shared" si="1226"/>
        <v>0</v>
      </c>
      <c r="AH550" s="3">
        <f t="shared" si="1226"/>
        <v>0</v>
      </c>
      <c r="AI550" s="3">
        <f t="shared" si="1226"/>
        <v>0</v>
      </c>
      <c r="AJ550" s="3">
        <f t="shared" si="1226"/>
        <v>1</v>
      </c>
      <c r="AK550" s="3">
        <f t="shared" si="1226"/>
        <v>0</v>
      </c>
      <c r="AL550" s="3">
        <f t="shared" si="1226"/>
        <v>1</v>
      </c>
      <c r="AM550" s="3">
        <f t="shared" si="1213"/>
        <v>4</v>
      </c>
      <c r="DK550" s="3">
        <v>392</v>
      </c>
      <c r="DL550" s="3" t="s">
        <v>1</v>
      </c>
      <c r="DM550" s="3" t="s">
        <v>2</v>
      </c>
      <c r="DN550" s="3" t="s">
        <v>3</v>
      </c>
      <c r="DP550" s="3" t="s">
        <v>5</v>
      </c>
      <c r="DS550" s="3" t="s">
        <v>7</v>
      </c>
      <c r="DU550" s="3" t="s">
        <v>105</v>
      </c>
      <c r="DV550" s="5" t="s">
        <v>106</v>
      </c>
      <c r="DW550" s="3" t="s">
        <v>72</v>
      </c>
      <c r="DY550" s="3" t="s">
        <v>117</v>
      </c>
      <c r="DZ550" s="3" t="s">
        <v>118</v>
      </c>
      <c r="EA550" s="3" t="s">
        <v>127</v>
      </c>
      <c r="EB550" s="3" t="s">
        <v>126</v>
      </c>
      <c r="EC550" s="3" t="s">
        <v>128</v>
      </c>
      <c r="ED550" s="3" t="s">
        <v>121</v>
      </c>
      <c r="EE550" s="3" t="s">
        <v>123</v>
      </c>
      <c r="EF550" s="3" t="s">
        <v>124</v>
      </c>
      <c r="EH550" s="3">
        <f t="shared" ref="EH550:ES550" si="1227">IF(AND(DL550&lt;&gt;"",EH158=1),1,0)</f>
        <v>0</v>
      </c>
      <c r="EI550" s="3">
        <f t="shared" si="1227"/>
        <v>0</v>
      </c>
      <c r="EJ550" s="3">
        <f t="shared" si="1227"/>
        <v>1</v>
      </c>
      <c r="EK550" s="3">
        <f t="shared" si="1227"/>
        <v>0</v>
      </c>
      <c r="EL550" s="3">
        <f t="shared" si="1227"/>
        <v>1</v>
      </c>
      <c r="EM550" s="3">
        <f t="shared" si="1227"/>
        <v>0</v>
      </c>
      <c r="EN550" s="3">
        <f t="shared" si="1227"/>
        <v>0</v>
      </c>
      <c r="EO550" s="3">
        <f t="shared" si="1227"/>
        <v>0</v>
      </c>
      <c r="EP550" s="3">
        <f t="shared" si="1227"/>
        <v>0</v>
      </c>
      <c r="EQ550" s="3">
        <f t="shared" si="1227"/>
        <v>1</v>
      </c>
      <c r="ER550" s="3">
        <f t="shared" si="1227"/>
        <v>0</v>
      </c>
      <c r="ES550" s="3">
        <f t="shared" si="1227"/>
        <v>1</v>
      </c>
      <c r="ET550" s="3">
        <f t="shared" si="1215"/>
        <v>4</v>
      </c>
    </row>
    <row r="551" spans="4:150" x14ac:dyDescent="0.25">
      <c r="D551" s="3">
        <v>393</v>
      </c>
      <c r="E551" s="3" t="s">
        <v>1</v>
      </c>
      <c r="F551" s="3" t="s">
        <v>2</v>
      </c>
      <c r="G551" s="3" t="s">
        <v>3</v>
      </c>
      <c r="I551" s="3" t="s">
        <v>5</v>
      </c>
      <c r="L551" s="3" t="s">
        <v>7</v>
      </c>
      <c r="M551" s="3" t="s">
        <v>104</v>
      </c>
      <c r="O551" s="5" t="s">
        <v>106</v>
      </c>
      <c r="P551" s="3" t="s">
        <v>72</v>
      </c>
      <c r="R551" s="3" t="s">
        <v>117</v>
      </c>
      <c r="S551" s="3" t="s">
        <v>119</v>
      </c>
      <c r="T551" s="3" t="s">
        <v>127</v>
      </c>
      <c r="U551" s="3" t="s">
        <v>126</v>
      </c>
      <c r="V551" s="3" t="s">
        <v>128</v>
      </c>
      <c r="W551" s="3" t="s">
        <v>121</v>
      </c>
      <c r="X551" s="3" t="s">
        <v>123</v>
      </c>
      <c r="Y551" s="3" t="s">
        <v>124</v>
      </c>
      <c r="AA551" s="3">
        <f t="shared" ref="AA551:AL551" si="1228">IF(AND(E551&lt;&gt;"",AA158=1),1,0)</f>
        <v>0</v>
      </c>
      <c r="AB551" s="3">
        <f t="shared" si="1228"/>
        <v>0</v>
      </c>
      <c r="AC551" s="3">
        <f t="shared" si="1228"/>
        <v>1</v>
      </c>
      <c r="AD551" s="3">
        <f t="shared" si="1228"/>
        <v>0</v>
      </c>
      <c r="AE551" s="3">
        <f t="shared" si="1228"/>
        <v>1</v>
      </c>
      <c r="AF551" s="3">
        <f t="shared" si="1228"/>
        <v>0</v>
      </c>
      <c r="AG551" s="3">
        <f t="shared" si="1228"/>
        <v>0</v>
      </c>
      <c r="AH551" s="3">
        <f t="shared" si="1228"/>
        <v>0</v>
      </c>
      <c r="AI551" s="3">
        <f t="shared" si="1228"/>
        <v>1</v>
      </c>
      <c r="AJ551" s="3">
        <f t="shared" si="1228"/>
        <v>0</v>
      </c>
      <c r="AK551" s="3">
        <f t="shared" si="1228"/>
        <v>0</v>
      </c>
      <c r="AL551" s="3">
        <f t="shared" si="1228"/>
        <v>1</v>
      </c>
      <c r="AM551" s="3">
        <f t="shared" si="1213"/>
        <v>4</v>
      </c>
      <c r="DK551" s="3">
        <v>393</v>
      </c>
      <c r="DL551" s="3" t="s">
        <v>1</v>
      </c>
      <c r="DM551" s="3" t="s">
        <v>2</v>
      </c>
      <c r="DN551" s="3" t="s">
        <v>3</v>
      </c>
      <c r="DP551" s="3" t="s">
        <v>5</v>
      </c>
      <c r="DS551" s="3" t="s">
        <v>7</v>
      </c>
      <c r="DT551" s="3" t="s">
        <v>104</v>
      </c>
      <c r="DV551" s="5" t="s">
        <v>106</v>
      </c>
      <c r="DW551" s="3" t="s">
        <v>72</v>
      </c>
      <c r="DY551" s="3" t="s">
        <v>117</v>
      </c>
      <c r="DZ551" s="3" t="s">
        <v>119</v>
      </c>
      <c r="EA551" s="3" t="s">
        <v>127</v>
      </c>
      <c r="EB551" s="3" t="s">
        <v>126</v>
      </c>
      <c r="EC551" s="3" t="s">
        <v>128</v>
      </c>
      <c r="ED551" s="3" t="s">
        <v>121</v>
      </c>
      <c r="EE551" s="3" t="s">
        <v>123</v>
      </c>
      <c r="EF551" s="3" t="s">
        <v>124</v>
      </c>
      <c r="EH551" s="3">
        <f t="shared" ref="EH551:ES551" si="1229">IF(AND(DL551&lt;&gt;"",EH158=1),1,0)</f>
        <v>0</v>
      </c>
      <c r="EI551" s="3">
        <f t="shared" si="1229"/>
        <v>0</v>
      </c>
      <c r="EJ551" s="3">
        <f t="shared" si="1229"/>
        <v>1</v>
      </c>
      <c r="EK551" s="3">
        <f t="shared" si="1229"/>
        <v>0</v>
      </c>
      <c r="EL551" s="3">
        <f t="shared" si="1229"/>
        <v>1</v>
      </c>
      <c r="EM551" s="3">
        <f t="shared" si="1229"/>
        <v>0</v>
      </c>
      <c r="EN551" s="3">
        <f t="shared" si="1229"/>
        <v>0</v>
      </c>
      <c r="EO551" s="3">
        <f t="shared" si="1229"/>
        <v>0</v>
      </c>
      <c r="EP551" s="3">
        <f t="shared" si="1229"/>
        <v>1</v>
      </c>
      <c r="EQ551" s="3">
        <f t="shared" si="1229"/>
        <v>0</v>
      </c>
      <c r="ER551" s="3">
        <f t="shared" si="1229"/>
        <v>0</v>
      </c>
      <c r="ES551" s="3">
        <f t="shared" si="1229"/>
        <v>1</v>
      </c>
      <c r="ET551" s="3">
        <f t="shared" si="1215"/>
        <v>4</v>
      </c>
    </row>
    <row r="552" spans="4:150" x14ac:dyDescent="0.25">
      <c r="D552" s="3">
        <v>394</v>
      </c>
      <c r="E552" s="3" t="s">
        <v>1</v>
      </c>
      <c r="F552" s="3" t="s">
        <v>2</v>
      </c>
      <c r="G552" s="3" t="s">
        <v>3</v>
      </c>
      <c r="I552" s="3" t="s">
        <v>5</v>
      </c>
      <c r="L552" s="3" t="s">
        <v>7</v>
      </c>
      <c r="M552" s="3" t="s">
        <v>104</v>
      </c>
      <c r="N552" s="3" t="s">
        <v>105</v>
      </c>
      <c r="P552" s="3" t="s">
        <v>72</v>
      </c>
      <c r="R552" s="3" t="s">
        <v>117</v>
      </c>
      <c r="S552" s="3" t="s">
        <v>118</v>
      </c>
      <c r="T552" s="3" t="s">
        <v>127</v>
      </c>
      <c r="U552" s="3" t="s">
        <v>126</v>
      </c>
      <c r="V552" s="3" t="s">
        <v>128</v>
      </c>
      <c r="W552" s="3" t="s">
        <v>121</v>
      </c>
      <c r="X552" s="3" t="s">
        <v>123</v>
      </c>
      <c r="Y552" s="3" t="s">
        <v>119</v>
      </c>
      <c r="AA552" s="3">
        <f t="shared" ref="AA552:AL552" si="1230">IF(AND(E552&lt;&gt;"",AA158=1),1,0)</f>
        <v>0</v>
      </c>
      <c r="AB552" s="3">
        <f t="shared" si="1230"/>
        <v>0</v>
      </c>
      <c r="AC552" s="3">
        <f t="shared" si="1230"/>
        <v>1</v>
      </c>
      <c r="AD552" s="3">
        <f t="shared" si="1230"/>
        <v>0</v>
      </c>
      <c r="AE552" s="3">
        <f t="shared" si="1230"/>
        <v>1</v>
      </c>
      <c r="AF552" s="3">
        <f t="shared" si="1230"/>
        <v>0</v>
      </c>
      <c r="AG552" s="3">
        <f t="shared" si="1230"/>
        <v>0</v>
      </c>
      <c r="AH552" s="3">
        <f t="shared" si="1230"/>
        <v>0</v>
      </c>
      <c r="AI552" s="3">
        <f t="shared" si="1230"/>
        <v>1</v>
      </c>
      <c r="AJ552" s="3">
        <f t="shared" si="1230"/>
        <v>1</v>
      </c>
      <c r="AK552" s="3">
        <f t="shared" si="1230"/>
        <v>0</v>
      </c>
      <c r="AL552" s="3">
        <f t="shared" si="1230"/>
        <v>1</v>
      </c>
      <c r="AM552" s="3">
        <f t="shared" si="1213"/>
        <v>5</v>
      </c>
      <c r="DK552" s="3">
        <v>394</v>
      </c>
      <c r="DL552" s="3" t="s">
        <v>1</v>
      </c>
      <c r="DM552" s="3" t="s">
        <v>2</v>
      </c>
      <c r="DN552" s="3" t="s">
        <v>3</v>
      </c>
      <c r="DP552" s="3" t="s">
        <v>5</v>
      </c>
      <c r="DS552" s="3" t="s">
        <v>7</v>
      </c>
      <c r="DT552" s="3" t="s">
        <v>104</v>
      </c>
      <c r="DU552" s="3" t="s">
        <v>105</v>
      </c>
      <c r="DW552" s="3" t="s">
        <v>72</v>
      </c>
      <c r="DY552" s="3" t="s">
        <v>117</v>
      </c>
      <c r="DZ552" s="3" t="s">
        <v>118</v>
      </c>
      <c r="EA552" s="3" t="s">
        <v>127</v>
      </c>
      <c r="EB552" s="3" t="s">
        <v>126</v>
      </c>
      <c r="EC552" s="3" t="s">
        <v>128</v>
      </c>
      <c r="ED552" s="3" t="s">
        <v>121</v>
      </c>
      <c r="EE552" s="3" t="s">
        <v>123</v>
      </c>
      <c r="EF552" s="3" t="s">
        <v>119</v>
      </c>
      <c r="EH552" s="3">
        <f t="shared" ref="EH552:ES552" si="1231">IF(AND(DL552&lt;&gt;"",EH158=1),1,0)</f>
        <v>0</v>
      </c>
      <c r="EI552" s="3">
        <f t="shared" si="1231"/>
        <v>0</v>
      </c>
      <c r="EJ552" s="3">
        <f t="shared" si="1231"/>
        <v>1</v>
      </c>
      <c r="EK552" s="3">
        <f t="shared" si="1231"/>
        <v>0</v>
      </c>
      <c r="EL552" s="3">
        <f t="shared" si="1231"/>
        <v>1</v>
      </c>
      <c r="EM552" s="3">
        <f t="shared" si="1231"/>
        <v>0</v>
      </c>
      <c r="EN552" s="3">
        <f t="shared" si="1231"/>
        <v>0</v>
      </c>
      <c r="EO552" s="3">
        <f t="shared" si="1231"/>
        <v>0</v>
      </c>
      <c r="EP552" s="3">
        <f t="shared" si="1231"/>
        <v>1</v>
      </c>
      <c r="EQ552" s="3">
        <f t="shared" si="1231"/>
        <v>1</v>
      </c>
      <c r="ER552" s="3">
        <f t="shared" si="1231"/>
        <v>0</v>
      </c>
      <c r="ES552" s="3">
        <f t="shared" si="1231"/>
        <v>1</v>
      </c>
      <c r="ET552" s="3">
        <f t="shared" si="1215"/>
        <v>5</v>
      </c>
    </row>
    <row r="553" spans="4:150" x14ac:dyDescent="0.25">
      <c r="D553" s="3">
        <v>395</v>
      </c>
      <c r="E553" s="3" t="s">
        <v>1</v>
      </c>
      <c r="F553" s="3" t="s">
        <v>2</v>
      </c>
      <c r="G553" s="3" t="s">
        <v>3</v>
      </c>
      <c r="I553" s="3" t="s">
        <v>5</v>
      </c>
      <c r="L553" s="3" t="s">
        <v>7</v>
      </c>
      <c r="M553" s="3" t="s">
        <v>104</v>
      </c>
      <c r="N553" s="3" t="s">
        <v>105</v>
      </c>
      <c r="O553" s="5" t="s">
        <v>106</v>
      </c>
      <c r="R553" s="3" t="s">
        <v>117</v>
      </c>
      <c r="S553" s="3" t="s">
        <v>118</v>
      </c>
      <c r="T553" s="3" t="s">
        <v>127</v>
      </c>
      <c r="U553" s="3" t="s">
        <v>126</v>
      </c>
      <c r="V553" s="3" t="s">
        <v>128</v>
      </c>
      <c r="W553" s="3" t="s">
        <v>121</v>
      </c>
      <c r="X553" s="3" t="s">
        <v>119</v>
      </c>
      <c r="Y553" s="3" t="s">
        <v>124</v>
      </c>
      <c r="AA553" s="3">
        <f t="shared" ref="AA553:AL553" si="1232">IF(AND(E553&lt;&gt;"",AA158=1),1,0)</f>
        <v>0</v>
      </c>
      <c r="AB553" s="3">
        <f t="shared" si="1232"/>
        <v>0</v>
      </c>
      <c r="AC553" s="3">
        <f t="shared" si="1232"/>
        <v>1</v>
      </c>
      <c r="AD553" s="3">
        <f t="shared" si="1232"/>
        <v>0</v>
      </c>
      <c r="AE553" s="3">
        <f t="shared" si="1232"/>
        <v>1</v>
      </c>
      <c r="AF553" s="3">
        <f t="shared" si="1232"/>
        <v>0</v>
      </c>
      <c r="AG553" s="3">
        <f t="shared" si="1232"/>
        <v>0</v>
      </c>
      <c r="AH553" s="3">
        <f t="shared" si="1232"/>
        <v>0</v>
      </c>
      <c r="AI553" s="3">
        <f t="shared" si="1232"/>
        <v>1</v>
      </c>
      <c r="AJ553" s="3">
        <f t="shared" si="1232"/>
        <v>1</v>
      </c>
      <c r="AK553" s="3">
        <f t="shared" si="1232"/>
        <v>0</v>
      </c>
      <c r="AL553" s="3">
        <f t="shared" si="1232"/>
        <v>0</v>
      </c>
      <c r="AM553" s="3">
        <f t="shared" si="1213"/>
        <v>4</v>
      </c>
      <c r="DK553" s="3">
        <v>395</v>
      </c>
      <c r="DL553" s="3" t="s">
        <v>1</v>
      </c>
      <c r="DM553" s="3" t="s">
        <v>2</v>
      </c>
      <c r="DN553" s="3" t="s">
        <v>3</v>
      </c>
      <c r="DP553" s="3" t="s">
        <v>5</v>
      </c>
      <c r="DS553" s="3" t="s">
        <v>7</v>
      </c>
      <c r="DT553" s="3" t="s">
        <v>104</v>
      </c>
      <c r="DU553" s="3" t="s">
        <v>105</v>
      </c>
      <c r="DV553" s="5" t="s">
        <v>106</v>
      </c>
      <c r="DY553" s="3" t="s">
        <v>117</v>
      </c>
      <c r="DZ553" s="3" t="s">
        <v>118</v>
      </c>
      <c r="EA553" s="3" t="s">
        <v>127</v>
      </c>
      <c r="EB553" s="3" t="s">
        <v>126</v>
      </c>
      <c r="EC553" s="3" t="s">
        <v>128</v>
      </c>
      <c r="ED553" s="3" t="s">
        <v>121</v>
      </c>
      <c r="EE553" s="3" t="s">
        <v>119</v>
      </c>
      <c r="EF553" s="3" t="s">
        <v>124</v>
      </c>
      <c r="EH553" s="3">
        <f t="shared" ref="EH553:ES553" si="1233">IF(AND(DL553&lt;&gt;"",EH158=1),1,0)</f>
        <v>0</v>
      </c>
      <c r="EI553" s="3">
        <f t="shared" si="1233"/>
        <v>0</v>
      </c>
      <c r="EJ553" s="3">
        <f t="shared" si="1233"/>
        <v>1</v>
      </c>
      <c r="EK553" s="3">
        <f t="shared" si="1233"/>
        <v>0</v>
      </c>
      <c r="EL553" s="3">
        <f t="shared" si="1233"/>
        <v>1</v>
      </c>
      <c r="EM553" s="3">
        <f t="shared" si="1233"/>
        <v>0</v>
      </c>
      <c r="EN553" s="3">
        <f t="shared" si="1233"/>
        <v>0</v>
      </c>
      <c r="EO553" s="3">
        <f t="shared" si="1233"/>
        <v>0</v>
      </c>
      <c r="EP553" s="3">
        <f t="shared" si="1233"/>
        <v>1</v>
      </c>
      <c r="EQ553" s="3">
        <f t="shared" si="1233"/>
        <v>1</v>
      </c>
      <c r="ER553" s="3">
        <f t="shared" si="1233"/>
        <v>0</v>
      </c>
      <c r="ES553" s="3">
        <f t="shared" si="1233"/>
        <v>0</v>
      </c>
      <c r="ET553" s="3">
        <f t="shared" si="1215"/>
        <v>4</v>
      </c>
    </row>
    <row r="554" spans="4:150" x14ac:dyDescent="0.25">
      <c r="D554" s="3">
        <v>396</v>
      </c>
      <c r="E554" s="3" t="s">
        <v>1</v>
      </c>
      <c r="F554" s="3" t="s">
        <v>2</v>
      </c>
      <c r="G554" s="3" t="s">
        <v>3</v>
      </c>
      <c r="I554" s="3" t="s">
        <v>5</v>
      </c>
      <c r="K554" s="3" t="s">
        <v>0</v>
      </c>
      <c r="N554" s="3" t="s">
        <v>105</v>
      </c>
      <c r="O554" s="5" t="s">
        <v>106</v>
      </c>
      <c r="P554" s="3" t="s">
        <v>72</v>
      </c>
      <c r="R554" s="3" t="s">
        <v>117</v>
      </c>
      <c r="S554" s="3" t="s">
        <v>118</v>
      </c>
      <c r="T554" s="3" t="s">
        <v>127</v>
      </c>
      <c r="U554" s="3" t="s">
        <v>126</v>
      </c>
      <c r="V554" s="3" t="s">
        <v>128</v>
      </c>
      <c r="W554" s="3" t="s">
        <v>122</v>
      </c>
      <c r="X554" s="3" t="s">
        <v>123</v>
      </c>
      <c r="Y554" s="3" t="s">
        <v>124</v>
      </c>
      <c r="AA554" s="3">
        <f t="shared" ref="AA554:AL554" si="1234">IF(AND(E554&lt;&gt;"",AA158=1),1,0)</f>
        <v>0</v>
      </c>
      <c r="AB554" s="3">
        <f t="shared" si="1234"/>
        <v>0</v>
      </c>
      <c r="AC554" s="3">
        <f t="shared" si="1234"/>
        <v>1</v>
      </c>
      <c r="AD554" s="3">
        <f t="shared" si="1234"/>
        <v>0</v>
      </c>
      <c r="AE554" s="3">
        <f t="shared" si="1234"/>
        <v>1</v>
      </c>
      <c r="AF554" s="3">
        <f t="shared" si="1234"/>
        <v>0</v>
      </c>
      <c r="AG554" s="3">
        <f t="shared" si="1234"/>
        <v>1</v>
      </c>
      <c r="AH554" s="3">
        <f t="shared" si="1234"/>
        <v>0</v>
      </c>
      <c r="AI554" s="3">
        <f t="shared" si="1234"/>
        <v>0</v>
      </c>
      <c r="AJ554" s="3">
        <f t="shared" si="1234"/>
        <v>1</v>
      </c>
      <c r="AK554" s="3">
        <f t="shared" si="1234"/>
        <v>0</v>
      </c>
      <c r="AL554" s="3">
        <f t="shared" si="1234"/>
        <v>1</v>
      </c>
      <c r="AM554" s="3">
        <f t="shared" si="1213"/>
        <v>5</v>
      </c>
      <c r="DK554" s="3">
        <v>396</v>
      </c>
      <c r="DL554" s="3" t="s">
        <v>1</v>
      </c>
      <c r="DM554" s="3" t="s">
        <v>2</v>
      </c>
      <c r="DN554" s="3" t="s">
        <v>3</v>
      </c>
      <c r="DP554" s="3" t="s">
        <v>5</v>
      </c>
      <c r="DR554" s="3" t="s">
        <v>0</v>
      </c>
      <c r="DU554" s="3" t="s">
        <v>105</v>
      </c>
      <c r="DV554" s="5" t="s">
        <v>106</v>
      </c>
      <c r="DW554" s="3" t="s">
        <v>72</v>
      </c>
      <c r="DY554" s="3" t="s">
        <v>117</v>
      </c>
      <c r="DZ554" s="3" t="s">
        <v>118</v>
      </c>
      <c r="EA554" s="3" t="s">
        <v>127</v>
      </c>
      <c r="EB554" s="3" t="s">
        <v>126</v>
      </c>
      <c r="EC554" s="3" t="s">
        <v>128</v>
      </c>
      <c r="ED554" s="3" t="s">
        <v>122</v>
      </c>
      <c r="EE554" s="3" t="s">
        <v>123</v>
      </c>
      <c r="EF554" s="3" t="s">
        <v>124</v>
      </c>
      <c r="EH554" s="3">
        <f t="shared" ref="EH554:ES554" si="1235">IF(AND(DL554&lt;&gt;"",EH158=1),1,0)</f>
        <v>0</v>
      </c>
      <c r="EI554" s="3">
        <f t="shared" si="1235"/>
        <v>0</v>
      </c>
      <c r="EJ554" s="3">
        <f t="shared" si="1235"/>
        <v>1</v>
      </c>
      <c r="EK554" s="3">
        <f t="shared" si="1235"/>
        <v>0</v>
      </c>
      <c r="EL554" s="3">
        <f t="shared" si="1235"/>
        <v>1</v>
      </c>
      <c r="EM554" s="3">
        <f t="shared" si="1235"/>
        <v>0</v>
      </c>
      <c r="EN554" s="3">
        <f t="shared" si="1235"/>
        <v>1</v>
      </c>
      <c r="EO554" s="3">
        <f t="shared" si="1235"/>
        <v>0</v>
      </c>
      <c r="EP554" s="3">
        <f t="shared" si="1235"/>
        <v>0</v>
      </c>
      <c r="EQ554" s="3">
        <f t="shared" si="1235"/>
        <v>1</v>
      </c>
      <c r="ER554" s="3">
        <f t="shared" si="1235"/>
        <v>0</v>
      </c>
      <c r="ES554" s="3">
        <f t="shared" si="1235"/>
        <v>1</v>
      </c>
      <c r="ET554" s="3">
        <f t="shared" si="1215"/>
        <v>5</v>
      </c>
    </row>
    <row r="555" spans="4:150" x14ac:dyDescent="0.25">
      <c r="D555" s="3">
        <v>397</v>
      </c>
      <c r="E555" s="3" t="s">
        <v>1</v>
      </c>
      <c r="F555" s="3" t="s">
        <v>2</v>
      </c>
      <c r="G555" s="3" t="s">
        <v>3</v>
      </c>
      <c r="I555" s="3" t="s">
        <v>5</v>
      </c>
      <c r="K555" s="3" t="s">
        <v>0</v>
      </c>
      <c r="M555" s="3" t="s">
        <v>104</v>
      </c>
      <c r="O555" s="5" t="s">
        <v>106</v>
      </c>
      <c r="P555" s="3" t="s">
        <v>72</v>
      </c>
      <c r="R555" s="3" t="s">
        <v>117</v>
      </c>
      <c r="S555" s="3" t="s">
        <v>122</v>
      </c>
      <c r="T555" s="3" t="s">
        <v>127</v>
      </c>
      <c r="U555" s="3" t="s">
        <v>128</v>
      </c>
      <c r="V555" s="3" t="s">
        <v>119</v>
      </c>
      <c r="W555" s="3" t="s">
        <v>126</v>
      </c>
      <c r="X555" s="3" t="s">
        <v>123</v>
      </c>
      <c r="Y555" s="3" t="s">
        <v>124</v>
      </c>
      <c r="AA555" s="3">
        <f t="shared" ref="AA555:AL555" si="1236">IF(AND(E555&lt;&gt;"",AA158=1),1,0)</f>
        <v>0</v>
      </c>
      <c r="AB555" s="3">
        <f t="shared" si="1236"/>
        <v>0</v>
      </c>
      <c r="AC555" s="3">
        <f t="shared" si="1236"/>
        <v>1</v>
      </c>
      <c r="AD555" s="3">
        <f t="shared" si="1236"/>
        <v>0</v>
      </c>
      <c r="AE555" s="3">
        <f t="shared" si="1236"/>
        <v>1</v>
      </c>
      <c r="AF555" s="3">
        <f t="shared" si="1236"/>
        <v>0</v>
      </c>
      <c r="AG555" s="3">
        <f t="shared" si="1236"/>
        <v>1</v>
      </c>
      <c r="AH555" s="3">
        <f t="shared" si="1236"/>
        <v>0</v>
      </c>
      <c r="AI555" s="3">
        <f t="shared" si="1236"/>
        <v>1</v>
      </c>
      <c r="AJ555" s="3">
        <f t="shared" si="1236"/>
        <v>0</v>
      </c>
      <c r="AK555" s="3">
        <f t="shared" si="1236"/>
        <v>0</v>
      </c>
      <c r="AL555" s="3">
        <f t="shared" si="1236"/>
        <v>1</v>
      </c>
      <c r="AM555" s="3">
        <f t="shared" si="1213"/>
        <v>5</v>
      </c>
      <c r="DK555" s="3">
        <v>397</v>
      </c>
      <c r="DL555" s="3" t="s">
        <v>1</v>
      </c>
      <c r="DM555" s="3" t="s">
        <v>2</v>
      </c>
      <c r="DN555" s="3" t="s">
        <v>3</v>
      </c>
      <c r="DP555" s="3" t="s">
        <v>5</v>
      </c>
      <c r="DR555" s="3" t="s">
        <v>0</v>
      </c>
      <c r="DT555" s="3" t="s">
        <v>104</v>
      </c>
      <c r="DV555" s="5" t="s">
        <v>106</v>
      </c>
      <c r="DW555" s="3" t="s">
        <v>72</v>
      </c>
      <c r="DY555" s="3" t="s">
        <v>117</v>
      </c>
      <c r="DZ555" s="3" t="s">
        <v>122</v>
      </c>
      <c r="EA555" s="3" t="s">
        <v>127</v>
      </c>
      <c r="EB555" s="3" t="s">
        <v>128</v>
      </c>
      <c r="EC555" s="3" t="s">
        <v>119</v>
      </c>
      <c r="ED555" s="3" t="s">
        <v>126</v>
      </c>
      <c r="EE555" s="3" t="s">
        <v>123</v>
      </c>
      <c r="EF555" s="3" t="s">
        <v>124</v>
      </c>
      <c r="EH555" s="3">
        <f t="shared" ref="EH555:ES555" si="1237">IF(AND(DL555&lt;&gt;"",EH158=1),1,0)</f>
        <v>0</v>
      </c>
      <c r="EI555" s="3">
        <f t="shared" si="1237"/>
        <v>0</v>
      </c>
      <c r="EJ555" s="3">
        <f t="shared" si="1237"/>
        <v>1</v>
      </c>
      <c r="EK555" s="3">
        <f t="shared" si="1237"/>
        <v>0</v>
      </c>
      <c r="EL555" s="3">
        <f t="shared" si="1237"/>
        <v>1</v>
      </c>
      <c r="EM555" s="3">
        <f t="shared" si="1237"/>
        <v>0</v>
      </c>
      <c r="EN555" s="3">
        <f t="shared" si="1237"/>
        <v>1</v>
      </c>
      <c r="EO555" s="3">
        <f t="shared" si="1237"/>
        <v>0</v>
      </c>
      <c r="EP555" s="3">
        <f t="shared" si="1237"/>
        <v>1</v>
      </c>
      <c r="EQ555" s="3">
        <f t="shared" si="1237"/>
        <v>0</v>
      </c>
      <c r="ER555" s="3">
        <f t="shared" si="1237"/>
        <v>0</v>
      </c>
      <c r="ES555" s="3">
        <f t="shared" si="1237"/>
        <v>1</v>
      </c>
      <c r="ET555" s="3">
        <f t="shared" si="1215"/>
        <v>5</v>
      </c>
    </row>
    <row r="556" spans="4:150" x14ac:dyDescent="0.25">
      <c r="D556" s="3">
        <v>398</v>
      </c>
      <c r="E556" s="3" t="s">
        <v>1</v>
      </c>
      <c r="F556" s="3" t="s">
        <v>2</v>
      </c>
      <c r="G556" s="3" t="s">
        <v>3</v>
      </c>
      <c r="I556" s="3" t="s">
        <v>5</v>
      </c>
      <c r="K556" s="3" t="s">
        <v>0</v>
      </c>
      <c r="M556" s="3" t="s">
        <v>104</v>
      </c>
      <c r="N556" s="3" t="s">
        <v>105</v>
      </c>
      <c r="P556" s="3" t="s">
        <v>72</v>
      </c>
      <c r="R556" s="3" t="s">
        <v>117</v>
      </c>
      <c r="S556" s="3" t="s">
        <v>118</v>
      </c>
      <c r="T556" s="3" t="s">
        <v>127</v>
      </c>
      <c r="U556" s="3" t="s">
        <v>126</v>
      </c>
      <c r="V556" s="3" t="s">
        <v>128</v>
      </c>
      <c r="W556" s="3" t="s">
        <v>122</v>
      </c>
      <c r="X556" s="3" t="s">
        <v>123</v>
      </c>
      <c r="Y556" s="3" t="s">
        <v>119</v>
      </c>
      <c r="AA556" s="3">
        <f t="shared" ref="AA556:AL556" si="1238">IF(AND(E556&lt;&gt;"",AA158=1),1,0)</f>
        <v>0</v>
      </c>
      <c r="AB556" s="3">
        <f t="shared" si="1238"/>
        <v>0</v>
      </c>
      <c r="AC556" s="3">
        <f t="shared" si="1238"/>
        <v>1</v>
      </c>
      <c r="AD556" s="3">
        <f t="shared" si="1238"/>
        <v>0</v>
      </c>
      <c r="AE556" s="3">
        <f t="shared" si="1238"/>
        <v>1</v>
      </c>
      <c r="AF556" s="3">
        <f t="shared" si="1238"/>
        <v>0</v>
      </c>
      <c r="AG556" s="3">
        <f t="shared" si="1238"/>
        <v>1</v>
      </c>
      <c r="AH556" s="3">
        <f t="shared" si="1238"/>
        <v>0</v>
      </c>
      <c r="AI556" s="3">
        <f t="shared" si="1238"/>
        <v>1</v>
      </c>
      <c r="AJ556" s="3">
        <f t="shared" si="1238"/>
        <v>1</v>
      </c>
      <c r="AK556" s="3">
        <f t="shared" si="1238"/>
        <v>0</v>
      </c>
      <c r="AL556" s="3">
        <f t="shared" si="1238"/>
        <v>1</v>
      </c>
      <c r="AM556" s="3">
        <f t="shared" si="1213"/>
        <v>6</v>
      </c>
      <c r="DK556" s="3">
        <v>398</v>
      </c>
      <c r="DL556" s="3" t="s">
        <v>1</v>
      </c>
      <c r="DM556" s="3" t="s">
        <v>2</v>
      </c>
      <c r="DN556" s="3" t="s">
        <v>3</v>
      </c>
      <c r="DP556" s="3" t="s">
        <v>5</v>
      </c>
      <c r="DR556" s="3" t="s">
        <v>0</v>
      </c>
      <c r="DT556" s="3" t="s">
        <v>104</v>
      </c>
      <c r="DU556" s="3" t="s">
        <v>105</v>
      </c>
      <c r="DW556" s="3" t="s">
        <v>72</v>
      </c>
      <c r="DY556" s="3" t="s">
        <v>117</v>
      </c>
      <c r="DZ556" s="3" t="s">
        <v>118</v>
      </c>
      <c r="EA556" s="3" t="s">
        <v>127</v>
      </c>
      <c r="EB556" s="3" t="s">
        <v>126</v>
      </c>
      <c r="EC556" s="3" t="s">
        <v>128</v>
      </c>
      <c r="ED556" s="3" t="s">
        <v>122</v>
      </c>
      <c r="EE556" s="3" t="s">
        <v>123</v>
      </c>
      <c r="EF556" s="3" t="s">
        <v>119</v>
      </c>
      <c r="EH556" s="3">
        <f t="shared" ref="EH556:ES556" si="1239">IF(AND(DL556&lt;&gt;"",EH158=1),1,0)</f>
        <v>0</v>
      </c>
      <c r="EI556" s="3">
        <f t="shared" si="1239"/>
        <v>0</v>
      </c>
      <c r="EJ556" s="3">
        <f t="shared" si="1239"/>
        <v>1</v>
      </c>
      <c r="EK556" s="3">
        <f t="shared" si="1239"/>
        <v>0</v>
      </c>
      <c r="EL556" s="3">
        <f t="shared" si="1239"/>
        <v>1</v>
      </c>
      <c r="EM556" s="3">
        <f t="shared" si="1239"/>
        <v>0</v>
      </c>
      <c r="EN556" s="3">
        <f t="shared" si="1239"/>
        <v>1</v>
      </c>
      <c r="EO556" s="3">
        <f t="shared" si="1239"/>
        <v>0</v>
      </c>
      <c r="EP556" s="3">
        <f t="shared" si="1239"/>
        <v>1</v>
      </c>
      <c r="EQ556" s="3">
        <f t="shared" si="1239"/>
        <v>1</v>
      </c>
      <c r="ER556" s="3">
        <f t="shared" si="1239"/>
        <v>0</v>
      </c>
      <c r="ES556" s="3">
        <f t="shared" si="1239"/>
        <v>1</v>
      </c>
      <c r="ET556" s="3">
        <f t="shared" si="1215"/>
        <v>6</v>
      </c>
    </row>
    <row r="557" spans="4:150" x14ac:dyDescent="0.25">
      <c r="D557" s="3">
        <v>399</v>
      </c>
      <c r="E557" s="3" t="s">
        <v>1</v>
      </c>
      <c r="F557" s="3" t="s">
        <v>2</v>
      </c>
      <c r="G557" s="3" t="s">
        <v>3</v>
      </c>
      <c r="I557" s="3" t="s">
        <v>5</v>
      </c>
      <c r="K557" s="3" t="s">
        <v>0</v>
      </c>
      <c r="M557" s="3" t="s">
        <v>104</v>
      </c>
      <c r="N557" s="3" t="s">
        <v>105</v>
      </c>
      <c r="O557" s="5" t="s">
        <v>106</v>
      </c>
      <c r="R557" s="3" t="s">
        <v>117</v>
      </c>
      <c r="S557" s="3" t="s">
        <v>118</v>
      </c>
      <c r="T557" s="3" t="s">
        <v>127</v>
      </c>
      <c r="U557" s="3" t="s">
        <v>126</v>
      </c>
      <c r="V557" s="3" t="s">
        <v>128</v>
      </c>
      <c r="W557" s="3" t="s">
        <v>122</v>
      </c>
      <c r="X557" s="3" t="s">
        <v>119</v>
      </c>
      <c r="Y557" s="3" t="s">
        <v>124</v>
      </c>
      <c r="AA557" s="3">
        <f t="shared" ref="AA557:AL557" si="1240">IF(AND(E557&lt;&gt;"",AA158=1),1,0)</f>
        <v>0</v>
      </c>
      <c r="AB557" s="3">
        <f t="shared" si="1240"/>
        <v>0</v>
      </c>
      <c r="AC557" s="3">
        <f t="shared" si="1240"/>
        <v>1</v>
      </c>
      <c r="AD557" s="3">
        <f t="shared" si="1240"/>
        <v>0</v>
      </c>
      <c r="AE557" s="3">
        <f t="shared" si="1240"/>
        <v>1</v>
      </c>
      <c r="AF557" s="3">
        <f t="shared" si="1240"/>
        <v>0</v>
      </c>
      <c r="AG557" s="3">
        <f t="shared" si="1240"/>
        <v>1</v>
      </c>
      <c r="AH557" s="3">
        <f t="shared" si="1240"/>
        <v>0</v>
      </c>
      <c r="AI557" s="3">
        <f t="shared" si="1240"/>
        <v>1</v>
      </c>
      <c r="AJ557" s="3">
        <f t="shared" si="1240"/>
        <v>1</v>
      </c>
      <c r="AK557" s="3">
        <f t="shared" si="1240"/>
        <v>0</v>
      </c>
      <c r="AL557" s="3">
        <f t="shared" si="1240"/>
        <v>0</v>
      </c>
      <c r="AM557" s="3">
        <f t="shared" si="1213"/>
        <v>5</v>
      </c>
      <c r="DK557" s="3">
        <v>399</v>
      </c>
      <c r="DL557" s="3" t="s">
        <v>1</v>
      </c>
      <c r="DM557" s="3" t="s">
        <v>2</v>
      </c>
      <c r="DN557" s="3" t="s">
        <v>3</v>
      </c>
      <c r="DP557" s="3" t="s">
        <v>5</v>
      </c>
      <c r="DR557" s="3" t="s">
        <v>0</v>
      </c>
      <c r="DT557" s="3" t="s">
        <v>104</v>
      </c>
      <c r="DU557" s="3" t="s">
        <v>105</v>
      </c>
      <c r="DV557" s="5" t="s">
        <v>106</v>
      </c>
      <c r="DY557" s="3" t="s">
        <v>117</v>
      </c>
      <c r="DZ557" s="3" t="s">
        <v>118</v>
      </c>
      <c r="EA557" s="3" t="s">
        <v>127</v>
      </c>
      <c r="EB557" s="3" t="s">
        <v>126</v>
      </c>
      <c r="EC557" s="3" t="s">
        <v>128</v>
      </c>
      <c r="ED557" s="3" t="s">
        <v>122</v>
      </c>
      <c r="EE557" s="3" t="s">
        <v>119</v>
      </c>
      <c r="EF557" s="3" t="s">
        <v>124</v>
      </c>
      <c r="EH557" s="3">
        <f t="shared" ref="EH557:ES557" si="1241">IF(AND(DL557&lt;&gt;"",EH158=1),1,0)</f>
        <v>0</v>
      </c>
      <c r="EI557" s="3">
        <f t="shared" si="1241"/>
        <v>0</v>
      </c>
      <c r="EJ557" s="3">
        <f t="shared" si="1241"/>
        <v>1</v>
      </c>
      <c r="EK557" s="3">
        <f t="shared" si="1241"/>
        <v>0</v>
      </c>
      <c r="EL557" s="3">
        <f t="shared" si="1241"/>
        <v>1</v>
      </c>
      <c r="EM557" s="3">
        <f t="shared" si="1241"/>
        <v>0</v>
      </c>
      <c r="EN557" s="3">
        <f t="shared" si="1241"/>
        <v>1</v>
      </c>
      <c r="EO557" s="3">
        <f t="shared" si="1241"/>
        <v>0</v>
      </c>
      <c r="EP557" s="3">
        <f t="shared" si="1241"/>
        <v>1</v>
      </c>
      <c r="EQ557" s="3">
        <f t="shared" si="1241"/>
        <v>1</v>
      </c>
      <c r="ER557" s="3">
        <f t="shared" si="1241"/>
        <v>0</v>
      </c>
      <c r="ES557" s="3">
        <f t="shared" si="1241"/>
        <v>0</v>
      </c>
      <c r="ET557" s="3">
        <f t="shared" si="1215"/>
        <v>5</v>
      </c>
    </row>
    <row r="558" spans="4:150" x14ac:dyDescent="0.25">
      <c r="D558" s="3">
        <v>400</v>
      </c>
      <c r="E558" s="3" t="s">
        <v>1</v>
      </c>
      <c r="F558" s="3" t="s">
        <v>2</v>
      </c>
      <c r="G558" s="3" t="s">
        <v>3</v>
      </c>
      <c r="I558" s="3" t="s">
        <v>5</v>
      </c>
      <c r="K558" s="3" t="s">
        <v>0</v>
      </c>
      <c r="L558" s="3" t="s">
        <v>7</v>
      </c>
      <c r="O558" s="5" t="s">
        <v>106</v>
      </c>
      <c r="P558" s="3" t="s">
        <v>72</v>
      </c>
      <c r="R558" s="3" t="s">
        <v>117</v>
      </c>
      <c r="S558" s="3" t="s">
        <v>122</v>
      </c>
      <c r="T558" s="3" t="s">
        <v>127</v>
      </c>
      <c r="U558" s="3" t="s">
        <v>126</v>
      </c>
      <c r="V558" s="3" t="s">
        <v>128</v>
      </c>
      <c r="W558" s="3" t="s">
        <v>121</v>
      </c>
      <c r="X558" s="3" t="s">
        <v>123</v>
      </c>
      <c r="Y558" s="3" t="s">
        <v>124</v>
      </c>
      <c r="AA558" s="3">
        <f t="shared" ref="AA558:AL558" si="1242">IF(AND(E558&lt;&gt;"",AA158=1),1,0)</f>
        <v>0</v>
      </c>
      <c r="AB558" s="3">
        <f t="shared" si="1242"/>
        <v>0</v>
      </c>
      <c r="AC558" s="3">
        <f t="shared" si="1242"/>
        <v>1</v>
      </c>
      <c r="AD558" s="3">
        <f t="shared" si="1242"/>
        <v>0</v>
      </c>
      <c r="AE558" s="3">
        <f t="shared" si="1242"/>
        <v>1</v>
      </c>
      <c r="AF558" s="3">
        <f t="shared" si="1242"/>
        <v>0</v>
      </c>
      <c r="AG558" s="3">
        <f t="shared" si="1242"/>
        <v>1</v>
      </c>
      <c r="AH558" s="3">
        <f t="shared" si="1242"/>
        <v>0</v>
      </c>
      <c r="AI558" s="3">
        <f t="shared" si="1242"/>
        <v>0</v>
      </c>
      <c r="AJ558" s="3">
        <f t="shared" si="1242"/>
        <v>0</v>
      </c>
      <c r="AK558" s="3">
        <f t="shared" si="1242"/>
        <v>0</v>
      </c>
      <c r="AL558" s="3">
        <f t="shared" si="1242"/>
        <v>1</v>
      </c>
      <c r="AM558" s="3">
        <f t="shared" si="1213"/>
        <v>4</v>
      </c>
      <c r="DK558" s="3">
        <v>400</v>
      </c>
      <c r="DL558" s="3" t="s">
        <v>1</v>
      </c>
      <c r="DM558" s="3" t="s">
        <v>2</v>
      </c>
      <c r="DN558" s="3" t="s">
        <v>3</v>
      </c>
      <c r="DP558" s="3" t="s">
        <v>5</v>
      </c>
      <c r="DR558" s="3" t="s">
        <v>0</v>
      </c>
      <c r="DS558" s="3" t="s">
        <v>7</v>
      </c>
      <c r="DV558" s="5" t="s">
        <v>106</v>
      </c>
      <c r="DW558" s="3" t="s">
        <v>72</v>
      </c>
      <c r="DY558" s="3" t="s">
        <v>117</v>
      </c>
      <c r="DZ558" s="3" t="s">
        <v>122</v>
      </c>
      <c r="EA558" s="3" t="s">
        <v>127</v>
      </c>
      <c r="EB558" s="3" t="s">
        <v>126</v>
      </c>
      <c r="EC558" s="3" t="s">
        <v>128</v>
      </c>
      <c r="ED558" s="3" t="s">
        <v>121</v>
      </c>
      <c r="EE558" s="3" t="s">
        <v>123</v>
      </c>
      <c r="EF558" s="3" t="s">
        <v>124</v>
      </c>
      <c r="EH558" s="3">
        <f t="shared" ref="EH558:ES558" si="1243">IF(AND(DL558&lt;&gt;"",EH158=1),1,0)</f>
        <v>0</v>
      </c>
      <c r="EI558" s="3">
        <f t="shared" si="1243"/>
        <v>0</v>
      </c>
      <c r="EJ558" s="3">
        <f t="shared" si="1243"/>
        <v>1</v>
      </c>
      <c r="EK558" s="3">
        <f t="shared" si="1243"/>
        <v>0</v>
      </c>
      <c r="EL558" s="3">
        <f t="shared" si="1243"/>
        <v>1</v>
      </c>
      <c r="EM558" s="3">
        <f t="shared" si="1243"/>
        <v>0</v>
      </c>
      <c r="EN558" s="3">
        <f t="shared" si="1243"/>
        <v>1</v>
      </c>
      <c r="EO558" s="3">
        <f t="shared" si="1243"/>
        <v>0</v>
      </c>
      <c r="EP558" s="3">
        <f t="shared" si="1243"/>
        <v>0</v>
      </c>
      <c r="EQ558" s="3">
        <f t="shared" si="1243"/>
        <v>0</v>
      </c>
      <c r="ER558" s="3">
        <f t="shared" si="1243"/>
        <v>0</v>
      </c>
      <c r="ES558" s="3">
        <f t="shared" si="1243"/>
        <v>1</v>
      </c>
      <c r="ET558" s="3">
        <f t="shared" si="1215"/>
        <v>4</v>
      </c>
    </row>
    <row r="559" spans="4:150" x14ac:dyDescent="0.25">
      <c r="D559" s="3">
        <v>401</v>
      </c>
      <c r="E559" s="3" t="s">
        <v>1</v>
      </c>
      <c r="F559" s="3" t="s">
        <v>2</v>
      </c>
      <c r="G559" s="3" t="s">
        <v>3</v>
      </c>
      <c r="I559" s="3" t="s">
        <v>5</v>
      </c>
      <c r="K559" s="3" t="s">
        <v>0</v>
      </c>
      <c r="L559" s="3" t="s">
        <v>7</v>
      </c>
      <c r="N559" s="3" t="s">
        <v>105</v>
      </c>
      <c r="P559" s="3" t="s">
        <v>72</v>
      </c>
      <c r="R559" s="3" t="s">
        <v>121</v>
      </c>
      <c r="S559" s="3" t="s">
        <v>118</v>
      </c>
      <c r="T559" s="3" t="s">
        <v>127</v>
      </c>
      <c r="U559" s="3" t="s">
        <v>126</v>
      </c>
      <c r="V559" s="3" t="s">
        <v>128</v>
      </c>
      <c r="W559" s="3" t="s">
        <v>122</v>
      </c>
      <c r="X559" s="3" t="s">
        <v>123</v>
      </c>
      <c r="Y559" s="3" t="s">
        <v>117</v>
      </c>
      <c r="AA559" s="3">
        <f t="shared" ref="AA559:AL559" si="1244">IF(AND(E559&lt;&gt;"",AA158=1),1,0)</f>
        <v>0</v>
      </c>
      <c r="AB559" s="3">
        <f t="shared" si="1244"/>
        <v>0</v>
      </c>
      <c r="AC559" s="3">
        <f t="shared" si="1244"/>
        <v>1</v>
      </c>
      <c r="AD559" s="3">
        <f t="shared" si="1244"/>
        <v>0</v>
      </c>
      <c r="AE559" s="3">
        <f t="shared" si="1244"/>
        <v>1</v>
      </c>
      <c r="AF559" s="3">
        <f t="shared" si="1244"/>
        <v>0</v>
      </c>
      <c r="AG559" s="3">
        <f t="shared" si="1244"/>
        <v>1</v>
      </c>
      <c r="AH559" s="3">
        <f t="shared" si="1244"/>
        <v>0</v>
      </c>
      <c r="AI559" s="3">
        <f t="shared" si="1244"/>
        <v>0</v>
      </c>
      <c r="AJ559" s="3">
        <f t="shared" si="1244"/>
        <v>1</v>
      </c>
      <c r="AK559" s="3">
        <f t="shared" si="1244"/>
        <v>0</v>
      </c>
      <c r="AL559" s="3">
        <f t="shared" si="1244"/>
        <v>1</v>
      </c>
      <c r="AM559" s="3">
        <f t="shared" si="1213"/>
        <v>5</v>
      </c>
      <c r="DK559" s="3">
        <v>401</v>
      </c>
      <c r="DL559" s="3" t="s">
        <v>1</v>
      </c>
      <c r="DM559" s="3" t="s">
        <v>2</v>
      </c>
      <c r="DN559" s="3" t="s">
        <v>3</v>
      </c>
      <c r="DP559" s="3" t="s">
        <v>5</v>
      </c>
      <c r="DR559" s="3" t="s">
        <v>0</v>
      </c>
      <c r="DS559" s="3" t="s">
        <v>7</v>
      </c>
      <c r="DU559" s="3" t="s">
        <v>105</v>
      </c>
      <c r="DW559" s="3" t="s">
        <v>72</v>
      </c>
      <c r="DY559" s="3" t="s">
        <v>121</v>
      </c>
      <c r="DZ559" s="3" t="s">
        <v>118</v>
      </c>
      <c r="EA559" s="3" t="s">
        <v>127</v>
      </c>
      <c r="EB559" s="3" t="s">
        <v>126</v>
      </c>
      <c r="EC559" s="3" t="s">
        <v>128</v>
      </c>
      <c r="ED559" s="3" t="s">
        <v>122</v>
      </c>
      <c r="EE559" s="3" t="s">
        <v>123</v>
      </c>
      <c r="EF559" s="3" t="s">
        <v>117</v>
      </c>
      <c r="EH559" s="3">
        <f t="shared" ref="EH559:ES559" si="1245">IF(AND(DL559&lt;&gt;"",EH158=1),1,0)</f>
        <v>0</v>
      </c>
      <c r="EI559" s="3">
        <f t="shared" si="1245"/>
        <v>0</v>
      </c>
      <c r="EJ559" s="3">
        <f t="shared" si="1245"/>
        <v>1</v>
      </c>
      <c r="EK559" s="3">
        <f t="shared" si="1245"/>
        <v>0</v>
      </c>
      <c r="EL559" s="3">
        <f t="shared" si="1245"/>
        <v>1</v>
      </c>
      <c r="EM559" s="3">
        <f t="shared" si="1245"/>
        <v>0</v>
      </c>
      <c r="EN559" s="3">
        <f t="shared" si="1245"/>
        <v>1</v>
      </c>
      <c r="EO559" s="3">
        <f t="shared" si="1245"/>
        <v>0</v>
      </c>
      <c r="EP559" s="3">
        <f t="shared" si="1245"/>
        <v>0</v>
      </c>
      <c r="EQ559" s="3">
        <f t="shared" si="1245"/>
        <v>1</v>
      </c>
      <c r="ER559" s="3">
        <f t="shared" si="1245"/>
        <v>0</v>
      </c>
      <c r="ES559" s="3">
        <f t="shared" si="1245"/>
        <v>1</v>
      </c>
      <c r="ET559" s="3">
        <f t="shared" si="1215"/>
        <v>5</v>
      </c>
    </row>
    <row r="560" spans="4:150" x14ac:dyDescent="0.25">
      <c r="D560" s="3">
        <v>402</v>
      </c>
      <c r="E560" s="3" t="s">
        <v>1</v>
      </c>
      <c r="F560" s="3" t="s">
        <v>2</v>
      </c>
      <c r="G560" s="3" t="s">
        <v>3</v>
      </c>
      <c r="I560" s="3" t="s">
        <v>5</v>
      </c>
      <c r="K560" s="3" t="s">
        <v>0</v>
      </c>
      <c r="L560" s="3" t="s">
        <v>7</v>
      </c>
      <c r="N560" s="3" t="s">
        <v>105</v>
      </c>
      <c r="O560" s="5" t="s">
        <v>106</v>
      </c>
      <c r="R560" s="3" t="s">
        <v>121</v>
      </c>
      <c r="S560" s="3" t="s">
        <v>118</v>
      </c>
      <c r="T560" s="3" t="s">
        <v>127</v>
      </c>
      <c r="U560" s="3" t="s">
        <v>126</v>
      </c>
      <c r="V560" s="3" t="s">
        <v>128</v>
      </c>
      <c r="W560" s="3" t="s">
        <v>122</v>
      </c>
      <c r="X560" s="3" t="s">
        <v>117</v>
      </c>
      <c r="Y560" s="3" t="s">
        <v>124</v>
      </c>
      <c r="AA560" s="3">
        <f t="shared" ref="AA560:AL560" si="1246">IF(AND(E560&lt;&gt;"",AA158=1),1,0)</f>
        <v>0</v>
      </c>
      <c r="AB560" s="3">
        <f t="shared" si="1246"/>
        <v>0</v>
      </c>
      <c r="AC560" s="3">
        <f t="shared" si="1246"/>
        <v>1</v>
      </c>
      <c r="AD560" s="3">
        <f t="shared" si="1246"/>
        <v>0</v>
      </c>
      <c r="AE560" s="3">
        <f t="shared" si="1246"/>
        <v>1</v>
      </c>
      <c r="AF560" s="3">
        <f t="shared" si="1246"/>
        <v>0</v>
      </c>
      <c r="AG560" s="3">
        <f t="shared" si="1246"/>
        <v>1</v>
      </c>
      <c r="AH560" s="3">
        <f t="shared" si="1246"/>
        <v>0</v>
      </c>
      <c r="AI560" s="3">
        <f t="shared" si="1246"/>
        <v>0</v>
      </c>
      <c r="AJ560" s="3">
        <f t="shared" si="1246"/>
        <v>1</v>
      </c>
      <c r="AK560" s="3">
        <f t="shared" si="1246"/>
        <v>0</v>
      </c>
      <c r="AL560" s="3">
        <f t="shared" si="1246"/>
        <v>0</v>
      </c>
      <c r="AM560" s="3">
        <f t="shared" si="1213"/>
        <v>4</v>
      </c>
      <c r="DK560" s="3">
        <v>402</v>
      </c>
      <c r="DL560" s="3" t="s">
        <v>1</v>
      </c>
      <c r="DM560" s="3" t="s">
        <v>2</v>
      </c>
      <c r="DN560" s="3" t="s">
        <v>3</v>
      </c>
      <c r="DP560" s="3" t="s">
        <v>5</v>
      </c>
      <c r="DR560" s="3" t="s">
        <v>0</v>
      </c>
      <c r="DS560" s="3" t="s">
        <v>7</v>
      </c>
      <c r="DU560" s="3" t="s">
        <v>105</v>
      </c>
      <c r="DV560" s="5" t="s">
        <v>106</v>
      </c>
      <c r="DY560" s="3" t="s">
        <v>121</v>
      </c>
      <c r="DZ560" s="3" t="s">
        <v>118</v>
      </c>
      <c r="EA560" s="3" t="s">
        <v>127</v>
      </c>
      <c r="EB560" s="3" t="s">
        <v>126</v>
      </c>
      <c r="EC560" s="3" t="s">
        <v>128</v>
      </c>
      <c r="ED560" s="3" t="s">
        <v>122</v>
      </c>
      <c r="EE560" s="3" t="s">
        <v>117</v>
      </c>
      <c r="EF560" s="3" t="s">
        <v>124</v>
      </c>
      <c r="EH560" s="3">
        <f t="shared" ref="EH560:ES560" si="1247">IF(AND(DL560&lt;&gt;"",EH158=1),1,0)</f>
        <v>0</v>
      </c>
      <c r="EI560" s="3">
        <f t="shared" si="1247"/>
        <v>0</v>
      </c>
      <c r="EJ560" s="3">
        <f t="shared" si="1247"/>
        <v>1</v>
      </c>
      <c r="EK560" s="3">
        <f t="shared" si="1247"/>
        <v>0</v>
      </c>
      <c r="EL560" s="3">
        <f t="shared" si="1247"/>
        <v>1</v>
      </c>
      <c r="EM560" s="3">
        <f t="shared" si="1247"/>
        <v>0</v>
      </c>
      <c r="EN560" s="3">
        <f t="shared" si="1247"/>
        <v>1</v>
      </c>
      <c r="EO560" s="3">
        <f t="shared" si="1247"/>
        <v>0</v>
      </c>
      <c r="EP560" s="3">
        <f t="shared" si="1247"/>
        <v>0</v>
      </c>
      <c r="EQ560" s="3">
        <f t="shared" si="1247"/>
        <v>1</v>
      </c>
      <c r="ER560" s="3">
        <f t="shared" si="1247"/>
        <v>0</v>
      </c>
      <c r="ES560" s="3">
        <f t="shared" si="1247"/>
        <v>0</v>
      </c>
      <c r="ET560" s="3">
        <f t="shared" si="1215"/>
        <v>4</v>
      </c>
    </row>
    <row r="561" spans="4:150" x14ac:dyDescent="0.25">
      <c r="D561" s="3">
        <v>403</v>
      </c>
      <c r="E561" s="3" t="s">
        <v>1</v>
      </c>
      <c r="F561" s="3" t="s">
        <v>2</v>
      </c>
      <c r="G561" s="3" t="s">
        <v>3</v>
      </c>
      <c r="I561" s="3" t="s">
        <v>5</v>
      </c>
      <c r="K561" s="3" t="s">
        <v>0</v>
      </c>
      <c r="L561" s="3" t="s">
        <v>7</v>
      </c>
      <c r="M561" s="3" t="s">
        <v>104</v>
      </c>
      <c r="P561" s="3" t="s">
        <v>72</v>
      </c>
      <c r="R561" s="3" t="s">
        <v>117</v>
      </c>
      <c r="S561" s="3" t="s">
        <v>122</v>
      </c>
      <c r="T561" s="3" t="s">
        <v>127</v>
      </c>
      <c r="U561" s="3" t="s">
        <v>126</v>
      </c>
      <c r="V561" s="3" t="s">
        <v>128</v>
      </c>
      <c r="W561" s="3" t="s">
        <v>121</v>
      </c>
      <c r="X561" s="3" t="s">
        <v>123</v>
      </c>
      <c r="Y561" s="3" t="s">
        <v>119</v>
      </c>
      <c r="AA561" s="3">
        <f t="shared" ref="AA561:AL561" si="1248">IF(AND(E561&lt;&gt;"",AA158=1),1,0)</f>
        <v>0</v>
      </c>
      <c r="AB561" s="3">
        <f t="shared" si="1248"/>
        <v>0</v>
      </c>
      <c r="AC561" s="3">
        <f t="shared" si="1248"/>
        <v>1</v>
      </c>
      <c r="AD561" s="3">
        <f t="shared" si="1248"/>
        <v>0</v>
      </c>
      <c r="AE561" s="3">
        <f t="shared" si="1248"/>
        <v>1</v>
      </c>
      <c r="AF561" s="3">
        <f t="shared" si="1248"/>
        <v>0</v>
      </c>
      <c r="AG561" s="3">
        <f t="shared" si="1248"/>
        <v>1</v>
      </c>
      <c r="AH561" s="3">
        <f t="shared" si="1248"/>
        <v>0</v>
      </c>
      <c r="AI561" s="3">
        <f t="shared" si="1248"/>
        <v>1</v>
      </c>
      <c r="AJ561" s="3">
        <f t="shared" si="1248"/>
        <v>0</v>
      </c>
      <c r="AK561" s="3">
        <f t="shared" si="1248"/>
        <v>0</v>
      </c>
      <c r="AL561" s="3">
        <f t="shared" si="1248"/>
        <v>1</v>
      </c>
      <c r="AM561" s="3">
        <f t="shared" si="1213"/>
        <v>5</v>
      </c>
      <c r="DK561" s="3">
        <v>403</v>
      </c>
      <c r="DL561" s="3" t="s">
        <v>1</v>
      </c>
      <c r="DM561" s="3" t="s">
        <v>2</v>
      </c>
      <c r="DN561" s="3" t="s">
        <v>3</v>
      </c>
      <c r="DP561" s="3" t="s">
        <v>5</v>
      </c>
      <c r="DR561" s="3" t="s">
        <v>0</v>
      </c>
      <c r="DS561" s="3" t="s">
        <v>7</v>
      </c>
      <c r="DT561" s="3" t="s">
        <v>104</v>
      </c>
      <c r="DW561" s="3" t="s">
        <v>72</v>
      </c>
      <c r="DY561" s="3" t="s">
        <v>117</v>
      </c>
      <c r="DZ561" s="3" t="s">
        <v>122</v>
      </c>
      <c r="EA561" s="3" t="s">
        <v>127</v>
      </c>
      <c r="EB561" s="3" t="s">
        <v>126</v>
      </c>
      <c r="EC561" s="3" t="s">
        <v>128</v>
      </c>
      <c r="ED561" s="3" t="s">
        <v>121</v>
      </c>
      <c r="EE561" s="3" t="s">
        <v>123</v>
      </c>
      <c r="EF561" s="3" t="s">
        <v>119</v>
      </c>
      <c r="EH561" s="3">
        <f t="shared" ref="EH561:ES561" si="1249">IF(AND(DL561&lt;&gt;"",EH158=1),1,0)</f>
        <v>0</v>
      </c>
      <c r="EI561" s="3">
        <f t="shared" si="1249"/>
        <v>0</v>
      </c>
      <c r="EJ561" s="3">
        <f t="shared" si="1249"/>
        <v>1</v>
      </c>
      <c r="EK561" s="3">
        <f t="shared" si="1249"/>
        <v>0</v>
      </c>
      <c r="EL561" s="3">
        <f t="shared" si="1249"/>
        <v>1</v>
      </c>
      <c r="EM561" s="3">
        <f t="shared" si="1249"/>
        <v>0</v>
      </c>
      <c r="EN561" s="3">
        <f t="shared" si="1249"/>
        <v>1</v>
      </c>
      <c r="EO561" s="3">
        <f t="shared" si="1249"/>
        <v>0</v>
      </c>
      <c r="EP561" s="3">
        <f t="shared" si="1249"/>
        <v>1</v>
      </c>
      <c r="EQ561" s="3">
        <f t="shared" si="1249"/>
        <v>0</v>
      </c>
      <c r="ER561" s="3">
        <f t="shared" si="1249"/>
        <v>0</v>
      </c>
      <c r="ES561" s="3">
        <f t="shared" si="1249"/>
        <v>1</v>
      </c>
      <c r="ET561" s="3">
        <f t="shared" si="1215"/>
        <v>5</v>
      </c>
    </row>
    <row r="562" spans="4:150" x14ac:dyDescent="0.25">
      <c r="D562" s="3">
        <v>404</v>
      </c>
      <c r="E562" s="3" t="s">
        <v>1</v>
      </c>
      <c r="F562" s="3" t="s">
        <v>2</v>
      </c>
      <c r="G562" s="3" t="s">
        <v>3</v>
      </c>
      <c r="I562" s="3" t="s">
        <v>5</v>
      </c>
      <c r="K562" s="3" t="s">
        <v>0</v>
      </c>
      <c r="L562" s="3" t="s">
        <v>7</v>
      </c>
      <c r="M562" s="3" t="s">
        <v>104</v>
      </c>
      <c r="O562" s="5" t="s">
        <v>106</v>
      </c>
      <c r="R562" s="3" t="s">
        <v>117</v>
      </c>
      <c r="S562" s="3" t="s">
        <v>122</v>
      </c>
      <c r="T562" s="3" t="s">
        <v>127</v>
      </c>
      <c r="U562" s="3" t="s">
        <v>126</v>
      </c>
      <c r="V562" s="3" t="s">
        <v>128</v>
      </c>
      <c r="W562" s="3" t="s">
        <v>121</v>
      </c>
      <c r="X562" s="3" t="s">
        <v>119</v>
      </c>
      <c r="Y562" s="3" t="s">
        <v>124</v>
      </c>
      <c r="AA562" s="3">
        <f t="shared" ref="AA562:AL562" si="1250">IF(AND(E562&lt;&gt;"",AA158=1),1,0)</f>
        <v>0</v>
      </c>
      <c r="AB562" s="3">
        <f t="shared" si="1250"/>
        <v>0</v>
      </c>
      <c r="AC562" s="3">
        <f t="shared" si="1250"/>
        <v>1</v>
      </c>
      <c r="AD562" s="3">
        <f t="shared" si="1250"/>
        <v>0</v>
      </c>
      <c r="AE562" s="3">
        <f t="shared" si="1250"/>
        <v>1</v>
      </c>
      <c r="AF562" s="3">
        <f t="shared" si="1250"/>
        <v>0</v>
      </c>
      <c r="AG562" s="3">
        <f t="shared" si="1250"/>
        <v>1</v>
      </c>
      <c r="AH562" s="3">
        <f t="shared" si="1250"/>
        <v>0</v>
      </c>
      <c r="AI562" s="3">
        <f t="shared" si="1250"/>
        <v>1</v>
      </c>
      <c r="AJ562" s="3">
        <f t="shared" si="1250"/>
        <v>0</v>
      </c>
      <c r="AK562" s="3">
        <f t="shared" si="1250"/>
        <v>0</v>
      </c>
      <c r="AL562" s="3">
        <f t="shared" si="1250"/>
        <v>0</v>
      </c>
      <c r="AM562" s="3">
        <f t="shared" si="1213"/>
        <v>4</v>
      </c>
      <c r="DK562" s="3">
        <v>404</v>
      </c>
      <c r="DL562" s="3" t="s">
        <v>1</v>
      </c>
      <c r="DM562" s="3" t="s">
        <v>2</v>
      </c>
      <c r="DN562" s="3" t="s">
        <v>3</v>
      </c>
      <c r="DP562" s="3" t="s">
        <v>5</v>
      </c>
      <c r="DR562" s="3" t="s">
        <v>0</v>
      </c>
      <c r="DS562" s="3" t="s">
        <v>7</v>
      </c>
      <c r="DT562" s="3" t="s">
        <v>104</v>
      </c>
      <c r="DV562" s="5" t="s">
        <v>106</v>
      </c>
      <c r="DY562" s="3" t="s">
        <v>117</v>
      </c>
      <c r="DZ562" s="3" t="s">
        <v>122</v>
      </c>
      <c r="EA562" s="3" t="s">
        <v>127</v>
      </c>
      <c r="EB562" s="3" t="s">
        <v>126</v>
      </c>
      <c r="EC562" s="3" t="s">
        <v>128</v>
      </c>
      <c r="ED562" s="3" t="s">
        <v>121</v>
      </c>
      <c r="EE562" s="3" t="s">
        <v>119</v>
      </c>
      <c r="EF562" s="3" t="s">
        <v>124</v>
      </c>
      <c r="EH562" s="3">
        <f t="shared" ref="EH562:ES562" si="1251">IF(AND(DL562&lt;&gt;"",EH158=1),1,0)</f>
        <v>0</v>
      </c>
      <c r="EI562" s="3">
        <f t="shared" si="1251"/>
        <v>0</v>
      </c>
      <c r="EJ562" s="3">
        <f t="shared" si="1251"/>
        <v>1</v>
      </c>
      <c r="EK562" s="3">
        <f t="shared" si="1251"/>
        <v>0</v>
      </c>
      <c r="EL562" s="3">
        <f t="shared" si="1251"/>
        <v>1</v>
      </c>
      <c r="EM562" s="3">
        <f t="shared" si="1251"/>
        <v>0</v>
      </c>
      <c r="EN562" s="3">
        <f t="shared" si="1251"/>
        <v>1</v>
      </c>
      <c r="EO562" s="3">
        <f t="shared" si="1251"/>
        <v>0</v>
      </c>
      <c r="EP562" s="3">
        <f t="shared" si="1251"/>
        <v>1</v>
      </c>
      <c r="EQ562" s="3">
        <f t="shared" si="1251"/>
        <v>0</v>
      </c>
      <c r="ER562" s="3">
        <f t="shared" si="1251"/>
        <v>0</v>
      </c>
      <c r="ES562" s="3">
        <f t="shared" si="1251"/>
        <v>0</v>
      </c>
      <c r="ET562" s="3">
        <f t="shared" si="1215"/>
        <v>4</v>
      </c>
    </row>
    <row r="563" spans="4:150" x14ac:dyDescent="0.25">
      <c r="D563" s="3">
        <v>405</v>
      </c>
      <c r="E563" s="3" t="s">
        <v>1</v>
      </c>
      <c r="F563" s="3" t="s">
        <v>2</v>
      </c>
      <c r="G563" s="3" t="s">
        <v>3</v>
      </c>
      <c r="I563" s="3" t="s">
        <v>5</v>
      </c>
      <c r="K563" s="3" t="s">
        <v>0</v>
      </c>
      <c r="L563" s="3" t="s">
        <v>7</v>
      </c>
      <c r="M563" s="3" t="s">
        <v>104</v>
      </c>
      <c r="N563" s="3" t="s">
        <v>105</v>
      </c>
      <c r="R563" s="3" t="s">
        <v>121</v>
      </c>
      <c r="S563" s="3" t="s">
        <v>118</v>
      </c>
      <c r="T563" s="3" t="s">
        <v>127</v>
      </c>
      <c r="U563" s="3" t="s">
        <v>126</v>
      </c>
      <c r="V563" s="3" t="s">
        <v>128</v>
      </c>
      <c r="W563" s="3" t="s">
        <v>122</v>
      </c>
      <c r="X563" s="3" t="s">
        <v>117</v>
      </c>
      <c r="Y563" s="3" t="s">
        <v>119</v>
      </c>
      <c r="AA563" s="3">
        <f t="shared" ref="AA563:AL563" si="1252">IF(AND(E563&lt;&gt;"",AA158=1),1,0)</f>
        <v>0</v>
      </c>
      <c r="AB563" s="3">
        <f t="shared" si="1252"/>
        <v>0</v>
      </c>
      <c r="AC563" s="3">
        <f t="shared" si="1252"/>
        <v>1</v>
      </c>
      <c r="AD563" s="3">
        <f t="shared" si="1252"/>
        <v>0</v>
      </c>
      <c r="AE563" s="3">
        <f t="shared" si="1252"/>
        <v>1</v>
      </c>
      <c r="AF563" s="3">
        <f t="shared" si="1252"/>
        <v>0</v>
      </c>
      <c r="AG563" s="3">
        <f t="shared" si="1252"/>
        <v>1</v>
      </c>
      <c r="AH563" s="3">
        <f t="shared" si="1252"/>
        <v>0</v>
      </c>
      <c r="AI563" s="3">
        <f t="shared" si="1252"/>
        <v>1</v>
      </c>
      <c r="AJ563" s="3">
        <f t="shared" si="1252"/>
        <v>1</v>
      </c>
      <c r="AK563" s="3">
        <f t="shared" si="1252"/>
        <v>0</v>
      </c>
      <c r="AL563" s="3">
        <f t="shared" si="1252"/>
        <v>0</v>
      </c>
      <c r="AM563" s="3">
        <f t="shared" si="1213"/>
        <v>5</v>
      </c>
      <c r="DK563" s="3">
        <v>405</v>
      </c>
      <c r="DL563" s="3" t="s">
        <v>1</v>
      </c>
      <c r="DM563" s="3" t="s">
        <v>2</v>
      </c>
      <c r="DN563" s="3" t="s">
        <v>3</v>
      </c>
      <c r="DP563" s="3" t="s">
        <v>5</v>
      </c>
      <c r="DR563" s="3" t="s">
        <v>0</v>
      </c>
      <c r="DS563" s="3" t="s">
        <v>7</v>
      </c>
      <c r="DT563" s="3" t="s">
        <v>104</v>
      </c>
      <c r="DU563" s="3" t="s">
        <v>105</v>
      </c>
      <c r="DY563" s="3" t="s">
        <v>121</v>
      </c>
      <c r="DZ563" s="3" t="s">
        <v>118</v>
      </c>
      <c r="EA563" s="3" t="s">
        <v>127</v>
      </c>
      <c r="EB563" s="3" t="s">
        <v>126</v>
      </c>
      <c r="EC563" s="3" t="s">
        <v>128</v>
      </c>
      <c r="ED563" s="3" t="s">
        <v>122</v>
      </c>
      <c r="EE563" s="3" t="s">
        <v>117</v>
      </c>
      <c r="EF563" s="3" t="s">
        <v>119</v>
      </c>
      <c r="EH563" s="3">
        <f t="shared" ref="EH563:ES563" si="1253">IF(AND(DL563&lt;&gt;"",EH158=1),1,0)</f>
        <v>0</v>
      </c>
      <c r="EI563" s="3">
        <f t="shared" si="1253"/>
        <v>0</v>
      </c>
      <c r="EJ563" s="3">
        <f t="shared" si="1253"/>
        <v>1</v>
      </c>
      <c r="EK563" s="3">
        <f t="shared" si="1253"/>
        <v>0</v>
      </c>
      <c r="EL563" s="3">
        <f t="shared" si="1253"/>
        <v>1</v>
      </c>
      <c r="EM563" s="3">
        <f t="shared" si="1253"/>
        <v>0</v>
      </c>
      <c r="EN563" s="3">
        <f t="shared" si="1253"/>
        <v>1</v>
      </c>
      <c r="EO563" s="3">
        <f t="shared" si="1253"/>
        <v>0</v>
      </c>
      <c r="EP563" s="3">
        <f t="shared" si="1253"/>
        <v>1</v>
      </c>
      <c r="EQ563" s="3">
        <f t="shared" si="1253"/>
        <v>1</v>
      </c>
      <c r="ER563" s="3">
        <f t="shared" si="1253"/>
        <v>0</v>
      </c>
      <c r="ES563" s="3">
        <f t="shared" si="1253"/>
        <v>0</v>
      </c>
      <c r="ET563" s="3">
        <f t="shared" si="1215"/>
        <v>5</v>
      </c>
    </row>
    <row r="564" spans="4:150" x14ac:dyDescent="0.25">
      <c r="D564" s="3">
        <v>406</v>
      </c>
      <c r="E564" s="3" t="s">
        <v>1</v>
      </c>
      <c r="F564" s="3" t="s">
        <v>2</v>
      </c>
      <c r="G564" s="3" t="s">
        <v>3</v>
      </c>
      <c r="I564" s="3" t="s">
        <v>5</v>
      </c>
      <c r="J564" s="3" t="s">
        <v>6</v>
      </c>
      <c r="N564" s="3" t="s">
        <v>105</v>
      </c>
      <c r="O564" s="5" t="s">
        <v>106</v>
      </c>
      <c r="P564" s="3" t="s">
        <v>72</v>
      </c>
      <c r="R564" s="3" t="s">
        <v>117</v>
      </c>
      <c r="S564" s="3" t="s">
        <v>118</v>
      </c>
      <c r="T564" s="3" t="s">
        <v>127</v>
      </c>
      <c r="U564" s="3" t="s">
        <v>126</v>
      </c>
      <c r="V564" s="3" t="s">
        <v>128</v>
      </c>
      <c r="W564" s="3" t="s">
        <v>120</v>
      </c>
      <c r="X564" s="3" t="s">
        <v>123</v>
      </c>
      <c r="Y564" s="3" t="s">
        <v>124</v>
      </c>
      <c r="AA564" s="3">
        <f t="shared" ref="AA564:AL564" si="1254">IF(AND(E564&lt;&gt;"",AA158=1),1,0)</f>
        <v>0</v>
      </c>
      <c r="AB564" s="3">
        <f t="shared" si="1254"/>
        <v>0</v>
      </c>
      <c r="AC564" s="3">
        <f t="shared" si="1254"/>
        <v>1</v>
      </c>
      <c r="AD564" s="3">
        <f t="shared" si="1254"/>
        <v>0</v>
      </c>
      <c r="AE564" s="3">
        <f t="shared" si="1254"/>
        <v>1</v>
      </c>
      <c r="AF564" s="3">
        <f t="shared" si="1254"/>
        <v>1</v>
      </c>
      <c r="AG564" s="3">
        <f t="shared" si="1254"/>
        <v>0</v>
      </c>
      <c r="AH564" s="3">
        <f t="shared" si="1254"/>
        <v>0</v>
      </c>
      <c r="AI564" s="3">
        <f t="shared" si="1254"/>
        <v>0</v>
      </c>
      <c r="AJ564" s="3">
        <f t="shared" si="1254"/>
        <v>1</v>
      </c>
      <c r="AK564" s="3">
        <f t="shared" si="1254"/>
        <v>0</v>
      </c>
      <c r="AL564" s="3">
        <f t="shared" si="1254"/>
        <v>1</v>
      </c>
      <c r="AM564" s="3">
        <f t="shared" si="1213"/>
        <v>5</v>
      </c>
      <c r="DK564" s="3">
        <v>406</v>
      </c>
      <c r="DL564" s="3" t="s">
        <v>1</v>
      </c>
      <c r="DM564" s="3" t="s">
        <v>2</v>
      </c>
      <c r="DN564" s="3" t="s">
        <v>3</v>
      </c>
      <c r="DP564" s="3" t="s">
        <v>5</v>
      </c>
      <c r="DQ564" s="3" t="s">
        <v>6</v>
      </c>
      <c r="DU564" s="3" t="s">
        <v>105</v>
      </c>
      <c r="DV564" s="5" t="s">
        <v>106</v>
      </c>
      <c r="DW564" s="3" t="s">
        <v>72</v>
      </c>
      <c r="DY564" s="3" t="s">
        <v>117</v>
      </c>
      <c r="DZ564" s="3" t="s">
        <v>118</v>
      </c>
      <c r="EA564" s="3" t="s">
        <v>127</v>
      </c>
      <c r="EB564" s="3" t="s">
        <v>126</v>
      </c>
      <c r="EC564" s="3" t="s">
        <v>128</v>
      </c>
      <c r="ED564" s="3" t="s">
        <v>120</v>
      </c>
      <c r="EE564" s="3" t="s">
        <v>123</v>
      </c>
      <c r="EF564" s="3" t="s">
        <v>124</v>
      </c>
      <c r="EH564" s="3">
        <f t="shared" ref="EH564:ES564" si="1255">IF(AND(DL564&lt;&gt;"",EH158=1),1,0)</f>
        <v>0</v>
      </c>
      <c r="EI564" s="3">
        <f t="shared" si="1255"/>
        <v>0</v>
      </c>
      <c r="EJ564" s="3">
        <f t="shared" si="1255"/>
        <v>1</v>
      </c>
      <c r="EK564" s="3">
        <f t="shared" si="1255"/>
        <v>0</v>
      </c>
      <c r="EL564" s="3">
        <f t="shared" si="1255"/>
        <v>1</v>
      </c>
      <c r="EM564" s="3">
        <f t="shared" si="1255"/>
        <v>1</v>
      </c>
      <c r="EN564" s="3">
        <f t="shared" si="1255"/>
        <v>0</v>
      </c>
      <c r="EO564" s="3">
        <f t="shared" si="1255"/>
        <v>0</v>
      </c>
      <c r="EP564" s="3">
        <f t="shared" si="1255"/>
        <v>0</v>
      </c>
      <c r="EQ564" s="3">
        <f t="shared" si="1255"/>
        <v>1</v>
      </c>
      <c r="ER564" s="3">
        <f t="shared" si="1255"/>
        <v>0</v>
      </c>
      <c r="ES564" s="3">
        <f t="shared" si="1255"/>
        <v>1</v>
      </c>
      <c r="ET564" s="3">
        <f t="shared" si="1215"/>
        <v>5</v>
      </c>
    </row>
    <row r="565" spans="4:150" x14ac:dyDescent="0.25">
      <c r="D565" s="3">
        <v>407</v>
      </c>
      <c r="E565" s="3" t="s">
        <v>1</v>
      </c>
      <c r="F565" s="3" t="s">
        <v>2</v>
      </c>
      <c r="G565" s="3" t="s">
        <v>3</v>
      </c>
      <c r="I565" s="3" t="s">
        <v>5</v>
      </c>
      <c r="J565" s="3" t="s">
        <v>6</v>
      </c>
      <c r="M565" s="3" t="s">
        <v>104</v>
      </c>
      <c r="O565" s="5" t="s">
        <v>106</v>
      </c>
      <c r="P565" s="3" t="s">
        <v>72</v>
      </c>
      <c r="R565" s="3" t="s">
        <v>117</v>
      </c>
      <c r="S565" s="3" t="s">
        <v>119</v>
      </c>
      <c r="T565" s="3" t="s">
        <v>127</v>
      </c>
      <c r="U565" s="3" t="s">
        <v>126</v>
      </c>
      <c r="V565" s="3" t="s">
        <v>128</v>
      </c>
      <c r="W565" s="3" t="s">
        <v>120</v>
      </c>
      <c r="X565" s="3" t="s">
        <v>123</v>
      </c>
      <c r="Y565" s="3" t="s">
        <v>124</v>
      </c>
      <c r="AA565" s="3">
        <f t="shared" ref="AA565:AL565" si="1256">IF(AND(E565&lt;&gt;"",AA158=1),1,0)</f>
        <v>0</v>
      </c>
      <c r="AB565" s="3">
        <f t="shared" si="1256"/>
        <v>0</v>
      </c>
      <c r="AC565" s="3">
        <f t="shared" si="1256"/>
        <v>1</v>
      </c>
      <c r="AD565" s="3">
        <f t="shared" si="1256"/>
        <v>0</v>
      </c>
      <c r="AE565" s="3">
        <f t="shared" si="1256"/>
        <v>1</v>
      </c>
      <c r="AF565" s="3">
        <f t="shared" si="1256"/>
        <v>1</v>
      </c>
      <c r="AG565" s="3">
        <f t="shared" si="1256"/>
        <v>0</v>
      </c>
      <c r="AH565" s="3">
        <f t="shared" si="1256"/>
        <v>0</v>
      </c>
      <c r="AI565" s="3">
        <f t="shared" si="1256"/>
        <v>1</v>
      </c>
      <c r="AJ565" s="3">
        <f t="shared" si="1256"/>
        <v>0</v>
      </c>
      <c r="AK565" s="3">
        <f t="shared" si="1256"/>
        <v>0</v>
      </c>
      <c r="AL565" s="3">
        <f t="shared" si="1256"/>
        <v>1</v>
      </c>
      <c r="AM565" s="3">
        <f t="shared" si="1213"/>
        <v>5</v>
      </c>
      <c r="DK565" s="3">
        <v>407</v>
      </c>
      <c r="DL565" s="3" t="s">
        <v>1</v>
      </c>
      <c r="DM565" s="3" t="s">
        <v>2</v>
      </c>
      <c r="DN565" s="3" t="s">
        <v>3</v>
      </c>
      <c r="DP565" s="3" t="s">
        <v>5</v>
      </c>
      <c r="DQ565" s="3" t="s">
        <v>6</v>
      </c>
      <c r="DT565" s="3" t="s">
        <v>104</v>
      </c>
      <c r="DV565" s="5" t="s">
        <v>106</v>
      </c>
      <c r="DW565" s="3" t="s">
        <v>72</v>
      </c>
      <c r="DY565" s="3" t="s">
        <v>117</v>
      </c>
      <c r="DZ565" s="3" t="s">
        <v>119</v>
      </c>
      <c r="EA565" s="3" t="s">
        <v>127</v>
      </c>
      <c r="EB565" s="3" t="s">
        <v>126</v>
      </c>
      <c r="EC565" s="3" t="s">
        <v>128</v>
      </c>
      <c r="ED565" s="3" t="s">
        <v>120</v>
      </c>
      <c r="EE565" s="3" t="s">
        <v>123</v>
      </c>
      <c r="EF565" s="3" t="s">
        <v>124</v>
      </c>
      <c r="EH565" s="3">
        <f t="shared" ref="EH565:ES565" si="1257">IF(AND(DL565&lt;&gt;"",EH158=1),1,0)</f>
        <v>0</v>
      </c>
      <c r="EI565" s="3">
        <f t="shared" si="1257"/>
        <v>0</v>
      </c>
      <c r="EJ565" s="3">
        <f t="shared" si="1257"/>
        <v>1</v>
      </c>
      <c r="EK565" s="3">
        <f t="shared" si="1257"/>
        <v>0</v>
      </c>
      <c r="EL565" s="3">
        <f t="shared" si="1257"/>
        <v>1</v>
      </c>
      <c r="EM565" s="3">
        <f t="shared" si="1257"/>
        <v>1</v>
      </c>
      <c r="EN565" s="3">
        <f t="shared" si="1257"/>
        <v>0</v>
      </c>
      <c r="EO565" s="3">
        <f t="shared" si="1257"/>
        <v>0</v>
      </c>
      <c r="EP565" s="3">
        <f t="shared" si="1257"/>
        <v>1</v>
      </c>
      <c r="EQ565" s="3">
        <f t="shared" si="1257"/>
        <v>0</v>
      </c>
      <c r="ER565" s="3">
        <f t="shared" si="1257"/>
        <v>0</v>
      </c>
      <c r="ES565" s="3">
        <f t="shared" si="1257"/>
        <v>1</v>
      </c>
      <c r="ET565" s="3">
        <f t="shared" si="1215"/>
        <v>5</v>
      </c>
    </row>
    <row r="566" spans="4:150" x14ac:dyDescent="0.25">
      <c r="D566" s="3">
        <v>408</v>
      </c>
      <c r="E566" s="3" t="s">
        <v>1</v>
      </c>
      <c r="F566" s="3" t="s">
        <v>2</v>
      </c>
      <c r="G566" s="3" t="s">
        <v>3</v>
      </c>
      <c r="I566" s="3" t="s">
        <v>5</v>
      </c>
      <c r="J566" s="3" t="s">
        <v>6</v>
      </c>
      <c r="M566" s="3" t="s">
        <v>104</v>
      </c>
      <c r="N566" s="3" t="s">
        <v>105</v>
      </c>
      <c r="P566" s="3" t="s">
        <v>72</v>
      </c>
      <c r="R566" s="3" t="s">
        <v>117</v>
      </c>
      <c r="S566" s="3" t="s">
        <v>118</v>
      </c>
      <c r="T566" s="3" t="s">
        <v>127</v>
      </c>
      <c r="U566" s="3" t="s">
        <v>126</v>
      </c>
      <c r="V566" s="3" t="s">
        <v>128</v>
      </c>
      <c r="W566" s="3" t="s">
        <v>120</v>
      </c>
      <c r="X566" s="3" t="s">
        <v>123</v>
      </c>
      <c r="Y566" s="3" t="s">
        <v>119</v>
      </c>
      <c r="AA566" s="3">
        <f t="shared" ref="AA566:AL566" si="1258">IF(AND(E566&lt;&gt;"",AA158=1),1,0)</f>
        <v>0</v>
      </c>
      <c r="AB566" s="3">
        <f t="shared" si="1258"/>
        <v>0</v>
      </c>
      <c r="AC566" s="3">
        <f t="shared" si="1258"/>
        <v>1</v>
      </c>
      <c r="AD566" s="3">
        <f t="shared" si="1258"/>
        <v>0</v>
      </c>
      <c r="AE566" s="3">
        <f t="shared" si="1258"/>
        <v>1</v>
      </c>
      <c r="AF566" s="3">
        <f t="shared" si="1258"/>
        <v>1</v>
      </c>
      <c r="AG566" s="3">
        <f t="shared" si="1258"/>
        <v>0</v>
      </c>
      <c r="AH566" s="3">
        <f t="shared" si="1258"/>
        <v>0</v>
      </c>
      <c r="AI566" s="3">
        <f t="shared" si="1258"/>
        <v>1</v>
      </c>
      <c r="AJ566" s="3">
        <f t="shared" si="1258"/>
        <v>1</v>
      </c>
      <c r="AK566" s="3">
        <f t="shared" si="1258"/>
        <v>0</v>
      </c>
      <c r="AL566" s="3">
        <f t="shared" si="1258"/>
        <v>1</v>
      </c>
      <c r="AM566" s="3">
        <f t="shared" si="1213"/>
        <v>6</v>
      </c>
      <c r="DK566" s="3">
        <v>408</v>
      </c>
      <c r="DL566" s="3" t="s">
        <v>1</v>
      </c>
      <c r="DM566" s="3" t="s">
        <v>2</v>
      </c>
      <c r="DN566" s="3" t="s">
        <v>3</v>
      </c>
      <c r="DP566" s="3" t="s">
        <v>5</v>
      </c>
      <c r="DQ566" s="3" t="s">
        <v>6</v>
      </c>
      <c r="DT566" s="3" t="s">
        <v>104</v>
      </c>
      <c r="DU566" s="3" t="s">
        <v>105</v>
      </c>
      <c r="DW566" s="3" t="s">
        <v>72</v>
      </c>
      <c r="DY566" s="3" t="s">
        <v>117</v>
      </c>
      <c r="DZ566" s="3" t="s">
        <v>118</v>
      </c>
      <c r="EA566" s="3" t="s">
        <v>127</v>
      </c>
      <c r="EB566" s="3" t="s">
        <v>126</v>
      </c>
      <c r="EC566" s="3" t="s">
        <v>128</v>
      </c>
      <c r="ED566" s="3" t="s">
        <v>120</v>
      </c>
      <c r="EE566" s="3" t="s">
        <v>123</v>
      </c>
      <c r="EF566" s="3" t="s">
        <v>119</v>
      </c>
      <c r="EH566" s="3">
        <f t="shared" ref="EH566:ES566" si="1259">IF(AND(DL566&lt;&gt;"",EH158=1),1,0)</f>
        <v>0</v>
      </c>
      <c r="EI566" s="3">
        <f t="shared" si="1259"/>
        <v>0</v>
      </c>
      <c r="EJ566" s="3">
        <f t="shared" si="1259"/>
        <v>1</v>
      </c>
      <c r="EK566" s="3">
        <f t="shared" si="1259"/>
        <v>0</v>
      </c>
      <c r="EL566" s="3">
        <f t="shared" si="1259"/>
        <v>1</v>
      </c>
      <c r="EM566" s="3">
        <f t="shared" si="1259"/>
        <v>1</v>
      </c>
      <c r="EN566" s="3">
        <f t="shared" si="1259"/>
        <v>0</v>
      </c>
      <c r="EO566" s="3">
        <f t="shared" si="1259"/>
        <v>0</v>
      </c>
      <c r="EP566" s="3">
        <f t="shared" si="1259"/>
        <v>1</v>
      </c>
      <c r="EQ566" s="3">
        <f t="shared" si="1259"/>
        <v>1</v>
      </c>
      <c r="ER566" s="3">
        <f t="shared" si="1259"/>
        <v>0</v>
      </c>
      <c r="ES566" s="3">
        <f t="shared" si="1259"/>
        <v>1</v>
      </c>
      <c r="ET566" s="3">
        <f t="shared" si="1215"/>
        <v>6</v>
      </c>
    </row>
    <row r="567" spans="4:150" x14ac:dyDescent="0.25">
      <c r="D567" s="3">
        <v>409</v>
      </c>
      <c r="E567" s="3" t="s">
        <v>1</v>
      </c>
      <c r="F567" s="3" t="s">
        <v>2</v>
      </c>
      <c r="G567" s="3" t="s">
        <v>3</v>
      </c>
      <c r="I567" s="3" t="s">
        <v>5</v>
      </c>
      <c r="J567" s="3" t="s">
        <v>6</v>
      </c>
      <c r="M567" s="3" t="s">
        <v>104</v>
      </c>
      <c r="N567" s="3" t="s">
        <v>105</v>
      </c>
      <c r="O567" s="5" t="s">
        <v>106</v>
      </c>
      <c r="R567" s="3" t="s">
        <v>117</v>
      </c>
      <c r="S567" s="3" t="s">
        <v>118</v>
      </c>
      <c r="T567" s="3" t="s">
        <v>127</v>
      </c>
      <c r="U567" s="3" t="s">
        <v>126</v>
      </c>
      <c r="V567" s="3" t="s">
        <v>128</v>
      </c>
      <c r="W567" s="3" t="s">
        <v>120</v>
      </c>
      <c r="X567" s="3" t="s">
        <v>119</v>
      </c>
      <c r="Y567" s="3" t="s">
        <v>124</v>
      </c>
      <c r="AA567" s="3">
        <f t="shared" ref="AA567:AL567" si="1260">IF(AND(E567&lt;&gt;"",AA158=1),1,0)</f>
        <v>0</v>
      </c>
      <c r="AB567" s="3">
        <f t="shared" si="1260"/>
        <v>0</v>
      </c>
      <c r="AC567" s="3">
        <f t="shared" si="1260"/>
        <v>1</v>
      </c>
      <c r="AD567" s="3">
        <f t="shared" si="1260"/>
        <v>0</v>
      </c>
      <c r="AE567" s="3">
        <f t="shared" si="1260"/>
        <v>1</v>
      </c>
      <c r="AF567" s="3">
        <f t="shared" si="1260"/>
        <v>1</v>
      </c>
      <c r="AG567" s="3">
        <f t="shared" si="1260"/>
        <v>0</v>
      </c>
      <c r="AH567" s="3">
        <f t="shared" si="1260"/>
        <v>0</v>
      </c>
      <c r="AI567" s="3">
        <f t="shared" si="1260"/>
        <v>1</v>
      </c>
      <c r="AJ567" s="3">
        <f t="shared" si="1260"/>
        <v>1</v>
      </c>
      <c r="AK567" s="3">
        <f t="shared" si="1260"/>
        <v>0</v>
      </c>
      <c r="AL567" s="3">
        <f t="shared" si="1260"/>
        <v>0</v>
      </c>
      <c r="AM567" s="3">
        <f t="shared" si="1213"/>
        <v>5</v>
      </c>
      <c r="DK567" s="3">
        <v>409</v>
      </c>
      <c r="DL567" s="3" t="s">
        <v>1</v>
      </c>
      <c r="DM567" s="3" t="s">
        <v>2</v>
      </c>
      <c r="DN567" s="3" t="s">
        <v>3</v>
      </c>
      <c r="DP567" s="3" t="s">
        <v>5</v>
      </c>
      <c r="DQ567" s="3" t="s">
        <v>6</v>
      </c>
      <c r="DT567" s="3" t="s">
        <v>104</v>
      </c>
      <c r="DU567" s="3" t="s">
        <v>105</v>
      </c>
      <c r="DV567" s="5" t="s">
        <v>106</v>
      </c>
      <c r="DY567" s="3" t="s">
        <v>117</v>
      </c>
      <c r="DZ567" s="3" t="s">
        <v>118</v>
      </c>
      <c r="EA567" s="3" t="s">
        <v>127</v>
      </c>
      <c r="EB567" s="3" t="s">
        <v>126</v>
      </c>
      <c r="EC567" s="3" t="s">
        <v>128</v>
      </c>
      <c r="ED567" s="3" t="s">
        <v>120</v>
      </c>
      <c r="EE567" s="3" t="s">
        <v>119</v>
      </c>
      <c r="EF567" s="3" t="s">
        <v>124</v>
      </c>
      <c r="EH567" s="3">
        <f t="shared" ref="EH567:ES567" si="1261">IF(AND(DL567&lt;&gt;"",EH158=1),1,0)</f>
        <v>0</v>
      </c>
      <c r="EI567" s="3">
        <f t="shared" si="1261"/>
        <v>0</v>
      </c>
      <c r="EJ567" s="3">
        <f t="shared" si="1261"/>
        <v>1</v>
      </c>
      <c r="EK567" s="3">
        <f t="shared" si="1261"/>
        <v>0</v>
      </c>
      <c r="EL567" s="3">
        <f t="shared" si="1261"/>
        <v>1</v>
      </c>
      <c r="EM567" s="3">
        <f t="shared" si="1261"/>
        <v>1</v>
      </c>
      <c r="EN567" s="3">
        <f t="shared" si="1261"/>
        <v>0</v>
      </c>
      <c r="EO567" s="3">
        <f t="shared" si="1261"/>
        <v>0</v>
      </c>
      <c r="EP567" s="3">
        <f t="shared" si="1261"/>
        <v>1</v>
      </c>
      <c r="EQ567" s="3">
        <f t="shared" si="1261"/>
        <v>1</v>
      </c>
      <c r="ER567" s="3">
        <f t="shared" si="1261"/>
        <v>0</v>
      </c>
      <c r="ES567" s="3">
        <f t="shared" si="1261"/>
        <v>0</v>
      </c>
      <c r="ET567" s="3">
        <f t="shared" si="1215"/>
        <v>5</v>
      </c>
    </row>
    <row r="568" spans="4:150" x14ac:dyDescent="0.25">
      <c r="D568" s="3">
        <v>410</v>
      </c>
      <c r="E568" s="3" t="s">
        <v>1</v>
      </c>
      <c r="F568" s="3" t="s">
        <v>2</v>
      </c>
      <c r="G568" s="3" t="s">
        <v>3</v>
      </c>
      <c r="I568" s="3" t="s">
        <v>5</v>
      </c>
      <c r="J568" s="3" t="s">
        <v>6</v>
      </c>
      <c r="L568" s="3" t="s">
        <v>7</v>
      </c>
      <c r="O568" s="5" t="s">
        <v>106</v>
      </c>
      <c r="P568" s="3" t="s">
        <v>72</v>
      </c>
      <c r="R568" s="3" t="s">
        <v>121</v>
      </c>
      <c r="S568" s="3" t="s">
        <v>117</v>
      </c>
      <c r="T568" s="3" t="s">
        <v>127</v>
      </c>
      <c r="U568" s="3" t="s">
        <v>126</v>
      </c>
      <c r="V568" s="3" t="s">
        <v>128</v>
      </c>
      <c r="W568" s="3" t="s">
        <v>120</v>
      </c>
      <c r="X568" s="3" t="s">
        <v>123</v>
      </c>
      <c r="Y568" s="3" t="s">
        <v>124</v>
      </c>
      <c r="AA568" s="3">
        <f t="shared" ref="AA568:AL568" si="1262">IF(AND(E568&lt;&gt;"",AA158=1),1,0)</f>
        <v>0</v>
      </c>
      <c r="AB568" s="3">
        <f t="shared" si="1262"/>
        <v>0</v>
      </c>
      <c r="AC568" s="3">
        <f t="shared" si="1262"/>
        <v>1</v>
      </c>
      <c r="AD568" s="3">
        <f t="shared" si="1262"/>
        <v>0</v>
      </c>
      <c r="AE568" s="3">
        <f t="shared" si="1262"/>
        <v>1</v>
      </c>
      <c r="AF568" s="3">
        <f t="shared" si="1262"/>
        <v>1</v>
      </c>
      <c r="AG568" s="3">
        <f t="shared" si="1262"/>
        <v>0</v>
      </c>
      <c r="AH568" s="3">
        <f t="shared" si="1262"/>
        <v>0</v>
      </c>
      <c r="AI568" s="3">
        <f t="shared" si="1262"/>
        <v>0</v>
      </c>
      <c r="AJ568" s="3">
        <f t="shared" si="1262"/>
        <v>0</v>
      </c>
      <c r="AK568" s="3">
        <f t="shared" si="1262"/>
        <v>0</v>
      </c>
      <c r="AL568" s="3">
        <f t="shared" si="1262"/>
        <v>1</v>
      </c>
      <c r="AM568" s="3">
        <f t="shared" si="1213"/>
        <v>4</v>
      </c>
      <c r="DK568" s="3">
        <v>410</v>
      </c>
      <c r="DL568" s="3" t="s">
        <v>1</v>
      </c>
      <c r="DM568" s="3" t="s">
        <v>2</v>
      </c>
      <c r="DN568" s="3" t="s">
        <v>3</v>
      </c>
      <c r="DP568" s="3" t="s">
        <v>5</v>
      </c>
      <c r="DQ568" s="3" t="s">
        <v>6</v>
      </c>
      <c r="DS568" s="3" t="s">
        <v>7</v>
      </c>
      <c r="DV568" s="5" t="s">
        <v>106</v>
      </c>
      <c r="DW568" s="3" t="s">
        <v>72</v>
      </c>
      <c r="DY568" s="3" t="s">
        <v>121</v>
      </c>
      <c r="DZ568" s="3" t="s">
        <v>117</v>
      </c>
      <c r="EA568" s="3" t="s">
        <v>127</v>
      </c>
      <c r="EB568" s="3" t="s">
        <v>126</v>
      </c>
      <c r="EC568" s="3" t="s">
        <v>128</v>
      </c>
      <c r="ED568" s="3" t="s">
        <v>120</v>
      </c>
      <c r="EE568" s="3" t="s">
        <v>123</v>
      </c>
      <c r="EF568" s="3" t="s">
        <v>124</v>
      </c>
      <c r="EH568" s="3">
        <f t="shared" ref="EH568:ES568" si="1263">IF(AND(DL568&lt;&gt;"",EH158=1),1,0)</f>
        <v>0</v>
      </c>
      <c r="EI568" s="3">
        <f t="shared" si="1263"/>
        <v>0</v>
      </c>
      <c r="EJ568" s="3">
        <f t="shared" si="1263"/>
        <v>1</v>
      </c>
      <c r="EK568" s="3">
        <f t="shared" si="1263"/>
        <v>0</v>
      </c>
      <c r="EL568" s="3">
        <f t="shared" si="1263"/>
        <v>1</v>
      </c>
      <c r="EM568" s="3">
        <f t="shared" si="1263"/>
        <v>1</v>
      </c>
      <c r="EN568" s="3">
        <f t="shared" si="1263"/>
        <v>0</v>
      </c>
      <c r="EO568" s="3">
        <f t="shared" si="1263"/>
        <v>0</v>
      </c>
      <c r="EP568" s="3">
        <f t="shared" si="1263"/>
        <v>0</v>
      </c>
      <c r="EQ568" s="3">
        <f t="shared" si="1263"/>
        <v>0</v>
      </c>
      <c r="ER568" s="3">
        <f t="shared" si="1263"/>
        <v>0</v>
      </c>
      <c r="ES568" s="3">
        <f t="shared" si="1263"/>
        <v>1</v>
      </c>
      <c r="ET568" s="3">
        <f t="shared" si="1215"/>
        <v>4</v>
      </c>
    </row>
    <row r="569" spans="4:150" x14ac:dyDescent="0.25">
      <c r="D569" s="3">
        <v>411</v>
      </c>
      <c r="E569" s="3" t="s">
        <v>1</v>
      </c>
      <c r="F569" s="3" t="s">
        <v>2</v>
      </c>
      <c r="G569" s="3" t="s">
        <v>3</v>
      </c>
      <c r="I569" s="3" t="s">
        <v>5</v>
      </c>
      <c r="J569" s="3" t="s">
        <v>6</v>
      </c>
      <c r="L569" s="3" t="s">
        <v>7</v>
      </c>
      <c r="N569" s="3" t="s">
        <v>105</v>
      </c>
      <c r="P569" s="3" t="s">
        <v>72</v>
      </c>
      <c r="R569" s="3" t="s">
        <v>121</v>
      </c>
      <c r="S569" s="3" t="s">
        <v>118</v>
      </c>
      <c r="T569" s="3" t="s">
        <v>127</v>
      </c>
      <c r="U569" s="3" t="s">
        <v>126</v>
      </c>
      <c r="V569" s="3" t="s">
        <v>128</v>
      </c>
      <c r="W569" s="3" t="s">
        <v>120</v>
      </c>
      <c r="X569" s="3" t="s">
        <v>123</v>
      </c>
      <c r="Y569" s="3" t="s">
        <v>117</v>
      </c>
      <c r="AA569" s="3">
        <f t="shared" ref="AA569:AL569" si="1264">IF(AND(E569&lt;&gt;"",AA158=1),1,0)</f>
        <v>0</v>
      </c>
      <c r="AB569" s="3">
        <f t="shared" si="1264"/>
        <v>0</v>
      </c>
      <c r="AC569" s="3">
        <f t="shared" si="1264"/>
        <v>1</v>
      </c>
      <c r="AD569" s="3">
        <f t="shared" si="1264"/>
        <v>0</v>
      </c>
      <c r="AE569" s="3">
        <f t="shared" si="1264"/>
        <v>1</v>
      </c>
      <c r="AF569" s="3">
        <f t="shared" si="1264"/>
        <v>1</v>
      </c>
      <c r="AG569" s="3">
        <f t="shared" si="1264"/>
        <v>0</v>
      </c>
      <c r="AH569" s="3">
        <f t="shared" si="1264"/>
        <v>0</v>
      </c>
      <c r="AI569" s="3">
        <f t="shared" si="1264"/>
        <v>0</v>
      </c>
      <c r="AJ569" s="3">
        <f t="shared" si="1264"/>
        <v>1</v>
      </c>
      <c r="AK569" s="3">
        <f t="shared" si="1264"/>
        <v>0</v>
      </c>
      <c r="AL569" s="3">
        <f t="shared" si="1264"/>
        <v>1</v>
      </c>
      <c r="AM569" s="3">
        <f t="shared" si="1213"/>
        <v>5</v>
      </c>
      <c r="DK569" s="3">
        <v>411</v>
      </c>
      <c r="DL569" s="3" t="s">
        <v>1</v>
      </c>
      <c r="DM569" s="3" t="s">
        <v>2</v>
      </c>
      <c r="DN569" s="3" t="s">
        <v>3</v>
      </c>
      <c r="DP569" s="3" t="s">
        <v>5</v>
      </c>
      <c r="DQ569" s="3" t="s">
        <v>6</v>
      </c>
      <c r="DS569" s="3" t="s">
        <v>7</v>
      </c>
      <c r="DU569" s="3" t="s">
        <v>105</v>
      </c>
      <c r="DW569" s="3" t="s">
        <v>72</v>
      </c>
      <c r="DY569" s="3" t="s">
        <v>121</v>
      </c>
      <c r="DZ569" s="3" t="s">
        <v>118</v>
      </c>
      <c r="EA569" s="3" t="s">
        <v>127</v>
      </c>
      <c r="EB569" s="3" t="s">
        <v>126</v>
      </c>
      <c r="EC569" s="3" t="s">
        <v>128</v>
      </c>
      <c r="ED569" s="3" t="s">
        <v>120</v>
      </c>
      <c r="EE569" s="3" t="s">
        <v>123</v>
      </c>
      <c r="EF569" s="3" t="s">
        <v>117</v>
      </c>
      <c r="EH569" s="3">
        <f t="shared" ref="EH569:ES569" si="1265">IF(AND(DL569&lt;&gt;"",EH158=1),1,0)</f>
        <v>0</v>
      </c>
      <c r="EI569" s="3">
        <f t="shared" si="1265"/>
        <v>0</v>
      </c>
      <c r="EJ569" s="3">
        <f t="shared" si="1265"/>
        <v>1</v>
      </c>
      <c r="EK569" s="3">
        <f t="shared" si="1265"/>
        <v>0</v>
      </c>
      <c r="EL569" s="3">
        <f t="shared" si="1265"/>
        <v>1</v>
      </c>
      <c r="EM569" s="3">
        <f t="shared" si="1265"/>
        <v>1</v>
      </c>
      <c r="EN569" s="3">
        <f t="shared" si="1265"/>
        <v>0</v>
      </c>
      <c r="EO569" s="3">
        <f t="shared" si="1265"/>
        <v>0</v>
      </c>
      <c r="EP569" s="3">
        <f t="shared" si="1265"/>
        <v>0</v>
      </c>
      <c r="EQ569" s="3">
        <f t="shared" si="1265"/>
        <v>1</v>
      </c>
      <c r="ER569" s="3">
        <f t="shared" si="1265"/>
        <v>0</v>
      </c>
      <c r="ES569" s="3">
        <f t="shared" si="1265"/>
        <v>1</v>
      </c>
      <c r="ET569" s="3">
        <f t="shared" si="1215"/>
        <v>5</v>
      </c>
    </row>
    <row r="570" spans="4:150" x14ac:dyDescent="0.25">
      <c r="D570" s="3">
        <v>412</v>
      </c>
      <c r="E570" s="3" t="s">
        <v>1</v>
      </c>
      <c r="F570" s="3" t="s">
        <v>2</v>
      </c>
      <c r="G570" s="3" t="s">
        <v>3</v>
      </c>
      <c r="I570" s="3" t="s">
        <v>5</v>
      </c>
      <c r="J570" s="3" t="s">
        <v>6</v>
      </c>
      <c r="L570" s="3" t="s">
        <v>7</v>
      </c>
      <c r="N570" s="3" t="s">
        <v>105</v>
      </c>
      <c r="O570" s="5" t="s">
        <v>106</v>
      </c>
      <c r="R570" s="3" t="s">
        <v>121</v>
      </c>
      <c r="S570" s="3" t="s">
        <v>118</v>
      </c>
      <c r="T570" s="3" t="s">
        <v>127</v>
      </c>
      <c r="U570" s="3" t="s">
        <v>126</v>
      </c>
      <c r="V570" s="3" t="s">
        <v>128</v>
      </c>
      <c r="W570" s="3" t="s">
        <v>120</v>
      </c>
      <c r="X570" s="3" t="s">
        <v>117</v>
      </c>
      <c r="Y570" s="3" t="s">
        <v>124</v>
      </c>
      <c r="AA570" s="3">
        <f t="shared" ref="AA570:AL570" si="1266">IF(AND(E570&lt;&gt;"",AA158=1),1,0)</f>
        <v>0</v>
      </c>
      <c r="AB570" s="3">
        <f t="shared" si="1266"/>
        <v>0</v>
      </c>
      <c r="AC570" s="3">
        <f t="shared" si="1266"/>
        <v>1</v>
      </c>
      <c r="AD570" s="3">
        <f t="shared" si="1266"/>
        <v>0</v>
      </c>
      <c r="AE570" s="3">
        <f t="shared" si="1266"/>
        <v>1</v>
      </c>
      <c r="AF570" s="3">
        <f t="shared" si="1266"/>
        <v>1</v>
      </c>
      <c r="AG570" s="3">
        <f t="shared" si="1266"/>
        <v>0</v>
      </c>
      <c r="AH570" s="3">
        <f t="shared" si="1266"/>
        <v>0</v>
      </c>
      <c r="AI570" s="3">
        <f t="shared" si="1266"/>
        <v>0</v>
      </c>
      <c r="AJ570" s="3">
        <f t="shared" si="1266"/>
        <v>1</v>
      </c>
      <c r="AK570" s="3">
        <f t="shared" si="1266"/>
        <v>0</v>
      </c>
      <c r="AL570" s="3">
        <f t="shared" si="1266"/>
        <v>0</v>
      </c>
      <c r="AM570" s="3">
        <f t="shared" si="1213"/>
        <v>4</v>
      </c>
      <c r="DK570" s="3">
        <v>412</v>
      </c>
      <c r="DL570" s="3" t="s">
        <v>1</v>
      </c>
      <c r="DM570" s="3" t="s">
        <v>2</v>
      </c>
      <c r="DN570" s="3" t="s">
        <v>3</v>
      </c>
      <c r="DP570" s="3" t="s">
        <v>5</v>
      </c>
      <c r="DQ570" s="3" t="s">
        <v>6</v>
      </c>
      <c r="DS570" s="3" t="s">
        <v>7</v>
      </c>
      <c r="DU570" s="3" t="s">
        <v>105</v>
      </c>
      <c r="DV570" s="5" t="s">
        <v>106</v>
      </c>
      <c r="DY570" s="3" t="s">
        <v>121</v>
      </c>
      <c r="DZ570" s="3" t="s">
        <v>118</v>
      </c>
      <c r="EA570" s="3" t="s">
        <v>127</v>
      </c>
      <c r="EB570" s="3" t="s">
        <v>126</v>
      </c>
      <c r="EC570" s="3" t="s">
        <v>128</v>
      </c>
      <c r="ED570" s="3" t="s">
        <v>120</v>
      </c>
      <c r="EE570" s="3" t="s">
        <v>117</v>
      </c>
      <c r="EF570" s="3" t="s">
        <v>124</v>
      </c>
      <c r="EH570" s="3">
        <f t="shared" ref="EH570:ES570" si="1267">IF(AND(DL570&lt;&gt;"",EH158=1),1,0)</f>
        <v>0</v>
      </c>
      <c r="EI570" s="3">
        <f t="shared" si="1267"/>
        <v>0</v>
      </c>
      <c r="EJ570" s="3">
        <f t="shared" si="1267"/>
        <v>1</v>
      </c>
      <c r="EK570" s="3">
        <f t="shared" si="1267"/>
        <v>0</v>
      </c>
      <c r="EL570" s="3">
        <f t="shared" si="1267"/>
        <v>1</v>
      </c>
      <c r="EM570" s="3">
        <f t="shared" si="1267"/>
        <v>1</v>
      </c>
      <c r="EN570" s="3">
        <f t="shared" si="1267"/>
        <v>0</v>
      </c>
      <c r="EO570" s="3">
        <f t="shared" si="1267"/>
        <v>0</v>
      </c>
      <c r="EP570" s="3">
        <f t="shared" si="1267"/>
        <v>0</v>
      </c>
      <c r="EQ570" s="3">
        <f t="shared" si="1267"/>
        <v>1</v>
      </c>
      <c r="ER570" s="3">
        <f t="shared" si="1267"/>
        <v>0</v>
      </c>
      <c r="ES570" s="3">
        <f t="shared" si="1267"/>
        <v>0</v>
      </c>
      <c r="ET570" s="3">
        <f t="shared" si="1215"/>
        <v>4</v>
      </c>
    </row>
    <row r="571" spans="4:150" x14ac:dyDescent="0.25">
      <c r="D571" s="3">
        <v>413</v>
      </c>
      <c r="E571" s="3" t="s">
        <v>1</v>
      </c>
      <c r="F571" s="3" t="s">
        <v>2</v>
      </c>
      <c r="G571" s="3" t="s">
        <v>3</v>
      </c>
      <c r="I571" s="3" t="s">
        <v>5</v>
      </c>
      <c r="J571" s="3" t="s">
        <v>6</v>
      </c>
      <c r="L571" s="3" t="s">
        <v>7</v>
      </c>
      <c r="M571" s="3" t="s">
        <v>104</v>
      </c>
      <c r="P571" s="3" t="s">
        <v>72</v>
      </c>
      <c r="R571" s="3" t="s">
        <v>121</v>
      </c>
      <c r="S571" s="3" t="s">
        <v>117</v>
      </c>
      <c r="T571" s="3" t="s">
        <v>127</v>
      </c>
      <c r="U571" s="3" t="s">
        <v>126</v>
      </c>
      <c r="V571" s="3" t="s">
        <v>128</v>
      </c>
      <c r="W571" s="3" t="s">
        <v>120</v>
      </c>
      <c r="X571" s="3" t="s">
        <v>123</v>
      </c>
      <c r="Y571" s="3" t="s">
        <v>119</v>
      </c>
      <c r="AA571" s="3">
        <f t="shared" ref="AA571:AL571" si="1268">IF(AND(E571&lt;&gt;"",AA158=1),1,0)</f>
        <v>0</v>
      </c>
      <c r="AB571" s="3">
        <f t="shared" si="1268"/>
        <v>0</v>
      </c>
      <c r="AC571" s="3">
        <f t="shared" si="1268"/>
        <v>1</v>
      </c>
      <c r="AD571" s="3">
        <f t="shared" si="1268"/>
        <v>0</v>
      </c>
      <c r="AE571" s="3">
        <f t="shared" si="1268"/>
        <v>1</v>
      </c>
      <c r="AF571" s="3">
        <f t="shared" si="1268"/>
        <v>1</v>
      </c>
      <c r="AG571" s="3">
        <f t="shared" si="1268"/>
        <v>0</v>
      </c>
      <c r="AH571" s="3">
        <f t="shared" si="1268"/>
        <v>0</v>
      </c>
      <c r="AI571" s="3">
        <f t="shared" si="1268"/>
        <v>1</v>
      </c>
      <c r="AJ571" s="3">
        <f t="shared" si="1268"/>
        <v>0</v>
      </c>
      <c r="AK571" s="3">
        <f t="shared" si="1268"/>
        <v>0</v>
      </c>
      <c r="AL571" s="3">
        <f t="shared" si="1268"/>
        <v>1</v>
      </c>
      <c r="AM571" s="3">
        <f t="shared" si="1213"/>
        <v>5</v>
      </c>
      <c r="DK571" s="3">
        <v>413</v>
      </c>
      <c r="DL571" s="3" t="s">
        <v>1</v>
      </c>
      <c r="DM571" s="3" t="s">
        <v>2</v>
      </c>
      <c r="DN571" s="3" t="s">
        <v>3</v>
      </c>
      <c r="DP571" s="3" t="s">
        <v>5</v>
      </c>
      <c r="DQ571" s="3" t="s">
        <v>6</v>
      </c>
      <c r="DS571" s="3" t="s">
        <v>7</v>
      </c>
      <c r="DT571" s="3" t="s">
        <v>104</v>
      </c>
      <c r="DW571" s="3" t="s">
        <v>72</v>
      </c>
      <c r="DY571" s="3" t="s">
        <v>121</v>
      </c>
      <c r="DZ571" s="3" t="s">
        <v>117</v>
      </c>
      <c r="EA571" s="3" t="s">
        <v>127</v>
      </c>
      <c r="EB571" s="3" t="s">
        <v>126</v>
      </c>
      <c r="EC571" s="3" t="s">
        <v>128</v>
      </c>
      <c r="ED571" s="3" t="s">
        <v>120</v>
      </c>
      <c r="EE571" s="3" t="s">
        <v>123</v>
      </c>
      <c r="EF571" s="3" t="s">
        <v>119</v>
      </c>
      <c r="EH571" s="3">
        <f t="shared" ref="EH571:ES571" si="1269">IF(AND(DL571&lt;&gt;"",EH158=1),1,0)</f>
        <v>0</v>
      </c>
      <c r="EI571" s="3">
        <f t="shared" si="1269"/>
        <v>0</v>
      </c>
      <c r="EJ571" s="3">
        <f t="shared" si="1269"/>
        <v>1</v>
      </c>
      <c r="EK571" s="3">
        <f t="shared" si="1269"/>
        <v>0</v>
      </c>
      <c r="EL571" s="3">
        <f t="shared" si="1269"/>
        <v>1</v>
      </c>
      <c r="EM571" s="3">
        <f t="shared" si="1269"/>
        <v>1</v>
      </c>
      <c r="EN571" s="3">
        <f t="shared" si="1269"/>
        <v>0</v>
      </c>
      <c r="EO571" s="3">
        <f t="shared" si="1269"/>
        <v>0</v>
      </c>
      <c r="EP571" s="3">
        <f t="shared" si="1269"/>
        <v>1</v>
      </c>
      <c r="EQ571" s="3">
        <f t="shared" si="1269"/>
        <v>0</v>
      </c>
      <c r="ER571" s="3">
        <f t="shared" si="1269"/>
        <v>0</v>
      </c>
      <c r="ES571" s="3">
        <f t="shared" si="1269"/>
        <v>1</v>
      </c>
      <c r="ET571" s="3">
        <f t="shared" si="1215"/>
        <v>5</v>
      </c>
    </row>
    <row r="572" spans="4:150" x14ac:dyDescent="0.25">
      <c r="D572" s="3">
        <v>414</v>
      </c>
      <c r="E572" s="3" t="s">
        <v>1</v>
      </c>
      <c r="F572" s="3" t="s">
        <v>2</v>
      </c>
      <c r="G572" s="3" t="s">
        <v>3</v>
      </c>
      <c r="I572" s="3" t="s">
        <v>5</v>
      </c>
      <c r="J572" s="3" t="s">
        <v>6</v>
      </c>
      <c r="L572" s="3" t="s">
        <v>7</v>
      </c>
      <c r="M572" s="3" t="s">
        <v>104</v>
      </c>
      <c r="O572" s="5" t="s">
        <v>106</v>
      </c>
      <c r="R572" s="3" t="s">
        <v>121</v>
      </c>
      <c r="S572" s="3" t="s">
        <v>117</v>
      </c>
      <c r="T572" s="3" t="s">
        <v>127</v>
      </c>
      <c r="U572" s="3" t="s">
        <v>126</v>
      </c>
      <c r="V572" s="3" t="s">
        <v>128</v>
      </c>
      <c r="W572" s="3" t="s">
        <v>120</v>
      </c>
      <c r="X572" s="3" t="s">
        <v>119</v>
      </c>
      <c r="Y572" s="3" t="s">
        <v>124</v>
      </c>
      <c r="AA572" s="3">
        <f t="shared" ref="AA572:AL572" si="1270">IF(AND(E572&lt;&gt;"",AA158=1),1,0)</f>
        <v>0</v>
      </c>
      <c r="AB572" s="3">
        <f t="shared" si="1270"/>
        <v>0</v>
      </c>
      <c r="AC572" s="3">
        <f t="shared" si="1270"/>
        <v>1</v>
      </c>
      <c r="AD572" s="3">
        <f t="shared" si="1270"/>
        <v>0</v>
      </c>
      <c r="AE572" s="3">
        <f t="shared" si="1270"/>
        <v>1</v>
      </c>
      <c r="AF572" s="3">
        <f t="shared" si="1270"/>
        <v>1</v>
      </c>
      <c r="AG572" s="3">
        <f t="shared" si="1270"/>
        <v>0</v>
      </c>
      <c r="AH572" s="3">
        <f t="shared" si="1270"/>
        <v>0</v>
      </c>
      <c r="AI572" s="3">
        <f t="shared" si="1270"/>
        <v>1</v>
      </c>
      <c r="AJ572" s="3">
        <f t="shared" si="1270"/>
        <v>0</v>
      </c>
      <c r="AK572" s="3">
        <f t="shared" si="1270"/>
        <v>0</v>
      </c>
      <c r="AL572" s="3">
        <f t="shared" si="1270"/>
        <v>0</v>
      </c>
      <c r="AM572" s="3">
        <f t="shared" si="1213"/>
        <v>4</v>
      </c>
      <c r="DK572" s="3">
        <v>414</v>
      </c>
      <c r="DL572" s="3" t="s">
        <v>1</v>
      </c>
      <c r="DM572" s="3" t="s">
        <v>2</v>
      </c>
      <c r="DN572" s="3" t="s">
        <v>3</v>
      </c>
      <c r="DP572" s="3" t="s">
        <v>5</v>
      </c>
      <c r="DQ572" s="3" t="s">
        <v>6</v>
      </c>
      <c r="DS572" s="3" t="s">
        <v>7</v>
      </c>
      <c r="DT572" s="3" t="s">
        <v>104</v>
      </c>
      <c r="DV572" s="5" t="s">
        <v>106</v>
      </c>
      <c r="DY572" s="3" t="s">
        <v>121</v>
      </c>
      <c r="DZ572" s="3" t="s">
        <v>117</v>
      </c>
      <c r="EA572" s="3" t="s">
        <v>127</v>
      </c>
      <c r="EB572" s="3" t="s">
        <v>126</v>
      </c>
      <c r="EC572" s="3" t="s">
        <v>128</v>
      </c>
      <c r="ED572" s="3" t="s">
        <v>120</v>
      </c>
      <c r="EE572" s="3" t="s">
        <v>119</v>
      </c>
      <c r="EF572" s="3" t="s">
        <v>124</v>
      </c>
      <c r="EH572" s="3">
        <f t="shared" ref="EH572:ES572" si="1271">IF(AND(DL572&lt;&gt;"",EH158=1),1,0)</f>
        <v>0</v>
      </c>
      <c r="EI572" s="3">
        <f t="shared" si="1271"/>
        <v>0</v>
      </c>
      <c r="EJ572" s="3">
        <f t="shared" si="1271"/>
        <v>1</v>
      </c>
      <c r="EK572" s="3">
        <f t="shared" si="1271"/>
        <v>0</v>
      </c>
      <c r="EL572" s="3">
        <f t="shared" si="1271"/>
        <v>1</v>
      </c>
      <c r="EM572" s="3">
        <f t="shared" si="1271"/>
        <v>1</v>
      </c>
      <c r="EN572" s="3">
        <f t="shared" si="1271"/>
        <v>0</v>
      </c>
      <c r="EO572" s="3">
        <f t="shared" si="1271"/>
        <v>0</v>
      </c>
      <c r="EP572" s="3">
        <f t="shared" si="1271"/>
        <v>1</v>
      </c>
      <c r="EQ572" s="3">
        <f t="shared" si="1271"/>
        <v>0</v>
      </c>
      <c r="ER572" s="3">
        <f t="shared" si="1271"/>
        <v>0</v>
      </c>
      <c r="ES572" s="3">
        <f t="shared" si="1271"/>
        <v>0</v>
      </c>
      <c r="ET572" s="3">
        <f t="shared" si="1215"/>
        <v>4</v>
      </c>
    </row>
    <row r="573" spans="4:150" x14ac:dyDescent="0.25">
      <c r="D573" s="3">
        <v>415</v>
      </c>
      <c r="E573" s="3" t="s">
        <v>1</v>
      </c>
      <c r="F573" s="3" t="s">
        <v>2</v>
      </c>
      <c r="G573" s="3" t="s">
        <v>3</v>
      </c>
      <c r="I573" s="3" t="s">
        <v>5</v>
      </c>
      <c r="J573" s="3" t="s">
        <v>6</v>
      </c>
      <c r="L573" s="3" t="s">
        <v>7</v>
      </c>
      <c r="M573" s="3" t="s">
        <v>104</v>
      </c>
      <c r="N573" s="3" t="s">
        <v>105</v>
      </c>
      <c r="R573" s="3" t="s">
        <v>121</v>
      </c>
      <c r="S573" s="3" t="s">
        <v>118</v>
      </c>
      <c r="T573" s="3" t="s">
        <v>127</v>
      </c>
      <c r="U573" s="3" t="s">
        <v>126</v>
      </c>
      <c r="V573" s="3" t="s">
        <v>128</v>
      </c>
      <c r="W573" s="3" t="s">
        <v>120</v>
      </c>
      <c r="X573" s="3" t="s">
        <v>117</v>
      </c>
      <c r="Y573" s="3" t="s">
        <v>119</v>
      </c>
      <c r="AA573" s="3">
        <f t="shared" ref="AA573:AL573" si="1272">IF(AND(E573&lt;&gt;"",AA158=1),1,0)</f>
        <v>0</v>
      </c>
      <c r="AB573" s="3">
        <f t="shared" si="1272"/>
        <v>0</v>
      </c>
      <c r="AC573" s="3">
        <f t="shared" si="1272"/>
        <v>1</v>
      </c>
      <c r="AD573" s="3">
        <f t="shared" si="1272"/>
        <v>0</v>
      </c>
      <c r="AE573" s="3">
        <f t="shared" si="1272"/>
        <v>1</v>
      </c>
      <c r="AF573" s="3">
        <f t="shared" si="1272"/>
        <v>1</v>
      </c>
      <c r="AG573" s="3">
        <f t="shared" si="1272"/>
        <v>0</v>
      </c>
      <c r="AH573" s="3">
        <f t="shared" si="1272"/>
        <v>0</v>
      </c>
      <c r="AI573" s="3">
        <f t="shared" si="1272"/>
        <v>1</v>
      </c>
      <c r="AJ573" s="3">
        <f t="shared" si="1272"/>
        <v>1</v>
      </c>
      <c r="AK573" s="3">
        <f t="shared" si="1272"/>
        <v>0</v>
      </c>
      <c r="AL573" s="3">
        <f t="shared" si="1272"/>
        <v>0</v>
      </c>
      <c r="AM573" s="3">
        <f t="shared" si="1213"/>
        <v>5</v>
      </c>
      <c r="DK573" s="3">
        <v>415</v>
      </c>
      <c r="DL573" s="3" t="s">
        <v>1</v>
      </c>
      <c r="DM573" s="3" t="s">
        <v>2</v>
      </c>
      <c r="DN573" s="3" t="s">
        <v>3</v>
      </c>
      <c r="DP573" s="3" t="s">
        <v>5</v>
      </c>
      <c r="DQ573" s="3" t="s">
        <v>6</v>
      </c>
      <c r="DS573" s="3" t="s">
        <v>7</v>
      </c>
      <c r="DT573" s="3" t="s">
        <v>104</v>
      </c>
      <c r="DU573" s="3" t="s">
        <v>105</v>
      </c>
      <c r="DY573" s="3" t="s">
        <v>121</v>
      </c>
      <c r="DZ573" s="3" t="s">
        <v>118</v>
      </c>
      <c r="EA573" s="3" t="s">
        <v>127</v>
      </c>
      <c r="EB573" s="3" t="s">
        <v>126</v>
      </c>
      <c r="EC573" s="3" t="s">
        <v>128</v>
      </c>
      <c r="ED573" s="3" t="s">
        <v>120</v>
      </c>
      <c r="EE573" s="3" t="s">
        <v>117</v>
      </c>
      <c r="EF573" s="3" t="s">
        <v>119</v>
      </c>
      <c r="EH573" s="3">
        <f t="shared" ref="EH573:ES573" si="1273">IF(AND(DL573&lt;&gt;"",EH158=1),1,0)</f>
        <v>0</v>
      </c>
      <c r="EI573" s="3">
        <f t="shared" si="1273"/>
        <v>0</v>
      </c>
      <c r="EJ573" s="3">
        <f t="shared" si="1273"/>
        <v>1</v>
      </c>
      <c r="EK573" s="3">
        <f t="shared" si="1273"/>
        <v>0</v>
      </c>
      <c r="EL573" s="3">
        <f t="shared" si="1273"/>
        <v>1</v>
      </c>
      <c r="EM573" s="3">
        <f t="shared" si="1273"/>
        <v>1</v>
      </c>
      <c r="EN573" s="3">
        <f t="shared" si="1273"/>
        <v>0</v>
      </c>
      <c r="EO573" s="3">
        <f t="shared" si="1273"/>
        <v>0</v>
      </c>
      <c r="EP573" s="3">
        <f t="shared" si="1273"/>
        <v>1</v>
      </c>
      <c r="EQ573" s="3">
        <f t="shared" si="1273"/>
        <v>1</v>
      </c>
      <c r="ER573" s="3">
        <f t="shared" si="1273"/>
        <v>0</v>
      </c>
      <c r="ES573" s="3">
        <f t="shared" si="1273"/>
        <v>0</v>
      </c>
      <c r="ET573" s="3">
        <f t="shared" si="1215"/>
        <v>5</v>
      </c>
    </row>
    <row r="574" spans="4:150" x14ac:dyDescent="0.25">
      <c r="D574" s="3">
        <v>416</v>
      </c>
      <c r="E574" s="3" t="s">
        <v>1</v>
      </c>
      <c r="F574" s="3" t="s">
        <v>2</v>
      </c>
      <c r="G574" s="3" t="s">
        <v>3</v>
      </c>
      <c r="I574" s="3" t="s">
        <v>5</v>
      </c>
      <c r="J574" s="3" t="s">
        <v>6</v>
      </c>
      <c r="K574" s="3" t="s">
        <v>0</v>
      </c>
      <c r="O574" s="5" t="s">
        <v>106</v>
      </c>
      <c r="P574" s="3" t="s">
        <v>72</v>
      </c>
      <c r="R574" s="3" t="s">
        <v>117</v>
      </c>
      <c r="S574" s="3" t="s">
        <v>122</v>
      </c>
      <c r="T574" s="3" t="s">
        <v>127</v>
      </c>
      <c r="U574" s="3" t="s">
        <v>126</v>
      </c>
      <c r="V574" s="3" t="s">
        <v>128</v>
      </c>
      <c r="W574" s="3" t="s">
        <v>120</v>
      </c>
      <c r="X574" s="3" t="s">
        <v>123</v>
      </c>
      <c r="Y574" s="3" t="s">
        <v>124</v>
      </c>
      <c r="AA574" s="3">
        <f t="shared" ref="AA574:AL574" si="1274">IF(AND(E574&lt;&gt;"",AA158=1),1,0)</f>
        <v>0</v>
      </c>
      <c r="AB574" s="3">
        <f t="shared" si="1274"/>
        <v>0</v>
      </c>
      <c r="AC574" s="3">
        <f t="shared" si="1274"/>
        <v>1</v>
      </c>
      <c r="AD574" s="3">
        <f t="shared" si="1274"/>
        <v>0</v>
      </c>
      <c r="AE574" s="3">
        <f t="shared" si="1274"/>
        <v>1</v>
      </c>
      <c r="AF574" s="3">
        <f t="shared" si="1274"/>
        <v>1</v>
      </c>
      <c r="AG574" s="3">
        <f t="shared" si="1274"/>
        <v>1</v>
      </c>
      <c r="AH574" s="3">
        <f t="shared" si="1274"/>
        <v>0</v>
      </c>
      <c r="AI574" s="3">
        <f t="shared" si="1274"/>
        <v>0</v>
      </c>
      <c r="AJ574" s="3">
        <f t="shared" si="1274"/>
        <v>0</v>
      </c>
      <c r="AK574" s="3">
        <f t="shared" si="1274"/>
        <v>0</v>
      </c>
      <c r="AL574" s="3">
        <f t="shared" si="1274"/>
        <v>1</v>
      </c>
      <c r="AM574" s="3">
        <f t="shared" si="1213"/>
        <v>5</v>
      </c>
      <c r="DK574" s="3">
        <v>416</v>
      </c>
      <c r="DL574" s="3" t="s">
        <v>1</v>
      </c>
      <c r="DM574" s="3" t="s">
        <v>2</v>
      </c>
      <c r="DN574" s="3" t="s">
        <v>3</v>
      </c>
      <c r="DP574" s="3" t="s">
        <v>5</v>
      </c>
      <c r="DQ574" s="3" t="s">
        <v>6</v>
      </c>
      <c r="DR574" s="3" t="s">
        <v>0</v>
      </c>
      <c r="DV574" s="5" t="s">
        <v>106</v>
      </c>
      <c r="DW574" s="3" t="s">
        <v>72</v>
      </c>
      <c r="DY574" s="3" t="s">
        <v>117</v>
      </c>
      <c r="DZ574" s="3" t="s">
        <v>122</v>
      </c>
      <c r="EA574" s="3" t="s">
        <v>127</v>
      </c>
      <c r="EB574" s="3" t="s">
        <v>126</v>
      </c>
      <c r="EC574" s="3" t="s">
        <v>128</v>
      </c>
      <c r="ED574" s="3" t="s">
        <v>120</v>
      </c>
      <c r="EE574" s="3" t="s">
        <v>123</v>
      </c>
      <c r="EF574" s="3" t="s">
        <v>124</v>
      </c>
      <c r="EH574" s="3">
        <f t="shared" ref="EH574:ES574" si="1275">IF(AND(DL574&lt;&gt;"",EH158=1),1,0)</f>
        <v>0</v>
      </c>
      <c r="EI574" s="3">
        <f t="shared" si="1275"/>
        <v>0</v>
      </c>
      <c r="EJ574" s="3">
        <f t="shared" si="1275"/>
        <v>1</v>
      </c>
      <c r="EK574" s="3">
        <f t="shared" si="1275"/>
        <v>0</v>
      </c>
      <c r="EL574" s="3">
        <f t="shared" si="1275"/>
        <v>1</v>
      </c>
      <c r="EM574" s="3">
        <f t="shared" si="1275"/>
        <v>1</v>
      </c>
      <c r="EN574" s="3">
        <f t="shared" si="1275"/>
        <v>1</v>
      </c>
      <c r="EO574" s="3">
        <f t="shared" si="1275"/>
        <v>0</v>
      </c>
      <c r="EP574" s="3">
        <f t="shared" si="1275"/>
        <v>0</v>
      </c>
      <c r="EQ574" s="3">
        <f t="shared" si="1275"/>
        <v>0</v>
      </c>
      <c r="ER574" s="3">
        <f t="shared" si="1275"/>
        <v>0</v>
      </c>
      <c r="ES574" s="3">
        <f t="shared" si="1275"/>
        <v>1</v>
      </c>
      <c r="ET574" s="3">
        <f t="shared" si="1215"/>
        <v>5</v>
      </c>
    </row>
    <row r="575" spans="4:150" x14ac:dyDescent="0.25">
      <c r="D575" s="3">
        <v>417</v>
      </c>
      <c r="E575" s="3" t="s">
        <v>1</v>
      </c>
      <c r="F575" s="3" t="s">
        <v>2</v>
      </c>
      <c r="G575" s="3" t="s">
        <v>3</v>
      </c>
      <c r="I575" s="3" t="s">
        <v>5</v>
      </c>
      <c r="J575" s="3" t="s">
        <v>6</v>
      </c>
      <c r="K575" s="3" t="s">
        <v>0</v>
      </c>
      <c r="N575" s="3" t="s">
        <v>105</v>
      </c>
      <c r="P575" s="3" t="s">
        <v>72</v>
      </c>
      <c r="R575" s="3" t="s">
        <v>117</v>
      </c>
      <c r="S575" s="3" t="s">
        <v>122</v>
      </c>
      <c r="T575" s="3" t="s">
        <v>127</v>
      </c>
      <c r="U575" s="3" t="s">
        <v>126</v>
      </c>
      <c r="V575" s="3" t="s">
        <v>128</v>
      </c>
      <c r="W575" s="3" t="s">
        <v>120</v>
      </c>
      <c r="X575" s="3" t="s">
        <v>123</v>
      </c>
      <c r="Y575" s="3" t="s">
        <v>118</v>
      </c>
      <c r="AA575" s="3">
        <f t="shared" ref="AA575:AL575" si="1276">IF(AND(E575&lt;&gt;"",AA158=1),1,0)</f>
        <v>0</v>
      </c>
      <c r="AB575" s="3">
        <f t="shared" si="1276"/>
        <v>0</v>
      </c>
      <c r="AC575" s="3">
        <f t="shared" si="1276"/>
        <v>1</v>
      </c>
      <c r="AD575" s="3">
        <f t="shared" si="1276"/>
        <v>0</v>
      </c>
      <c r="AE575" s="3">
        <f t="shared" si="1276"/>
        <v>1</v>
      </c>
      <c r="AF575" s="3">
        <f t="shared" si="1276"/>
        <v>1</v>
      </c>
      <c r="AG575" s="3">
        <f t="shared" si="1276"/>
        <v>1</v>
      </c>
      <c r="AH575" s="3">
        <f t="shared" si="1276"/>
        <v>0</v>
      </c>
      <c r="AI575" s="3">
        <f t="shared" si="1276"/>
        <v>0</v>
      </c>
      <c r="AJ575" s="3">
        <f t="shared" si="1276"/>
        <v>1</v>
      </c>
      <c r="AK575" s="3">
        <f t="shared" si="1276"/>
        <v>0</v>
      </c>
      <c r="AL575" s="3">
        <f t="shared" si="1276"/>
        <v>1</v>
      </c>
      <c r="AM575" s="3">
        <f t="shared" si="1213"/>
        <v>6</v>
      </c>
      <c r="DK575" s="3">
        <v>417</v>
      </c>
      <c r="DL575" s="3" t="s">
        <v>1</v>
      </c>
      <c r="DM575" s="3" t="s">
        <v>2</v>
      </c>
      <c r="DN575" s="3" t="s">
        <v>3</v>
      </c>
      <c r="DP575" s="3" t="s">
        <v>5</v>
      </c>
      <c r="DQ575" s="3" t="s">
        <v>6</v>
      </c>
      <c r="DR575" s="3" t="s">
        <v>0</v>
      </c>
      <c r="DU575" s="3" t="s">
        <v>105</v>
      </c>
      <c r="DW575" s="3" t="s">
        <v>72</v>
      </c>
      <c r="DY575" s="3" t="s">
        <v>117</v>
      </c>
      <c r="DZ575" s="3" t="s">
        <v>122</v>
      </c>
      <c r="EA575" s="3" t="s">
        <v>127</v>
      </c>
      <c r="EB575" s="3" t="s">
        <v>126</v>
      </c>
      <c r="EC575" s="3" t="s">
        <v>128</v>
      </c>
      <c r="ED575" s="3" t="s">
        <v>120</v>
      </c>
      <c r="EE575" s="3" t="s">
        <v>123</v>
      </c>
      <c r="EF575" s="3" t="s">
        <v>118</v>
      </c>
      <c r="EH575" s="3">
        <f t="shared" ref="EH575:ES575" si="1277">IF(AND(DL575&lt;&gt;"",EH158=1),1,0)</f>
        <v>0</v>
      </c>
      <c r="EI575" s="3">
        <f t="shared" si="1277"/>
        <v>0</v>
      </c>
      <c r="EJ575" s="3">
        <f t="shared" si="1277"/>
        <v>1</v>
      </c>
      <c r="EK575" s="3">
        <f t="shared" si="1277"/>
        <v>0</v>
      </c>
      <c r="EL575" s="3">
        <f t="shared" si="1277"/>
        <v>1</v>
      </c>
      <c r="EM575" s="3">
        <f t="shared" si="1277"/>
        <v>1</v>
      </c>
      <c r="EN575" s="3">
        <f t="shared" si="1277"/>
        <v>1</v>
      </c>
      <c r="EO575" s="3">
        <f t="shared" si="1277"/>
        <v>0</v>
      </c>
      <c r="EP575" s="3">
        <f t="shared" si="1277"/>
        <v>0</v>
      </c>
      <c r="EQ575" s="3">
        <f t="shared" si="1277"/>
        <v>1</v>
      </c>
      <c r="ER575" s="3">
        <f t="shared" si="1277"/>
        <v>0</v>
      </c>
      <c r="ES575" s="3">
        <f t="shared" si="1277"/>
        <v>1</v>
      </c>
      <c r="ET575" s="3">
        <f t="shared" si="1215"/>
        <v>6</v>
      </c>
    </row>
    <row r="576" spans="4:150" x14ac:dyDescent="0.25">
      <c r="D576" s="3">
        <v>418</v>
      </c>
      <c r="E576" s="3" t="s">
        <v>1</v>
      </c>
      <c r="F576" s="3" t="s">
        <v>2</v>
      </c>
      <c r="G576" s="3" t="s">
        <v>3</v>
      </c>
      <c r="I576" s="3" t="s">
        <v>5</v>
      </c>
      <c r="J576" s="3" t="s">
        <v>6</v>
      </c>
      <c r="K576" s="3" t="s">
        <v>0</v>
      </c>
      <c r="N576" s="3" t="s">
        <v>105</v>
      </c>
      <c r="O576" s="5" t="s">
        <v>106</v>
      </c>
      <c r="R576" s="3" t="s">
        <v>117</v>
      </c>
      <c r="S576" s="3" t="s">
        <v>122</v>
      </c>
      <c r="T576" s="3" t="s">
        <v>127</v>
      </c>
      <c r="U576" s="3" t="s">
        <v>126</v>
      </c>
      <c r="V576" s="3" t="s">
        <v>128</v>
      </c>
      <c r="W576" s="3" t="s">
        <v>120</v>
      </c>
      <c r="X576" s="3" t="s">
        <v>118</v>
      </c>
      <c r="Y576" s="3" t="s">
        <v>124</v>
      </c>
      <c r="AA576" s="3">
        <f t="shared" ref="AA576:AL576" si="1278">IF(AND(E576&lt;&gt;"",AA158=1),1,0)</f>
        <v>0</v>
      </c>
      <c r="AB576" s="3">
        <f t="shared" si="1278"/>
        <v>0</v>
      </c>
      <c r="AC576" s="3">
        <f t="shared" si="1278"/>
        <v>1</v>
      </c>
      <c r="AD576" s="3">
        <f t="shared" si="1278"/>
        <v>0</v>
      </c>
      <c r="AE576" s="3">
        <f t="shared" si="1278"/>
        <v>1</v>
      </c>
      <c r="AF576" s="3">
        <f t="shared" si="1278"/>
        <v>1</v>
      </c>
      <c r="AG576" s="3">
        <f t="shared" si="1278"/>
        <v>1</v>
      </c>
      <c r="AH576" s="3">
        <f t="shared" si="1278"/>
        <v>0</v>
      </c>
      <c r="AI576" s="3">
        <f t="shared" si="1278"/>
        <v>0</v>
      </c>
      <c r="AJ576" s="3">
        <f t="shared" si="1278"/>
        <v>1</v>
      </c>
      <c r="AK576" s="3">
        <f t="shared" si="1278"/>
        <v>0</v>
      </c>
      <c r="AL576" s="3">
        <f t="shared" si="1278"/>
        <v>0</v>
      </c>
      <c r="AM576" s="3">
        <f t="shared" si="1213"/>
        <v>5</v>
      </c>
      <c r="DK576" s="3">
        <v>418</v>
      </c>
      <c r="DL576" s="3" t="s">
        <v>1</v>
      </c>
      <c r="DM576" s="3" t="s">
        <v>2</v>
      </c>
      <c r="DN576" s="3" t="s">
        <v>3</v>
      </c>
      <c r="DP576" s="3" t="s">
        <v>5</v>
      </c>
      <c r="DQ576" s="3" t="s">
        <v>6</v>
      </c>
      <c r="DR576" s="3" t="s">
        <v>0</v>
      </c>
      <c r="DU576" s="3" t="s">
        <v>105</v>
      </c>
      <c r="DV576" s="5" t="s">
        <v>106</v>
      </c>
      <c r="DY576" s="3" t="s">
        <v>117</v>
      </c>
      <c r="DZ576" s="3" t="s">
        <v>122</v>
      </c>
      <c r="EA576" s="3" t="s">
        <v>127</v>
      </c>
      <c r="EB576" s="3" t="s">
        <v>126</v>
      </c>
      <c r="EC576" s="3" t="s">
        <v>128</v>
      </c>
      <c r="ED576" s="3" t="s">
        <v>120</v>
      </c>
      <c r="EE576" s="3" t="s">
        <v>118</v>
      </c>
      <c r="EF576" s="3" t="s">
        <v>124</v>
      </c>
      <c r="EH576" s="3">
        <f t="shared" ref="EH576:ES576" si="1279">IF(AND(DL576&lt;&gt;"",EH158=1),1,0)</f>
        <v>0</v>
      </c>
      <c r="EI576" s="3">
        <f t="shared" si="1279"/>
        <v>0</v>
      </c>
      <c r="EJ576" s="3">
        <f t="shared" si="1279"/>
        <v>1</v>
      </c>
      <c r="EK576" s="3">
        <f t="shared" si="1279"/>
        <v>0</v>
      </c>
      <c r="EL576" s="3">
        <f t="shared" si="1279"/>
        <v>1</v>
      </c>
      <c r="EM576" s="3">
        <f t="shared" si="1279"/>
        <v>1</v>
      </c>
      <c r="EN576" s="3">
        <f t="shared" si="1279"/>
        <v>1</v>
      </c>
      <c r="EO576" s="3">
        <f t="shared" si="1279"/>
        <v>0</v>
      </c>
      <c r="EP576" s="3">
        <f t="shared" si="1279"/>
        <v>0</v>
      </c>
      <c r="EQ576" s="3">
        <f t="shared" si="1279"/>
        <v>1</v>
      </c>
      <c r="ER576" s="3">
        <f t="shared" si="1279"/>
        <v>0</v>
      </c>
      <c r="ES576" s="3">
        <f t="shared" si="1279"/>
        <v>0</v>
      </c>
      <c r="ET576" s="3">
        <f t="shared" si="1215"/>
        <v>5</v>
      </c>
    </row>
    <row r="577" spans="4:150" x14ac:dyDescent="0.25">
      <c r="D577" s="3">
        <v>419</v>
      </c>
      <c r="E577" s="3" t="s">
        <v>1</v>
      </c>
      <c r="F577" s="3" t="s">
        <v>2</v>
      </c>
      <c r="G577" s="3" t="s">
        <v>3</v>
      </c>
      <c r="I577" s="3" t="s">
        <v>5</v>
      </c>
      <c r="J577" s="3" t="s">
        <v>6</v>
      </c>
      <c r="K577" s="3" t="s">
        <v>0</v>
      </c>
      <c r="M577" s="3" t="s">
        <v>104</v>
      </c>
      <c r="P577" s="3" t="s">
        <v>72</v>
      </c>
      <c r="R577" s="3" t="s">
        <v>117</v>
      </c>
      <c r="S577" s="3" t="s">
        <v>122</v>
      </c>
      <c r="T577" s="3" t="s">
        <v>127</v>
      </c>
      <c r="U577" s="3" t="s">
        <v>126</v>
      </c>
      <c r="V577" s="3" t="s">
        <v>128</v>
      </c>
      <c r="W577" s="3" t="s">
        <v>120</v>
      </c>
      <c r="X577" s="3" t="s">
        <v>123</v>
      </c>
      <c r="Y577" s="3" t="s">
        <v>119</v>
      </c>
      <c r="AA577" s="3">
        <f t="shared" ref="AA577:AL577" si="1280">IF(AND(E577&lt;&gt;"",AA158=1),1,0)</f>
        <v>0</v>
      </c>
      <c r="AB577" s="3">
        <f t="shared" si="1280"/>
        <v>0</v>
      </c>
      <c r="AC577" s="3">
        <f t="shared" si="1280"/>
        <v>1</v>
      </c>
      <c r="AD577" s="3">
        <f t="shared" si="1280"/>
        <v>0</v>
      </c>
      <c r="AE577" s="3">
        <f t="shared" si="1280"/>
        <v>1</v>
      </c>
      <c r="AF577" s="3">
        <f t="shared" si="1280"/>
        <v>1</v>
      </c>
      <c r="AG577" s="3">
        <f t="shared" si="1280"/>
        <v>1</v>
      </c>
      <c r="AH577" s="3">
        <f t="shared" si="1280"/>
        <v>0</v>
      </c>
      <c r="AI577" s="3">
        <f t="shared" si="1280"/>
        <v>1</v>
      </c>
      <c r="AJ577" s="3">
        <f t="shared" si="1280"/>
        <v>0</v>
      </c>
      <c r="AK577" s="3">
        <f t="shared" si="1280"/>
        <v>0</v>
      </c>
      <c r="AL577" s="3">
        <f t="shared" si="1280"/>
        <v>1</v>
      </c>
      <c r="AM577" s="3">
        <f t="shared" si="1213"/>
        <v>6</v>
      </c>
      <c r="DK577" s="3">
        <v>419</v>
      </c>
      <c r="DL577" s="3" t="s">
        <v>1</v>
      </c>
      <c r="DM577" s="3" t="s">
        <v>2</v>
      </c>
      <c r="DN577" s="3" t="s">
        <v>3</v>
      </c>
      <c r="DP577" s="3" t="s">
        <v>5</v>
      </c>
      <c r="DQ577" s="3" t="s">
        <v>6</v>
      </c>
      <c r="DR577" s="3" t="s">
        <v>0</v>
      </c>
      <c r="DT577" s="3" t="s">
        <v>104</v>
      </c>
      <c r="DW577" s="3" t="s">
        <v>72</v>
      </c>
      <c r="DY577" s="3" t="s">
        <v>117</v>
      </c>
      <c r="DZ577" s="3" t="s">
        <v>122</v>
      </c>
      <c r="EA577" s="3" t="s">
        <v>127</v>
      </c>
      <c r="EB577" s="3" t="s">
        <v>126</v>
      </c>
      <c r="EC577" s="3" t="s">
        <v>128</v>
      </c>
      <c r="ED577" s="3" t="s">
        <v>120</v>
      </c>
      <c r="EE577" s="3" t="s">
        <v>123</v>
      </c>
      <c r="EF577" s="3" t="s">
        <v>119</v>
      </c>
      <c r="EH577" s="3">
        <f t="shared" ref="EH577:ES577" si="1281">IF(AND(DL577&lt;&gt;"",EH158=1),1,0)</f>
        <v>0</v>
      </c>
      <c r="EI577" s="3">
        <f t="shared" si="1281"/>
        <v>0</v>
      </c>
      <c r="EJ577" s="3">
        <f t="shared" si="1281"/>
        <v>1</v>
      </c>
      <c r="EK577" s="3">
        <f t="shared" si="1281"/>
        <v>0</v>
      </c>
      <c r="EL577" s="3">
        <f t="shared" si="1281"/>
        <v>1</v>
      </c>
      <c r="EM577" s="3">
        <f t="shared" si="1281"/>
        <v>1</v>
      </c>
      <c r="EN577" s="3">
        <f t="shared" si="1281"/>
        <v>1</v>
      </c>
      <c r="EO577" s="3">
        <f t="shared" si="1281"/>
        <v>0</v>
      </c>
      <c r="EP577" s="3">
        <f t="shared" si="1281"/>
        <v>1</v>
      </c>
      <c r="EQ577" s="3">
        <f t="shared" si="1281"/>
        <v>0</v>
      </c>
      <c r="ER577" s="3">
        <f t="shared" si="1281"/>
        <v>0</v>
      </c>
      <c r="ES577" s="3">
        <f t="shared" si="1281"/>
        <v>1</v>
      </c>
      <c r="ET577" s="3">
        <f t="shared" si="1215"/>
        <v>6</v>
      </c>
    </row>
    <row r="578" spans="4:150" x14ac:dyDescent="0.25">
      <c r="D578" s="3">
        <v>420</v>
      </c>
      <c r="E578" s="3" t="s">
        <v>1</v>
      </c>
      <c r="F578" s="3" t="s">
        <v>2</v>
      </c>
      <c r="G578" s="3" t="s">
        <v>3</v>
      </c>
      <c r="I578" s="3" t="s">
        <v>5</v>
      </c>
      <c r="J578" s="3" t="s">
        <v>6</v>
      </c>
      <c r="K578" s="3" t="s">
        <v>0</v>
      </c>
      <c r="M578" s="3" t="s">
        <v>104</v>
      </c>
      <c r="O578" s="5" t="s">
        <v>106</v>
      </c>
      <c r="R578" s="3" t="s">
        <v>117</v>
      </c>
      <c r="S578" s="3" t="s">
        <v>122</v>
      </c>
      <c r="T578" s="3" t="s">
        <v>127</v>
      </c>
      <c r="U578" s="3" t="s">
        <v>126</v>
      </c>
      <c r="V578" s="3" t="s">
        <v>128</v>
      </c>
      <c r="W578" s="3" t="s">
        <v>120</v>
      </c>
      <c r="X578" s="3" t="s">
        <v>119</v>
      </c>
      <c r="Y578" s="3" t="s">
        <v>124</v>
      </c>
      <c r="AA578" s="3">
        <f t="shared" ref="AA578:AL578" si="1282">IF(AND(E578&lt;&gt;"",AA158=1),1,0)</f>
        <v>0</v>
      </c>
      <c r="AB578" s="3">
        <f t="shared" si="1282"/>
        <v>0</v>
      </c>
      <c r="AC578" s="3">
        <f t="shared" si="1282"/>
        <v>1</v>
      </c>
      <c r="AD578" s="3">
        <f t="shared" si="1282"/>
        <v>0</v>
      </c>
      <c r="AE578" s="3">
        <f t="shared" si="1282"/>
        <v>1</v>
      </c>
      <c r="AF578" s="3">
        <f t="shared" si="1282"/>
        <v>1</v>
      </c>
      <c r="AG578" s="3">
        <f t="shared" si="1282"/>
        <v>1</v>
      </c>
      <c r="AH578" s="3">
        <f t="shared" si="1282"/>
        <v>0</v>
      </c>
      <c r="AI578" s="3">
        <f t="shared" si="1282"/>
        <v>1</v>
      </c>
      <c r="AJ578" s="3">
        <f t="shared" si="1282"/>
        <v>0</v>
      </c>
      <c r="AK578" s="3">
        <f t="shared" si="1282"/>
        <v>0</v>
      </c>
      <c r="AL578" s="3">
        <f t="shared" si="1282"/>
        <v>0</v>
      </c>
      <c r="AM578" s="3">
        <f t="shared" si="1213"/>
        <v>5</v>
      </c>
      <c r="DK578" s="3">
        <v>420</v>
      </c>
      <c r="DL578" s="3" t="s">
        <v>1</v>
      </c>
      <c r="DM578" s="3" t="s">
        <v>2</v>
      </c>
      <c r="DN578" s="3" t="s">
        <v>3</v>
      </c>
      <c r="DP578" s="3" t="s">
        <v>5</v>
      </c>
      <c r="DQ578" s="3" t="s">
        <v>6</v>
      </c>
      <c r="DR578" s="3" t="s">
        <v>0</v>
      </c>
      <c r="DT578" s="3" t="s">
        <v>104</v>
      </c>
      <c r="DV578" s="5" t="s">
        <v>106</v>
      </c>
      <c r="DY578" s="3" t="s">
        <v>117</v>
      </c>
      <c r="DZ578" s="3" t="s">
        <v>122</v>
      </c>
      <c r="EA578" s="3" t="s">
        <v>127</v>
      </c>
      <c r="EB578" s="3" t="s">
        <v>126</v>
      </c>
      <c r="EC578" s="3" t="s">
        <v>128</v>
      </c>
      <c r="ED578" s="3" t="s">
        <v>120</v>
      </c>
      <c r="EE578" s="3" t="s">
        <v>119</v>
      </c>
      <c r="EF578" s="3" t="s">
        <v>124</v>
      </c>
      <c r="EH578" s="3">
        <f t="shared" ref="EH578:ES578" si="1283">IF(AND(DL578&lt;&gt;"",EH158=1),1,0)</f>
        <v>0</v>
      </c>
      <c r="EI578" s="3">
        <f t="shared" si="1283"/>
        <v>0</v>
      </c>
      <c r="EJ578" s="3">
        <f t="shared" si="1283"/>
        <v>1</v>
      </c>
      <c r="EK578" s="3">
        <f t="shared" si="1283"/>
        <v>0</v>
      </c>
      <c r="EL578" s="3">
        <f t="shared" si="1283"/>
        <v>1</v>
      </c>
      <c r="EM578" s="3">
        <f t="shared" si="1283"/>
        <v>1</v>
      </c>
      <c r="EN578" s="3">
        <f t="shared" si="1283"/>
        <v>1</v>
      </c>
      <c r="EO578" s="3">
        <f t="shared" si="1283"/>
        <v>0</v>
      </c>
      <c r="EP578" s="3">
        <f t="shared" si="1283"/>
        <v>1</v>
      </c>
      <c r="EQ578" s="3">
        <f t="shared" si="1283"/>
        <v>0</v>
      </c>
      <c r="ER578" s="3">
        <f t="shared" si="1283"/>
        <v>0</v>
      </c>
      <c r="ES578" s="3">
        <f t="shared" si="1283"/>
        <v>0</v>
      </c>
      <c r="ET578" s="3">
        <f t="shared" si="1215"/>
        <v>5</v>
      </c>
    </row>
    <row r="579" spans="4:150" x14ac:dyDescent="0.25">
      <c r="D579" s="3">
        <v>421</v>
      </c>
      <c r="E579" s="3" t="s">
        <v>1</v>
      </c>
      <c r="F579" s="3" t="s">
        <v>2</v>
      </c>
      <c r="G579" s="3" t="s">
        <v>3</v>
      </c>
      <c r="I579" s="3" t="s">
        <v>5</v>
      </c>
      <c r="J579" s="3" t="s">
        <v>6</v>
      </c>
      <c r="K579" s="3" t="s">
        <v>0</v>
      </c>
      <c r="M579" s="3" t="s">
        <v>104</v>
      </c>
      <c r="N579" s="3" t="s">
        <v>105</v>
      </c>
      <c r="R579" s="3" t="s">
        <v>117</v>
      </c>
      <c r="S579" s="3" t="s">
        <v>122</v>
      </c>
      <c r="T579" s="3" t="s">
        <v>127</v>
      </c>
      <c r="U579" s="3" t="s">
        <v>126</v>
      </c>
      <c r="V579" s="3" t="s">
        <v>128</v>
      </c>
      <c r="W579" s="3" t="s">
        <v>120</v>
      </c>
      <c r="X579" s="3" t="s">
        <v>119</v>
      </c>
      <c r="Y579" s="3" t="s">
        <v>118</v>
      </c>
      <c r="AA579" s="3">
        <f t="shared" ref="AA579:AL579" si="1284">IF(AND(E579&lt;&gt;"",AA158=1),1,0)</f>
        <v>0</v>
      </c>
      <c r="AB579" s="3">
        <f t="shared" si="1284"/>
        <v>0</v>
      </c>
      <c r="AC579" s="3">
        <f t="shared" si="1284"/>
        <v>1</v>
      </c>
      <c r="AD579" s="3">
        <f t="shared" si="1284"/>
        <v>0</v>
      </c>
      <c r="AE579" s="3">
        <f t="shared" si="1284"/>
        <v>1</v>
      </c>
      <c r="AF579" s="3">
        <f t="shared" si="1284"/>
        <v>1</v>
      </c>
      <c r="AG579" s="3">
        <f t="shared" si="1284"/>
        <v>1</v>
      </c>
      <c r="AH579" s="3">
        <f t="shared" si="1284"/>
        <v>0</v>
      </c>
      <c r="AI579" s="3">
        <f t="shared" si="1284"/>
        <v>1</v>
      </c>
      <c r="AJ579" s="3">
        <f t="shared" si="1284"/>
        <v>1</v>
      </c>
      <c r="AK579" s="3">
        <f t="shared" si="1284"/>
        <v>0</v>
      </c>
      <c r="AL579" s="3">
        <f t="shared" si="1284"/>
        <v>0</v>
      </c>
      <c r="AM579" s="3">
        <f t="shared" si="1213"/>
        <v>6</v>
      </c>
      <c r="DK579" s="3">
        <v>421</v>
      </c>
      <c r="DL579" s="3" t="s">
        <v>1</v>
      </c>
      <c r="DM579" s="3" t="s">
        <v>2</v>
      </c>
      <c r="DN579" s="3" t="s">
        <v>3</v>
      </c>
      <c r="DP579" s="3" t="s">
        <v>5</v>
      </c>
      <c r="DQ579" s="3" t="s">
        <v>6</v>
      </c>
      <c r="DR579" s="3" t="s">
        <v>0</v>
      </c>
      <c r="DT579" s="3" t="s">
        <v>104</v>
      </c>
      <c r="DU579" s="3" t="s">
        <v>105</v>
      </c>
      <c r="DY579" s="3" t="s">
        <v>117</v>
      </c>
      <c r="DZ579" s="3" t="s">
        <v>122</v>
      </c>
      <c r="EA579" s="3" t="s">
        <v>127</v>
      </c>
      <c r="EB579" s="3" t="s">
        <v>126</v>
      </c>
      <c r="EC579" s="3" t="s">
        <v>128</v>
      </c>
      <c r="ED579" s="3" t="s">
        <v>120</v>
      </c>
      <c r="EE579" s="3" t="s">
        <v>119</v>
      </c>
      <c r="EF579" s="3" t="s">
        <v>118</v>
      </c>
      <c r="EH579" s="3">
        <f t="shared" ref="EH579:ES579" si="1285">IF(AND(DL579&lt;&gt;"",EH158=1),1,0)</f>
        <v>0</v>
      </c>
      <c r="EI579" s="3">
        <f t="shared" si="1285"/>
        <v>0</v>
      </c>
      <c r="EJ579" s="3">
        <f t="shared" si="1285"/>
        <v>1</v>
      </c>
      <c r="EK579" s="3">
        <f t="shared" si="1285"/>
        <v>0</v>
      </c>
      <c r="EL579" s="3">
        <f t="shared" si="1285"/>
        <v>1</v>
      </c>
      <c r="EM579" s="3">
        <f t="shared" si="1285"/>
        <v>1</v>
      </c>
      <c r="EN579" s="3">
        <f t="shared" si="1285"/>
        <v>1</v>
      </c>
      <c r="EO579" s="3">
        <f t="shared" si="1285"/>
        <v>0</v>
      </c>
      <c r="EP579" s="3">
        <f t="shared" si="1285"/>
        <v>1</v>
      </c>
      <c r="EQ579" s="3">
        <f t="shared" si="1285"/>
        <v>1</v>
      </c>
      <c r="ER579" s="3">
        <f t="shared" si="1285"/>
        <v>0</v>
      </c>
      <c r="ES579" s="3">
        <f t="shared" si="1285"/>
        <v>0</v>
      </c>
      <c r="ET579" s="3">
        <f t="shared" si="1215"/>
        <v>6</v>
      </c>
    </row>
    <row r="580" spans="4:150" x14ac:dyDescent="0.25">
      <c r="D580" s="3">
        <v>422</v>
      </c>
      <c r="E580" s="3" t="s">
        <v>1</v>
      </c>
      <c r="F580" s="3" t="s">
        <v>2</v>
      </c>
      <c r="G580" s="3" t="s">
        <v>3</v>
      </c>
      <c r="I580" s="3" t="s">
        <v>5</v>
      </c>
      <c r="J580" s="3" t="s">
        <v>6</v>
      </c>
      <c r="K580" s="3" t="s">
        <v>0</v>
      </c>
      <c r="L580" s="3" t="s">
        <v>7</v>
      </c>
      <c r="P580" s="3" t="s">
        <v>72</v>
      </c>
      <c r="R580" s="3" t="s">
        <v>121</v>
      </c>
      <c r="S580" s="3" t="s">
        <v>122</v>
      </c>
      <c r="T580" s="3" t="s">
        <v>127</v>
      </c>
      <c r="U580" s="3" t="s">
        <v>126</v>
      </c>
      <c r="V580" s="3" t="s">
        <v>128</v>
      </c>
      <c r="W580" s="3" t="s">
        <v>120</v>
      </c>
      <c r="X580" s="3" t="s">
        <v>123</v>
      </c>
      <c r="Y580" s="3" t="s">
        <v>117</v>
      </c>
      <c r="AA580" s="3">
        <f t="shared" ref="AA580:AL580" si="1286">IF(AND(E580&lt;&gt;"",AA158=1),1,0)</f>
        <v>0</v>
      </c>
      <c r="AB580" s="3">
        <f t="shared" si="1286"/>
        <v>0</v>
      </c>
      <c r="AC580" s="3">
        <f t="shared" si="1286"/>
        <v>1</v>
      </c>
      <c r="AD580" s="3">
        <f t="shared" si="1286"/>
        <v>0</v>
      </c>
      <c r="AE580" s="3">
        <f t="shared" si="1286"/>
        <v>1</v>
      </c>
      <c r="AF580" s="3">
        <f t="shared" si="1286"/>
        <v>1</v>
      </c>
      <c r="AG580" s="3">
        <f t="shared" si="1286"/>
        <v>1</v>
      </c>
      <c r="AH580" s="3">
        <f t="shared" si="1286"/>
        <v>0</v>
      </c>
      <c r="AI580" s="3">
        <f t="shared" si="1286"/>
        <v>0</v>
      </c>
      <c r="AJ580" s="3">
        <f t="shared" si="1286"/>
        <v>0</v>
      </c>
      <c r="AK580" s="3">
        <f t="shared" si="1286"/>
        <v>0</v>
      </c>
      <c r="AL580" s="3">
        <f t="shared" si="1286"/>
        <v>1</v>
      </c>
      <c r="AM580" s="3">
        <f t="shared" si="1213"/>
        <v>5</v>
      </c>
      <c r="DK580" s="3">
        <v>422</v>
      </c>
      <c r="DL580" s="3" t="s">
        <v>1</v>
      </c>
      <c r="DM580" s="3" t="s">
        <v>2</v>
      </c>
      <c r="DN580" s="3" t="s">
        <v>3</v>
      </c>
      <c r="DP580" s="3" t="s">
        <v>5</v>
      </c>
      <c r="DQ580" s="3" t="s">
        <v>6</v>
      </c>
      <c r="DR580" s="3" t="s">
        <v>0</v>
      </c>
      <c r="DS580" s="3" t="s">
        <v>7</v>
      </c>
      <c r="DW580" s="3" t="s">
        <v>72</v>
      </c>
      <c r="DY580" s="3" t="s">
        <v>121</v>
      </c>
      <c r="DZ580" s="3" t="s">
        <v>122</v>
      </c>
      <c r="EA580" s="3" t="s">
        <v>127</v>
      </c>
      <c r="EB580" s="3" t="s">
        <v>126</v>
      </c>
      <c r="EC580" s="3" t="s">
        <v>128</v>
      </c>
      <c r="ED580" s="3" t="s">
        <v>120</v>
      </c>
      <c r="EE580" s="3" t="s">
        <v>123</v>
      </c>
      <c r="EF580" s="3" t="s">
        <v>117</v>
      </c>
      <c r="EH580" s="3">
        <f t="shared" ref="EH580:ES580" si="1287">IF(AND(DL580&lt;&gt;"",EH158=1),1,0)</f>
        <v>0</v>
      </c>
      <c r="EI580" s="3">
        <f t="shared" si="1287"/>
        <v>0</v>
      </c>
      <c r="EJ580" s="3">
        <f t="shared" si="1287"/>
        <v>1</v>
      </c>
      <c r="EK580" s="3">
        <f t="shared" si="1287"/>
        <v>0</v>
      </c>
      <c r="EL580" s="3">
        <f t="shared" si="1287"/>
        <v>1</v>
      </c>
      <c r="EM580" s="3">
        <f t="shared" si="1287"/>
        <v>1</v>
      </c>
      <c r="EN580" s="3">
        <f t="shared" si="1287"/>
        <v>1</v>
      </c>
      <c r="EO580" s="3">
        <f t="shared" si="1287"/>
        <v>0</v>
      </c>
      <c r="EP580" s="3">
        <f t="shared" si="1287"/>
        <v>0</v>
      </c>
      <c r="EQ580" s="3">
        <f t="shared" si="1287"/>
        <v>0</v>
      </c>
      <c r="ER580" s="3">
        <f t="shared" si="1287"/>
        <v>0</v>
      </c>
      <c r="ES580" s="3">
        <f t="shared" si="1287"/>
        <v>1</v>
      </c>
      <c r="ET580" s="3">
        <f t="shared" si="1215"/>
        <v>5</v>
      </c>
    </row>
    <row r="581" spans="4:150" x14ac:dyDescent="0.25">
      <c r="D581" s="3">
        <v>423</v>
      </c>
      <c r="E581" s="3" t="s">
        <v>1</v>
      </c>
      <c r="F581" s="3" t="s">
        <v>2</v>
      </c>
      <c r="G581" s="3" t="s">
        <v>3</v>
      </c>
      <c r="I581" s="3" t="s">
        <v>5</v>
      </c>
      <c r="J581" s="3" t="s">
        <v>6</v>
      </c>
      <c r="K581" s="3" t="s">
        <v>0</v>
      </c>
      <c r="L581" s="3" t="s">
        <v>7</v>
      </c>
      <c r="O581" s="5" t="s">
        <v>106</v>
      </c>
      <c r="R581" s="3" t="s">
        <v>121</v>
      </c>
      <c r="S581" s="3" t="s">
        <v>122</v>
      </c>
      <c r="T581" s="3" t="s">
        <v>127</v>
      </c>
      <c r="U581" s="3" t="s">
        <v>126</v>
      </c>
      <c r="V581" s="3" t="s">
        <v>128</v>
      </c>
      <c r="W581" s="3" t="s">
        <v>120</v>
      </c>
      <c r="X581" s="3" t="s">
        <v>117</v>
      </c>
      <c r="Y581" s="3" t="s">
        <v>124</v>
      </c>
      <c r="AA581" s="3">
        <f t="shared" ref="AA581:AL581" si="1288">IF(AND(E581&lt;&gt;"",AA158=1),1,0)</f>
        <v>0</v>
      </c>
      <c r="AB581" s="3">
        <f t="shared" si="1288"/>
        <v>0</v>
      </c>
      <c r="AC581" s="3">
        <f t="shared" si="1288"/>
        <v>1</v>
      </c>
      <c r="AD581" s="3">
        <f t="shared" si="1288"/>
        <v>0</v>
      </c>
      <c r="AE581" s="3">
        <f t="shared" si="1288"/>
        <v>1</v>
      </c>
      <c r="AF581" s="3">
        <f t="shared" si="1288"/>
        <v>1</v>
      </c>
      <c r="AG581" s="3">
        <f t="shared" si="1288"/>
        <v>1</v>
      </c>
      <c r="AH581" s="3">
        <f t="shared" si="1288"/>
        <v>0</v>
      </c>
      <c r="AI581" s="3">
        <f t="shared" si="1288"/>
        <v>0</v>
      </c>
      <c r="AJ581" s="3">
        <f t="shared" si="1288"/>
        <v>0</v>
      </c>
      <c r="AK581" s="3">
        <f t="shared" si="1288"/>
        <v>0</v>
      </c>
      <c r="AL581" s="3">
        <f t="shared" si="1288"/>
        <v>0</v>
      </c>
      <c r="AM581" s="3">
        <f t="shared" si="1213"/>
        <v>4</v>
      </c>
      <c r="DK581" s="3">
        <v>423</v>
      </c>
      <c r="DL581" s="3" t="s">
        <v>1</v>
      </c>
      <c r="DM581" s="3" t="s">
        <v>2</v>
      </c>
      <c r="DN581" s="3" t="s">
        <v>3</v>
      </c>
      <c r="DP581" s="3" t="s">
        <v>5</v>
      </c>
      <c r="DQ581" s="3" t="s">
        <v>6</v>
      </c>
      <c r="DR581" s="3" t="s">
        <v>0</v>
      </c>
      <c r="DS581" s="3" t="s">
        <v>7</v>
      </c>
      <c r="DV581" s="5" t="s">
        <v>106</v>
      </c>
      <c r="DY581" s="3" t="s">
        <v>121</v>
      </c>
      <c r="DZ581" s="3" t="s">
        <v>122</v>
      </c>
      <c r="EA581" s="3" t="s">
        <v>127</v>
      </c>
      <c r="EB581" s="3" t="s">
        <v>126</v>
      </c>
      <c r="EC581" s="3" t="s">
        <v>128</v>
      </c>
      <c r="ED581" s="3" t="s">
        <v>120</v>
      </c>
      <c r="EE581" s="3" t="s">
        <v>117</v>
      </c>
      <c r="EF581" s="3" t="s">
        <v>124</v>
      </c>
      <c r="EH581" s="3">
        <f t="shared" ref="EH581:ES581" si="1289">IF(AND(DL581&lt;&gt;"",EH158=1),1,0)</f>
        <v>0</v>
      </c>
      <c r="EI581" s="3">
        <f t="shared" si="1289"/>
        <v>0</v>
      </c>
      <c r="EJ581" s="3">
        <f t="shared" si="1289"/>
        <v>1</v>
      </c>
      <c r="EK581" s="3">
        <f t="shared" si="1289"/>
        <v>0</v>
      </c>
      <c r="EL581" s="3">
        <f t="shared" si="1289"/>
        <v>1</v>
      </c>
      <c r="EM581" s="3">
        <f t="shared" si="1289"/>
        <v>1</v>
      </c>
      <c r="EN581" s="3">
        <f t="shared" si="1289"/>
        <v>1</v>
      </c>
      <c r="EO581" s="3">
        <f t="shared" si="1289"/>
        <v>0</v>
      </c>
      <c r="EP581" s="3">
        <f t="shared" si="1289"/>
        <v>0</v>
      </c>
      <c r="EQ581" s="3">
        <f t="shared" si="1289"/>
        <v>0</v>
      </c>
      <c r="ER581" s="3">
        <f t="shared" si="1289"/>
        <v>0</v>
      </c>
      <c r="ES581" s="3">
        <f t="shared" si="1289"/>
        <v>0</v>
      </c>
      <c r="ET581" s="3">
        <f t="shared" si="1215"/>
        <v>4</v>
      </c>
    </row>
    <row r="582" spans="4:150" x14ac:dyDescent="0.25">
      <c r="D582" s="3">
        <v>424</v>
      </c>
      <c r="E582" s="3" t="s">
        <v>1</v>
      </c>
      <c r="F582" s="3" t="s">
        <v>2</v>
      </c>
      <c r="G582" s="3" t="s">
        <v>3</v>
      </c>
      <c r="I582" s="3" t="s">
        <v>5</v>
      </c>
      <c r="J582" s="3" t="s">
        <v>6</v>
      </c>
      <c r="K582" s="3" t="s">
        <v>0</v>
      </c>
      <c r="L582" s="3" t="s">
        <v>7</v>
      </c>
      <c r="N582" s="3" t="s">
        <v>105</v>
      </c>
      <c r="R582" s="3" t="s">
        <v>121</v>
      </c>
      <c r="S582" s="3" t="s">
        <v>122</v>
      </c>
      <c r="T582" s="3" t="s">
        <v>127</v>
      </c>
      <c r="U582" s="3" t="s">
        <v>126</v>
      </c>
      <c r="V582" s="3" t="s">
        <v>128</v>
      </c>
      <c r="W582" s="3" t="s">
        <v>120</v>
      </c>
      <c r="X582" s="3" t="s">
        <v>117</v>
      </c>
      <c r="Y582" s="3" t="s">
        <v>118</v>
      </c>
      <c r="AA582" s="3">
        <f t="shared" ref="AA582:AL582" si="1290">IF(AND(E582&lt;&gt;"",AA158=1),1,0)</f>
        <v>0</v>
      </c>
      <c r="AB582" s="3">
        <f t="shared" si="1290"/>
        <v>0</v>
      </c>
      <c r="AC582" s="3">
        <f t="shared" si="1290"/>
        <v>1</v>
      </c>
      <c r="AD582" s="3">
        <f t="shared" si="1290"/>
        <v>0</v>
      </c>
      <c r="AE582" s="3">
        <f t="shared" si="1290"/>
        <v>1</v>
      </c>
      <c r="AF582" s="3">
        <f t="shared" si="1290"/>
        <v>1</v>
      </c>
      <c r="AG582" s="3">
        <f t="shared" si="1290"/>
        <v>1</v>
      </c>
      <c r="AH582" s="3">
        <f t="shared" si="1290"/>
        <v>0</v>
      </c>
      <c r="AI582" s="3">
        <f t="shared" si="1290"/>
        <v>0</v>
      </c>
      <c r="AJ582" s="3">
        <f t="shared" si="1290"/>
        <v>1</v>
      </c>
      <c r="AK582" s="3">
        <f t="shared" si="1290"/>
        <v>0</v>
      </c>
      <c r="AL582" s="3">
        <f t="shared" si="1290"/>
        <v>0</v>
      </c>
      <c r="AM582" s="3">
        <f t="shared" si="1213"/>
        <v>5</v>
      </c>
      <c r="DK582" s="3">
        <v>424</v>
      </c>
      <c r="DL582" s="3" t="s">
        <v>1</v>
      </c>
      <c r="DM582" s="3" t="s">
        <v>2</v>
      </c>
      <c r="DN582" s="3" t="s">
        <v>3</v>
      </c>
      <c r="DP582" s="3" t="s">
        <v>5</v>
      </c>
      <c r="DQ582" s="3" t="s">
        <v>6</v>
      </c>
      <c r="DR582" s="3" t="s">
        <v>0</v>
      </c>
      <c r="DS582" s="3" t="s">
        <v>7</v>
      </c>
      <c r="DU582" s="3" t="s">
        <v>105</v>
      </c>
      <c r="DY582" s="3" t="s">
        <v>121</v>
      </c>
      <c r="DZ582" s="3" t="s">
        <v>122</v>
      </c>
      <c r="EA582" s="3" t="s">
        <v>127</v>
      </c>
      <c r="EB582" s="3" t="s">
        <v>126</v>
      </c>
      <c r="EC582" s="3" t="s">
        <v>128</v>
      </c>
      <c r="ED582" s="3" t="s">
        <v>120</v>
      </c>
      <c r="EE582" s="3" t="s">
        <v>117</v>
      </c>
      <c r="EF582" s="3" t="s">
        <v>118</v>
      </c>
      <c r="EH582" s="3">
        <f t="shared" ref="EH582:ES582" si="1291">IF(AND(DL582&lt;&gt;"",EH158=1),1,0)</f>
        <v>0</v>
      </c>
      <c r="EI582" s="3">
        <f t="shared" si="1291"/>
        <v>0</v>
      </c>
      <c r="EJ582" s="3">
        <f t="shared" si="1291"/>
        <v>1</v>
      </c>
      <c r="EK582" s="3">
        <f t="shared" si="1291"/>
        <v>0</v>
      </c>
      <c r="EL582" s="3">
        <f t="shared" si="1291"/>
        <v>1</v>
      </c>
      <c r="EM582" s="3">
        <f t="shared" si="1291"/>
        <v>1</v>
      </c>
      <c r="EN582" s="3">
        <f t="shared" si="1291"/>
        <v>1</v>
      </c>
      <c r="EO582" s="3">
        <f t="shared" si="1291"/>
        <v>0</v>
      </c>
      <c r="EP582" s="3">
        <f t="shared" si="1291"/>
        <v>0</v>
      </c>
      <c r="EQ582" s="3">
        <f t="shared" si="1291"/>
        <v>1</v>
      </c>
      <c r="ER582" s="3">
        <f t="shared" si="1291"/>
        <v>0</v>
      </c>
      <c r="ES582" s="3">
        <f t="shared" si="1291"/>
        <v>0</v>
      </c>
      <c r="ET582" s="3">
        <f t="shared" si="1215"/>
        <v>5</v>
      </c>
    </row>
    <row r="583" spans="4:150" x14ac:dyDescent="0.25">
      <c r="D583" s="3">
        <v>425</v>
      </c>
      <c r="E583" s="3" t="s">
        <v>1</v>
      </c>
      <c r="F583" s="3" t="s">
        <v>2</v>
      </c>
      <c r="G583" s="3" t="s">
        <v>3</v>
      </c>
      <c r="I583" s="3" t="s">
        <v>5</v>
      </c>
      <c r="J583" s="3" t="s">
        <v>6</v>
      </c>
      <c r="K583" s="3" t="s">
        <v>0</v>
      </c>
      <c r="L583" s="3" t="s">
        <v>7</v>
      </c>
      <c r="M583" s="3" t="s">
        <v>104</v>
      </c>
      <c r="R583" s="3" t="s">
        <v>121</v>
      </c>
      <c r="S583" s="3" t="s">
        <v>122</v>
      </c>
      <c r="T583" s="3" t="s">
        <v>127</v>
      </c>
      <c r="U583" s="3" t="s">
        <v>126</v>
      </c>
      <c r="V583" s="3" t="s">
        <v>128</v>
      </c>
      <c r="W583" s="3" t="s">
        <v>120</v>
      </c>
      <c r="X583" s="3" t="s">
        <v>117</v>
      </c>
      <c r="Y583" s="3" t="s">
        <v>119</v>
      </c>
      <c r="AA583" s="3">
        <f t="shared" ref="AA583:AL583" si="1292">IF(AND(E583&lt;&gt;"",AA158=1),1,0)</f>
        <v>0</v>
      </c>
      <c r="AB583" s="3">
        <f t="shared" si="1292"/>
        <v>0</v>
      </c>
      <c r="AC583" s="3">
        <f t="shared" si="1292"/>
        <v>1</v>
      </c>
      <c r="AD583" s="3">
        <f t="shared" si="1292"/>
        <v>0</v>
      </c>
      <c r="AE583" s="3">
        <f t="shared" si="1292"/>
        <v>1</v>
      </c>
      <c r="AF583" s="3">
        <f t="shared" si="1292"/>
        <v>1</v>
      </c>
      <c r="AG583" s="3">
        <f t="shared" si="1292"/>
        <v>1</v>
      </c>
      <c r="AH583" s="3">
        <f t="shared" si="1292"/>
        <v>0</v>
      </c>
      <c r="AI583" s="3">
        <f t="shared" si="1292"/>
        <v>1</v>
      </c>
      <c r="AJ583" s="3">
        <f t="shared" si="1292"/>
        <v>0</v>
      </c>
      <c r="AK583" s="3">
        <f t="shared" si="1292"/>
        <v>0</v>
      </c>
      <c r="AL583" s="3">
        <f t="shared" si="1292"/>
        <v>0</v>
      </c>
      <c r="AM583" s="3">
        <f t="shared" si="1213"/>
        <v>5</v>
      </c>
      <c r="DK583" s="3">
        <v>425</v>
      </c>
      <c r="DL583" s="3" t="s">
        <v>1</v>
      </c>
      <c r="DM583" s="3" t="s">
        <v>2</v>
      </c>
      <c r="DN583" s="3" t="s">
        <v>3</v>
      </c>
      <c r="DP583" s="3" t="s">
        <v>5</v>
      </c>
      <c r="DQ583" s="3" t="s">
        <v>6</v>
      </c>
      <c r="DR583" s="3" t="s">
        <v>0</v>
      </c>
      <c r="DS583" s="3" t="s">
        <v>7</v>
      </c>
      <c r="DT583" s="3" t="s">
        <v>104</v>
      </c>
      <c r="DY583" s="3" t="s">
        <v>121</v>
      </c>
      <c r="DZ583" s="3" t="s">
        <v>122</v>
      </c>
      <c r="EA583" s="3" t="s">
        <v>127</v>
      </c>
      <c r="EB583" s="3" t="s">
        <v>126</v>
      </c>
      <c r="EC583" s="3" t="s">
        <v>128</v>
      </c>
      <c r="ED583" s="3" t="s">
        <v>120</v>
      </c>
      <c r="EE583" s="3" t="s">
        <v>117</v>
      </c>
      <c r="EF583" s="3" t="s">
        <v>119</v>
      </c>
      <c r="EH583" s="3">
        <f t="shared" ref="EH583:ES583" si="1293">IF(AND(DL583&lt;&gt;"",EH158=1),1,0)</f>
        <v>0</v>
      </c>
      <c r="EI583" s="3">
        <f t="shared" si="1293"/>
        <v>0</v>
      </c>
      <c r="EJ583" s="3">
        <f t="shared" si="1293"/>
        <v>1</v>
      </c>
      <c r="EK583" s="3">
        <f t="shared" si="1293"/>
        <v>0</v>
      </c>
      <c r="EL583" s="3">
        <f t="shared" si="1293"/>
        <v>1</v>
      </c>
      <c r="EM583" s="3">
        <f t="shared" si="1293"/>
        <v>1</v>
      </c>
      <c r="EN583" s="3">
        <f t="shared" si="1293"/>
        <v>1</v>
      </c>
      <c r="EO583" s="3">
        <f t="shared" si="1293"/>
        <v>0</v>
      </c>
      <c r="EP583" s="3">
        <f t="shared" si="1293"/>
        <v>1</v>
      </c>
      <c r="EQ583" s="3">
        <f t="shared" si="1293"/>
        <v>0</v>
      </c>
      <c r="ER583" s="3">
        <f t="shared" si="1293"/>
        <v>0</v>
      </c>
      <c r="ES583" s="3">
        <f t="shared" si="1293"/>
        <v>0</v>
      </c>
      <c r="ET583" s="3">
        <f t="shared" si="1215"/>
        <v>5</v>
      </c>
    </row>
    <row r="584" spans="4:150" x14ac:dyDescent="0.25">
      <c r="D584" s="3">
        <v>426</v>
      </c>
      <c r="E584" s="3" t="s">
        <v>1</v>
      </c>
      <c r="F584" s="3" t="s">
        <v>2</v>
      </c>
      <c r="G584" s="3" t="s">
        <v>3</v>
      </c>
      <c r="H584" s="3" t="s">
        <v>4</v>
      </c>
      <c r="M584" s="3" t="s">
        <v>104</v>
      </c>
      <c r="N584" s="3" t="s">
        <v>105</v>
      </c>
      <c r="O584" s="5" t="s">
        <v>106</v>
      </c>
      <c r="P584" s="3" t="s">
        <v>72</v>
      </c>
      <c r="R584" s="3" t="s">
        <v>119</v>
      </c>
      <c r="S584" s="3" t="s">
        <v>118</v>
      </c>
      <c r="T584" s="3" t="s">
        <v>127</v>
      </c>
      <c r="U584" s="3" t="s">
        <v>126</v>
      </c>
      <c r="V584" s="3" t="s">
        <v>128</v>
      </c>
      <c r="W584" s="3" t="s">
        <v>125</v>
      </c>
      <c r="X584" s="3" t="s">
        <v>123</v>
      </c>
      <c r="Y584" s="3" t="s">
        <v>124</v>
      </c>
      <c r="AA584" s="3">
        <f t="shared" ref="AA584:AL584" si="1294">IF(AND(E584&lt;&gt;"",AA158=1),1,0)</f>
        <v>0</v>
      </c>
      <c r="AB584" s="3">
        <f t="shared" si="1294"/>
        <v>0</v>
      </c>
      <c r="AC584" s="3">
        <f t="shared" si="1294"/>
        <v>1</v>
      </c>
      <c r="AD584" s="3">
        <f t="shared" si="1294"/>
        <v>1</v>
      </c>
      <c r="AE584" s="3">
        <f t="shared" si="1294"/>
        <v>0</v>
      </c>
      <c r="AF584" s="3">
        <f t="shared" si="1294"/>
        <v>0</v>
      </c>
      <c r="AG584" s="3">
        <f t="shared" si="1294"/>
        <v>0</v>
      </c>
      <c r="AH584" s="3">
        <f t="shared" si="1294"/>
        <v>0</v>
      </c>
      <c r="AI584" s="3">
        <f t="shared" si="1294"/>
        <v>1</v>
      </c>
      <c r="AJ584" s="3">
        <f t="shared" si="1294"/>
        <v>1</v>
      </c>
      <c r="AK584" s="3">
        <f t="shared" si="1294"/>
        <v>0</v>
      </c>
      <c r="AL584" s="3">
        <f t="shared" si="1294"/>
        <v>1</v>
      </c>
      <c r="AM584" s="3">
        <f t="shared" si="1213"/>
        <v>5</v>
      </c>
      <c r="DK584" s="3">
        <v>426</v>
      </c>
      <c r="DL584" s="3" t="s">
        <v>1</v>
      </c>
      <c r="DM584" s="3" t="s">
        <v>2</v>
      </c>
      <c r="DN584" s="3" t="s">
        <v>3</v>
      </c>
      <c r="DO584" s="3" t="s">
        <v>4</v>
      </c>
      <c r="DT584" s="3" t="s">
        <v>104</v>
      </c>
      <c r="DU584" s="3" t="s">
        <v>105</v>
      </c>
      <c r="DV584" s="5" t="s">
        <v>106</v>
      </c>
      <c r="DW584" s="3" t="s">
        <v>72</v>
      </c>
      <c r="DY584" s="3" t="s">
        <v>119</v>
      </c>
      <c r="DZ584" s="3" t="s">
        <v>118</v>
      </c>
      <c r="EA584" s="3" t="s">
        <v>127</v>
      </c>
      <c r="EB584" s="3" t="s">
        <v>126</v>
      </c>
      <c r="EC584" s="3" t="s">
        <v>128</v>
      </c>
      <c r="ED584" s="3" t="s">
        <v>125</v>
      </c>
      <c r="EE584" s="3" t="s">
        <v>123</v>
      </c>
      <c r="EF584" s="3" t="s">
        <v>124</v>
      </c>
      <c r="EH584" s="3">
        <f t="shared" ref="EH584:ES584" si="1295">IF(AND(DL584&lt;&gt;"",EH158=1),1,0)</f>
        <v>0</v>
      </c>
      <c r="EI584" s="3">
        <f t="shared" si="1295"/>
        <v>0</v>
      </c>
      <c r="EJ584" s="3">
        <f t="shared" si="1295"/>
        <v>1</v>
      </c>
      <c r="EK584" s="3">
        <f t="shared" si="1295"/>
        <v>1</v>
      </c>
      <c r="EL584" s="3">
        <f t="shared" si="1295"/>
        <v>0</v>
      </c>
      <c r="EM584" s="3">
        <f t="shared" si="1295"/>
        <v>0</v>
      </c>
      <c r="EN584" s="3">
        <f t="shared" si="1295"/>
        <v>0</v>
      </c>
      <c r="EO584" s="3">
        <f t="shared" si="1295"/>
        <v>0</v>
      </c>
      <c r="EP584" s="3">
        <f t="shared" si="1295"/>
        <v>1</v>
      </c>
      <c r="EQ584" s="3">
        <f t="shared" si="1295"/>
        <v>1</v>
      </c>
      <c r="ER584" s="3">
        <f t="shared" si="1295"/>
        <v>0</v>
      </c>
      <c r="ES584" s="3">
        <f t="shared" si="1295"/>
        <v>1</v>
      </c>
      <c r="ET584" s="3">
        <f t="shared" si="1215"/>
        <v>5</v>
      </c>
    </row>
    <row r="585" spans="4:150" x14ac:dyDescent="0.25">
      <c r="D585" s="3">
        <v>427</v>
      </c>
      <c r="E585" s="3" t="s">
        <v>1</v>
      </c>
      <c r="F585" s="3" t="s">
        <v>2</v>
      </c>
      <c r="G585" s="3" t="s">
        <v>3</v>
      </c>
      <c r="H585" s="3" t="s">
        <v>4</v>
      </c>
      <c r="L585" s="3" t="s">
        <v>7</v>
      </c>
      <c r="N585" s="3" t="s">
        <v>105</v>
      </c>
      <c r="O585" s="5" t="s">
        <v>106</v>
      </c>
      <c r="P585" s="3" t="s">
        <v>72</v>
      </c>
      <c r="R585" s="3" t="s">
        <v>121</v>
      </c>
      <c r="S585" s="3" t="s">
        <v>118</v>
      </c>
      <c r="T585" s="3" t="s">
        <v>127</v>
      </c>
      <c r="U585" s="3" t="s">
        <v>126</v>
      </c>
      <c r="V585" s="3" t="s">
        <v>128</v>
      </c>
      <c r="W585" s="3" t="s">
        <v>125</v>
      </c>
      <c r="X585" s="3" t="s">
        <v>123</v>
      </c>
      <c r="Y585" s="3" t="s">
        <v>124</v>
      </c>
      <c r="AA585" s="3">
        <f t="shared" ref="AA585:AL585" si="1296">IF(AND(E585&lt;&gt;"",AA158=1),1,0)</f>
        <v>0</v>
      </c>
      <c r="AB585" s="3">
        <f t="shared" si="1296"/>
        <v>0</v>
      </c>
      <c r="AC585" s="3">
        <f t="shared" si="1296"/>
        <v>1</v>
      </c>
      <c r="AD585" s="3">
        <f t="shared" si="1296"/>
        <v>1</v>
      </c>
      <c r="AE585" s="3">
        <f t="shared" si="1296"/>
        <v>0</v>
      </c>
      <c r="AF585" s="3">
        <f t="shared" si="1296"/>
        <v>0</v>
      </c>
      <c r="AG585" s="3">
        <f t="shared" si="1296"/>
        <v>0</v>
      </c>
      <c r="AH585" s="3">
        <f t="shared" si="1296"/>
        <v>0</v>
      </c>
      <c r="AI585" s="3">
        <f t="shared" si="1296"/>
        <v>0</v>
      </c>
      <c r="AJ585" s="3">
        <f t="shared" si="1296"/>
        <v>1</v>
      </c>
      <c r="AK585" s="3">
        <f t="shared" si="1296"/>
        <v>0</v>
      </c>
      <c r="AL585" s="3">
        <f t="shared" si="1296"/>
        <v>1</v>
      </c>
      <c r="AM585" s="3">
        <f t="shared" si="1213"/>
        <v>4</v>
      </c>
      <c r="DK585" s="3">
        <v>427</v>
      </c>
      <c r="DL585" s="3" t="s">
        <v>1</v>
      </c>
      <c r="DM585" s="3" t="s">
        <v>2</v>
      </c>
      <c r="DN585" s="3" t="s">
        <v>3</v>
      </c>
      <c r="DO585" s="3" t="s">
        <v>4</v>
      </c>
      <c r="DS585" s="3" t="s">
        <v>7</v>
      </c>
      <c r="DU585" s="3" t="s">
        <v>105</v>
      </c>
      <c r="DV585" s="5" t="s">
        <v>106</v>
      </c>
      <c r="DW585" s="3" t="s">
        <v>72</v>
      </c>
      <c r="DY585" s="3" t="s">
        <v>121</v>
      </c>
      <c r="DZ585" s="3" t="s">
        <v>118</v>
      </c>
      <c r="EA585" s="3" t="s">
        <v>127</v>
      </c>
      <c r="EB585" s="3" t="s">
        <v>126</v>
      </c>
      <c r="EC585" s="3" t="s">
        <v>128</v>
      </c>
      <c r="ED585" s="3" t="s">
        <v>125</v>
      </c>
      <c r="EE585" s="3" t="s">
        <v>123</v>
      </c>
      <c r="EF585" s="3" t="s">
        <v>124</v>
      </c>
      <c r="EH585" s="3">
        <f t="shared" ref="EH585:ES585" si="1297">IF(AND(DL585&lt;&gt;"",EH158=1),1,0)</f>
        <v>0</v>
      </c>
      <c r="EI585" s="3">
        <f t="shared" si="1297"/>
        <v>0</v>
      </c>
      <c r="EJ585" s="3">
        <f t="shared" si="1297"/>
        <v>1</v>
      </c>
      <c r="EK585" s="3">
        <f t="shared" si="1297"/>
        <v>1</v>
      </c>
      <c r="EL585" s="3">
        <f t="shared" si="1297"/>
        <v>0</v>
      </c>
      <c r="EM585" s="3">
        <f t="shared" si="1297"/>
        <v>0</v>
      </c>
      <c r="EN585" s="3">
        <f t="shared" si="1297"/>
        <v>0</v>
      </c>
      <c r="EO585" s="3">
        <f t="shared" si="1297"/>
        <v>0</v>
      </c>
      <c r="EP585" s="3">
        <f t="shared" si="1297"/>
        <v>0</v>
      </c>
      <c r="EQ585" s="3">
        <f t="shared" si="1297"/>
        <v>1</v>
      </c>
      <c r="ER585" s="3">
        <f t="shared" si="1297"/>
        <v>0</v>
      </c>
      <c r="ES585" s="3">
        <f t="shared" si="1297"/>
        <v>1</v>
      </c>
      <c r="ET585" s="3">
        <f t="shared" si="1215"/>
        <v>4</v>
      </c>
    </row>
    <row r="586" spans="4:150" x14ac:dyDescent="0.25">
      <c r="D586" s="3">
        <v>428</v>
      </c>
      <c r="E586" s="3" t="s">
        <v>1</v>
      </c>
      <c r="F586" s="3" t="s">
        <v>2</v>
      </c>
      <c r="G586" s="3" t="s">
        <v>3</v>
      </c>
      <c r="H586" s="3" t="s">
        <v>4</v>
      </c>
      <c r="L586" s="3" t="s">
        <v>7</v>
      </c>
      <c r="M586" s="3" t="s">
        <v>104</v>
      </c>
      <c r="O586" s="5" t="s">
        <v>106</v>
      </c>
      <c r="P586" s="3" t="s">
        <v>72</v>
      </c>
      <c r="R586" s="3" t="s">
        <v>121</v>
      </c>
      <c r="S586" s="3" t="s">
        <v>119</v>
      </c>
      <c r="T586" s="3" t="s">
        <v>127</v>
      </c>
      <c r="U586" s="3" t="s">
        <v>126</v>
      </c>
      <c r="V586" s="3" t="s">
        <v>128</v>
      </c>
      <c r="W586" s="3" t="s">
        <v>125</v>
      </c>
      <c r="X586" s="3" t="s">
        <v>123</v>
      </c>
      <c r="Y586" s="3" t="s">
        <v>124</v>
      </c>
      <c r="AA586" s="3">
        <f t="shared" ref="AA586:AL586" si="1298">IF(AND(E586&lt;&gt;"",AA158=1),1,0)</f>
        <v>0</v>
      </c>
      <c r="AB586" s="3">
        <f t="shared" si="1298"/>
        <v>0</v>
      </c>
      <c r="AC586" s="3">
        <f t="shared" si="1298"/>
        <v>1</v>
      </c>
      <c r="AD586" s="3">
        <f t="shared" si="1298"/>
        <v>1</v>
      </c>
      <c r="AE586" s="3">
        <f t="shared" si="1298"/>
        <v>0</v>
      </c>
      <c r="AF586" s="3">
        <f t="shared" si="1298"/>
        <v>0</v>
      </c>
      <c r="AG586" s="3">
        <f t="shared" si="1298"/>
        <v>0</v>
      </c>
      <c r="AH586" s="3">
        <f t="shared" si="1298"/>
        <v>0</v>
      </c>
      <c r="AI586" s="3">
        <f t="shared" si="1298"/>
        <v>1</v>
      </c>
      <c r="AJ586" s="3">
        <f t="shared" si="1298"/>
        <v>0</v>
      </c>
      <c r="AK586" s="3">
        <f t="shared" si="1298"/>
        <v>0</v>
      </c>
      <c r="AL586" s="3">
        <f t="shared" si="1298"/>
        <v>1</v>
      </c>
      <c r="AM586" s="3">
        <f t="shared" si="1213"/>
        <v>4</v>
      </c>
      <c r="DK586" s="3">
        <v>428</v>
      </c>
      <c r="DL586" s="3" t="s">
        <v>1</v>
      </c>
      <c r="DM586" s="3" t="s">
        <v>2</v>
      </c>
      <c r="DN586" s="3" t="s">
        <v>3</v>
      </c>
      <c r="DO586" s="3" t="s">
        <v>4</v>
      </c>
      <c r="DS586" s="3" t="s">
        <v>7</v>
      </c>
      <c r="DT586" s="3" t="s">
        <v>104</v>
      </c>
      <c r="DV586" s="5" t="s">
        <v>106</v>
      </c>
      <c r="DW586" s="3" t="s">
        <v>72</v>
      </c>
      <c r="DY586" s="3" t="s">
        <v>121</v>
      </c>
      <c r="DZ586" s="3" t="s">
        <v>119</v>
      </c>
      <c r="EA586" s="3" t="s">
        <v>127</v>
      </c>
      <c r="EB586" s="3" t="s">
        <v>126</v>
      </c>
      <c r="EC586" s="3" t="s">
        <v>128</v>
      </c>
      <c r="ED586" s="3" t="s">
        <v>125</v>
      </c>
      <c r="EE586" s="3" t="s">
        <v>123</v>
      </c>
      <c r="EF586" s="3" t="s">
        <v>124</v>
      </c>
      <c r="EH586" s="3">
        <f t="shared" ref="EH586:ES586" si="1299">IF(AND(DL586&lt;&gt;"",EH158=1),1,0)</f>
        <v>0</v>
      </c>
      <c r="EI586" s="3">
        <f t="shared" si="1299"/>
        <v>0</v>
      </c>
      <c r="EJ586" s="3">
        <f t="shared" si="1299"/>
        <v>1</v>
      </c>
      <c r="EK586" s="3">
        <f t="shared" si="1299"/>
        <v>1</v>
      </c>
      <c r="EL586" s="3">
        <f t="shared" si="1299"/>
        <v>0</v>
      </c>
      <c r="EM586" s="3">
        <f t="shared" si="1299"/>
        <v>0</v>
      </c>
      <c r="EN586" s="3">
        <f t="shared" si="1299"/>
        <v>0</v>
      </c>
      <c r="EO586" s="3">
        <f t="shared" si="1299"/>
        <v>0</v>
      </c>
      <c r="EP586" s="3">
        <f t="shared" si="1299"/>
        <v>1</v>
      </c>
      <c r="EQ586" s="3">
        <f t="shared" si="1299"/>
        <v>0</v>
      </c>
      <c r="ER586" s="3">
        <f t="shared" si="1299"/>
        <v>0</v>
      </c>
      <c r="ES586" s="3">
        <f t="shared" si="1299"/>
        <v>1</v>
      </c>
      <c r="ET586" s="3">
        <f t="shared" si="1215"/>
        <v>4</v>
      </c>
    </row>
    <row r="587" spans="4:150" x14ac:dyDescent="0.25">
      <c r="D587" s="3">
        <v>429</v>
      </c>
      <c r="E587" s="3" t="s">
        <v>1</v>
      </c>
      <c r="F587" s="3" t="s">
        <v>2</v>
      </c>
      <c r="G587" s="3" t="s">
        <v>3</v>
      </c>
      <c r="H587" s="3" t="s">
        <v>4</v>
      </c>
      <c r="L587" s="3" t="s">
        <v>7</v>
      </c>
      <c r="M587" s="3" t="s">
        <v>104</v>
      </c>
      <c r="N587" s="3" t="s">
        <v>105</v>
      </c>
      <c r="P587" s="3" t="s">
        <v>72</v>
      </c>
      <c r="R587" s="3" t="s">
        <v>121</v>
      </c>
      <c r="S587" s="3" t="s">
        <v>118</v>
      </c>
      <c r="T587" s="3" t="s">
        <v>127</v>
      </c>
      <c r="U587" s="3" t="s">
        <v>126</v>
      </c>
      <c r="V587" s="3" t="s">
        <v>128</v>
      </c>
      <c r="W587" s="3" t="s">
        <v>125</v>
      </c>
      <c r="X587" s="3" t="s">
        <v>123</v>
      </c>
      <c r="Y587" s="3" t="s">
        <v>119</v>
      </c>
      <c r="AA587" s="3">
        <f t="shared" ref="AA587:AL587" si="1300">IF(AND(E587&lt;&gt;"",AA158=1),1,0)</f>
        <v>0</v>
      </c>
      <c r="AB587" s="3">
        <f t="shared" si="1300"/>
        <v>0</v>
      </c>
      <c r="AC587" s="3">
        <f t="shared" si="1300"/>
        <v>1</v>
      </c>
      <c r="AD587" s="3">
        <f t="shared" si="1300"/>
        <v>1</v>
      </c>
      <c r="AE587" s="3">
        <f t="shared" si="1300"/>
        <v>0</v>
      </c>
      <c r="AF587" s="3">
        <f t="shared" si="1300"/>
        <v>0</v>
      </c>
      <c r="AG587" s="3">
        <f t="shared" si="1300"/>
        <v>0</v>
      </c>
      <c r="AH587" s="3">
        <f t="shared" si="1300"/>
        <v>0</v>
      </c>
      <c r="AI587" s="3">
        <f t="shared" si="1300"/>
        <v>1</v>
      </c>
      <c r="AJ587" s="3">
        <f t="shared" si="1300"/>
        <v>1</v>
      </c>
      <c r="AK587" s="3">
        <f t="shared" si="1300"/>
        <v>0</v>
      </c>
      <c r="AL587" s="3">
        <f t="shared" si="1300"/>
        <v>1</v>
      </c>
      <c r="AM587" s="3">
        <f t="shared" si="1213"/>
        <v>5</v>
      </c>
      <c r="DK587" s="3">
        <v>429</v>
      </c>
      <c r="DL587" s="3" t="s">
        <v>1</v>
      </c>
      <c r="DM587" s="3" t="s">
        <v>2</v>
      </c>
      <c r="DN587" s="3" t="s">
        <v>3</v>
      </c>
      <c r="DO587" s="3" t="s">
        <v>4</v>
      </c>
      <c r="DS587" s="3" t="s">
        <v>7</v>
      </c>
      <c r="DT587" s="3" t="s">
        <v>104</v>
      </c>
      <c r="DU587" s="3" t="s">
        <v>105</v>
      </c>
      <c r="DW587" s="3" t="s">
        <v>72</v>
      </c>
      <c r="DY587" s="3" t="s">
        <v>121</v>
      </c>
      <c r="DZ587" s="3" t="s">
        <v>118</v>
      </c>
      <c r="EA587" s="3" t="s">
        <v>127</v>
      </c>
      <c r="EB587" s="3" t="s">
        <v>126</v>
      </c>
      <c r="EC587" s="3" t="s">
        <v>128</v>
      </c>
      <c r="ED587" s="3" t="s">
        <v>125</v>
      </c>
      <c r="EE587" s="3" t="s">
        <v>123</v>
      </c>
      <c r="EF587" s="3" t="s">
        <v>119</v>
      </c>
      <c r="EH587" s="3">
        <f t="shared" ref="EH587:ES587" si="1301">IF(AND(DL587&lt;&gt;"",EH158=1),1,0)</f>
        <v>0</v>
      </c>
      <c r="EI587" s="3">
        <f t="shared" si="1301"/>
        <v>0</v>
      </c>
      <c r="EJ587" s="3">
        <f t="shared" si="1301"/>
        <v>1</v>
      </c>
      <c r="EK587" s="3">
        <f t="shared" si="1301"/>
        <v>1</v>
      </c>
      <c r="EL587" s="3">
        <f t="shared" si="1301"/>
        <v>0</v>
      </c>
      <c r="EM587" s="3">
        <f t="shared" si="1301"/>
        <v>0</v>
      </c>
      <c r="EN587" s="3">
        <f t="shared" si="1301"/>
        <v>0</v>
      </c>
      <c r="EO587" s="3">
        <f t="shared" si="1301"/>
        <v>0</v>
      </c>
      <c r="EP587" s="3">
        <f t="shared" si="1301"/>
        <v>1</v>
      </c>
      <c r="EQ587" s="3">
        <f t="shared" si="1301"/>
        <v>1</v>
      </c>
      <c r="ER587" s="3">
        <f t="shared" si="1301"/>
        <v>0</v>
      </c>
      <c r="ES587" s="3">
        <f t="shared" si="1301"/>
        <v>1</v>
      </c>
      <c r="ET587" s="3">
        <f t="shared" si="1215"/>
        <v>5</v>
      </c>
    </row>
    <row r="588" spans="4:150" x14ac:dyDescent="0.25">
      <c r="D588" s="3">
        <v>430</v>
      </c>
      <c r="E588" s="3" t="s">
        <v>1</v>
      </c>
      <c r="F588" s="3" t="s">
        <v>2</v>
      </c>
      <c r="G588" s="3" t="s">
        <v>3</v>
      </c>
      <c r="H588" s="3" t="s">
        <v>4</v>
      </c>
      <c r="L588" s="3" t="s">
        <v>7</v>
      </c>
      <c r="M588" s="3" t="s">
        <v>104</v>
      </c>
      <c r="N588" s="3" t="s">
        <v>105</v>
      </c>
      <c r="O588" s="5" t="s">
        <v>106</v>
      </c>
      <c r="R588" s="3" t="s">
        <v>121</v>
      </c>
      <c r="S588" s="3" t="s">
        <v>118</v>
      </c>
      <c r="T588" s="3" t="s">
        <v>127</v>
      </c>
      <c r="U588" s="3" t="s">
        <v>126</v>
      </c>
      <c r="V588" s="3" t="s">
        <v>128</v>
      </c>
      <c r="W588" s="3" t="s">
        <v>125</v>
      </c>
      <c r="X588" s="3" t="s">
        <v>119</v>
      </c>
      <c r="Y588" s="3" t="s">
        <v>124</v>
      </c>
      <c r="AA588" s="3">
        <f t="shared" ref="AA588:AL588" si="1302">IF(AND(E588&lt;&gt;"",AA158=1),1,0)</f>
        <v>0</v>
      </c>
      <c r="AB588" s="3">
        <f t="shared" si="1302"/>
        <v>0</v>
      </c>
      <c r="AC588" s="3">
        <f t="shared" si="1302"/>
        <v>1</v>
      </c>
      <c r="AD588" s="3">
        <f t="shared" si="1302"/>
        <v>1</v>
      </c>
      <c r="AE588" s="3">
        <f t="shared" si="1302"/>
        <v>0</v>
      </c>
      <c r="AF588" s="3">
        <f t="shared" si="1302"/>
        <v>0</v>
      </c>
      <c r="AG588" s="3">
        <f t="shared" si="1302"/>
        <v>0</v>
      </c>
      <c r="AH588" s="3">
        <f t="shared" si="1302"/>
        <v>0</v>
      </c>
      <c r="AI588" s="3">
        <f t="shared" si="1302"/>
        <v>1</v>
      </c>
      <c r="AJ588" s="3">
        <f t="shared" si="1302"/>
        <v>1</v>
      </c>
      <c r="AK588" s="3">
        <f t="shared" si="1302"/>
        <v>0</v>
      </c>
      <c r="AL588" s="3">
        <f t="shared" si="1302"/>
        <v>0</v>
      </c>
      <c r="AM588" s="3">
        <f t="shared" si="1213"/>
        <v>4</v>
      </c>
      <c r="DK588" s="3">
        <v>430</v>
      </c>
      <c r="DL588" s="3" t="s">
        <v>1</v>
      </c>
      <c r="DM588" s="3" t="s">
        <v>2</v>
      </c>
      <c r="DN588" s="3" t="s">
        <v>3</v>
      </c>
      <c r="DO588" s="3" t="s">
        <v>4</v>
      </c>
      <c r="DS588" s="3" t="s">
        <v>7</v>
      </c>
      <c r="DT588" s="3" t="s">
        <v>104</v>
      </c>
      <c r="DU588" s="3" t="s">
        <v>105</v>
      </c>
      <c r="DV588" s="5" t="s">
        <v>106</v>
      </c>
      <c r="DY588" s="3" t="s">
        <v>121</v>
      </c>
      <c r="DZ588" s="3" t="s">
        <v>118</v>
      </c>
      <c r="EA588" s="3" t="s">
        <v>127</v>
      </c>
      <c r="EB588" s="3" t="s">
        <v>126</v>
      </c>
      <c r="EC588" s="3" t="s">
        <v>128</v>
      </c>
      <c r="ED588" s="3" t="s">
        <v>125</v>
      </c>
      <c r="EE588" s="3" t="s">
        <v>119</v>
      </c>
      <c r="EF588" s="3" t="s">
        <v>124</v>
      </c>
      <c r="EH588" s="3">
        <f t="shared" ref="EH588:ES588" si="1303">IF(AND(DL588&lt;&gt;"",EH158=1),1,0)</f>
        <v>0</v>
      </c>
      <c r="EI588" s="3">
        <f t="shared" si="1303"/>
        <v>0</v>
      </c>
      <c r="EJ588" s="3">
        <f t="shared" si="1303"/>
        <v>1</v>
      </c>
      <c r="EK588" s="3">
        <f t="shared" si="1303"/>
        <v>1</v>
      </c>
      <c r="EL588" s="3">
        <f t="shared" si="1303"/>
        <v>0</v>
      </c>
      <c r="EM588" s="3">
        <f t="shared" si="1303"/>
        <v>0</v>
      </c>
      <c r="EN588" s="3">
        <f t="shared" si="1303"/>
        <v>0</v>
      </c>
      <c r="EO588" s="3">
        <f t="shared" si="1303"/>
        <v>0</v>
      </c>
      <c r="EP588" s="3">
        <f t="shared" si="1303"/>
        <v>1</v>
      </c>
      <c r="EQ588" s="3">
        <f t="shared" si="1303"/>
        <v>1</v>
      </c>
      <c r="ER588" s="3">
        <f t="shared" si="1303"/>
        <v>0</v>
      </c>
      <c r="ES588" s="3">
        <f t="shared" si="1303"/>
        <v>0</v>
      </c>
      <c r="ET588" s="3">
        <f t="shared" si="1215"/>
        <v>4</v>
      </c>
    </row>
    <row r="589" spans="4:150" x14ac:dyDescent="0.25">
      <c r="D589" s="3">
        <v>431</v>
      </c>
      <c r="E589" s="3" t="s">
        <v>1</v>
      </c>
      <c r="F589" s="3" t="s">
        <v>2</v>
      </c>
      <c r="G589" s="3" t="s">
        <v>3</v>
      </c>
      <c r="H589" s="3" t="s">
        <v>4</v>
      </c>
      <c r="K589" s="3" t="s">
        <v>0</v>
      </c>
      <c r="N589" s="3" t="s">
        <v>105</v>
      </c>
      <c r="O589" s="5" t="s">
        <v>106</v>
      </c>
      <c r="P589" s="3" t="s">
        <v>72</v>
      </c>
      <c r="R589" s="3" t="s">
        <v>126</v>
      </c>
      <c r="S589" s="3" t="s">
        <v>118</v>
      </c>
      <c r="T589" s="3" t="s">
        <v>127</v>
      </c>
      <c r="U589" s="3" t="s">
        <v>125</v>
      </c>
      <c r="V589" s="3" t="s">
        <v>128</v>
      </c>
      <c r="W589" s="3" t="s">
        <v>122</v>
      </c>
      <c r="X589" s="3" t="s">
        <v>123</v>
      </c>
      <c r="Y589" s="3" t="s">
        <v>124</v>
      </c>
      <c r="AA589" s="3">
        <f t="shared" ref="AA589:AL589" si="1304">IF(AND(E589&lt;&gt;"",AA158=1),1,0)</f>
        <v>0</v>
      </c>
      <c r="AB589" s="3">
        <f t="shared" si="1304"/>
        <v>0</v>
      </c>
      <c r="AC589" s="3">
        <f t="shared" si="1304"/>
        <v>1</v>
      </c>
      <c r="AD589" s="3">
        <f t="shared" si="1304"/>
        <v>1</v>
      </c>
      <c r="AE589" s="3">
        <f t="shared" si="1304"/>
        <v>0</v>
      </c>
      <c r="AF589" s="3">
        <f t="shared" si="1304"/>
        <v>0</v>
      </c>
      <c r="AG589" s="3">
        <f t="shared" si="1304"/>
        <v>1</v>
      </c>
      <c r="AH589" s="3">
        <f t="shared" si="1304"/>
        <v>0</v>
      </c>
      <c r="AI589" s="3">
        <f t="shared" si="1304"/>
        <v>0</v>
      </c>
      <c r="AJ589" s="3">
        <f t="shared" si="1304"/>
        <v>1</v>
      </c>
      <c r="AK589" s="3">
        <f t="shared" si="1304"/>
        <v>0</v>
      </c>
      <c r="AL589" s="3">
        <f t="shared" si="1304"/>
        <v>1</v>
      </c>
      <c r="AM589" s="3">
        <f t="shared" si="1213"/>
        <v>5</v>
      </c>
      <c r="DK589" s="3">
        <v>431</v>
      </c>
      <c r="DL589" s="3" t="s">
        <v>1</v>
      </c>
      <c r="DM589" s="3" t="s">
        <v>2</v>
      </c>
      <c r="DN589" s="3" t="s">
        <v>3</v>
      </c>
      <c r="DO589" s="3" t="s">
        <v>4</v>
      </c>
      <c r="DR589" s="3" t="s">
        <v>0</v>
      </c>
      <c r="DU589" s="3" t="s">
        <v>105</v>
      </c>
      <c r="DV589" s="5" t="s">
        <v>106</v>
      </c>
      <c r="DW589" s="3" t="s">
        <v>72</v>
      </c>
      <c r="DY589" s="3" t="s">
        <v>126</v>
      </c>
      <c r="DZ589" s="3" t="s">
        <v>118</v>
      </c>
      <c r="EA589" s="3" t="s">
        <v>127</v>
      </c>
      <c r="EB589" s="3" t="s">
        <v>125</v>
      </c>
      <c r="EC589" s="3" t="s">
        <v>128</v>
      </c>
      <c r="ED589" s="3" t="s">
        <v>122</v>
      </c>
      <c r="EE589" s="3" t="s">
        <v>123</v>
      </c>
      <c r="EF589" s="3" t="s">
        <v>124</v>
      </c>
      <c r="EH589" s="3">
        <f t="shared" ref="EH589:ES589" si="1305">IF(AND(DL589&lt;&gt;"",EH158=1),1,0)</f>
        <v>0</v>
      </c>
      <c r="EI589" s="3">
        <f t="shared" si="1305"/>
        <v>0</v>
      </c>
      <c r="EJ589" s="3">
        <f t="shared" si="1305"/>
        <v>1</v>
      </c>
      <c r="EK589" s="3">
        <f t="shared" si="1305"/>
        <v>1</v>
      </c>
      <c r="EL589" s="3">
        <f t="shared" si="1305"/>
        <v>0</v>
      </c>
      <c r="EM589" s="3">
        <f t="shared" si="1305"/>
        <v>0</v>
      </c>
      <c r="EN589" s="3">
        <f t="shared" si="1305"/>
        <v>1</v>
      </c>
      <c r="EO589" s="3">
        <f t="shared" si="1305"/>
        <v>0</v>
      </c>
      <c r="EP589" s="3">
        <f t="shared" si="1305"/>
        <v>0</v>
      </c>
      <c r="EQ589" s="3">
        <f t="shared" si="1305"/>
        <v>1</v>
      </c>
      <c r="ER589" s="3">
        <f t="shared" si="1305"/>
        <v>0</v>
      </c>
      <c r="ES589" s="3">
        <f t="shared" si="1305"/>
        <v>1</v>
      </c>
      <c r="ET589" s="3">
        <f t="shared" si="1215"/>
        <v>5</v>
      </c>
    </row>
    <row r="590" spans="4:150" x14ac:dyDescent="0.25">
      <c r="D590" s="3">
        <v>432</v>
      </c>
      <c r="E590" s="3" t="s">
        <v>1</v>
      </c>
      <c r="F590" s="3" t="s">
        <v>2</v>
      </c>
      <c r="G590" s="3" t="s">
        <v>3</v>
      </c>
      <c r="H590" s="3" t="s">
        <v>4</v>
      </c>
      <c r="K590" s="3" t="s">
        <v>0</v>
      </c>
      <c r="M590" s="3" t="s">
        <v>104</v>
      </c>
      <c r="O590" s="5" t="s">
        <v>106</v>
      </c>
      <c r="P590" s="3" t="s">
        <v>72</v>
      </c>
      <c r="R590" s="3" t="s">
        <v>119</v>
      </c>
      <c r="S590" s="3" t="s">
        <v>122</v>
      </c>
      <c r="T590" s="3" t="s">
        <v>127</v>
      </c>
      <c r="U590" s="3" t="s">
        <v>126</v>
      </c>
      <c r="V590" s="3" t="s">
        <v>128</v>
      </c>
      <c r="W590" s="3" t="s">
        <v>125</v>
      </c>
      <c r="X590" s="3" t="s">
        <v>123</v>
      </c>
      <c r="Y590" s="3" t="s">
        <v>124</v>
      </c>
      <c r="AA590" s="3">
        <f t="shared" ref="AA590:AL590" si="1306">IF(AND(E590&lt;&gt;"",AA158=1),1,0)</f>
        <v>0</v>
      </c>
      <c r="AB590" s="3">
        <f t="shared" si="1306"/>
        <v>0</v>
      </c>
      <c r="AC590" s="3">
        <f t="shared" si="1306"/>
        <v>1</v>
      </c>
      <c r="AD590" s="3">
        <f t="shared" si="1306"/>
        <v>1</v>
      </c>
      <c r="AE590" s="3">
        <f t="shared" si="1306"/>
        <v>0</v>
      </c>
      <c r="AF590" s="3">
        <f t="shared" si="1306"/>
        <v>0</v>
      </c>
      <c r="AG590" s="3">
        <f t="shared" si="1306"/>
        <v>1</v>
      </c>
      <c r="AH590" s="3">
        <f t="shared" si="1306"/>
        <v>0</v>
      </c>
      <c r="AI590" s="3">
        <f t="shared" si="1306"/>
        <v>1</v>
      </c>
      <c r="AJ590" s="3">
        <f t="shared" si="1306"/>
        <v>0</v>
      </c>
      <c r="AK590" s="3">
        <f t="shared" si="1306"/>
        <v>0</v>
      </c>
      <c r="AL590" s="3">
        <f t="shared" si="1306"/>
        <v>1</v>
      </c>
      <c r="AM590" s="3">
        <f t="shared" si="1213"/>
        <v>5</v>
      </c>
      <c r="DK590" s="3">
        <v>432</v>
      </c>
      <c r="DL590" s="3" t="s">
        <v>1</v>
      </c>
      <c r="DM590" s="3" t="s">
        <v>2</v>
      </c>
      <c r="DN590" s="3" t="s">
        <v>3</v>
      </c>
      <c r="DO590" s="3" t="s">
        <v>4</v>
      </c>
      <c r="DR590" s="3" t="s">
        <v>0</v>
      </c>
      <c r="DT590" s="3" t="s">
        <v>104</v>
      </c>
      <c r="DV590" s="5" t="s">
        <v>106</v>
      </c>
      <c r="DW590" s="3" t="s">
        <v>72</v>
      </c>
      <c r="DY590" s="3" t="s">
        <v>119</v>
      </c>
      <c r="DZ590" s="3" t="s">
        <v>122</v>
      </c>
      <c r="EA590" s="3" t="s">
        <v>127</v>
      </c>
      <c r="EB590" s="3" t="s">
        <v>126</v>
      </c>
      <c r="EC590" s="3" t="s">
        <v>128</v>
      </c>
      <c r="ED590" s="3" t="s">
        <v>125</v>
      </c>
      <c r="EE590" s="3" t="s">
        <v>123</v>
      </c>
      <c r="EF590" s="3" t="s">
        <v>124</v>
      </c>
      <c r="EH590" s="3">
        <f t="shared" ref="EH590:ES590" si="1307">IF(AND(DL590&lt;&gt;"",EH158=1),1,0)</f>
        <v>0</v>
      </c>
      <c r="EI590" s="3">
        <f t="shared" si="1307"/>
        <v>0</v>
      </c>
      <c r="EJ590" s="3">
        <f t="shared" si="1307"/>
        <v>1</v>
      </c>
      <c r="EK590" s="3">
        <f t="shared" si="1307"/>
        <v>1</v>
      </c>
      <c r="EL590" s="3">
        <f t="shared" si="1307"/>
        <v>0</v>
      </c>
      <c r="EM590" s="3">
        <f t="shared" si="1307"/>
        <v>0</v>
      </c>
      <c r="EN590" s="3">
        <f t="shared" si="1307"/>
        <v>1</v>
      </c>
      <c r="EO590" s="3">
        <f t="shared" si="1307"/>
        <v>0</v>
      </c>
      <c r="EP590" s="3">
        <f t="shared" si="1307"/>
        <v>1</v>
      </c>
      <c r="EQ590" s="3">
        <f t="shared" si="1307"/>
        <v>0</v>
      </c>
      <c r="ER590" s="3">
        <f t="shared" si="1307"/>
        <v>0</v>
      </c>
      <c r="ES590" s="3">
        <f t="shared" si="1307"/>
        <v>1</v>
      </c>
      <c r="ET590" s="3">
        <f t="shared" si="1215"/>
        <v>5</v>
      </c>
    </row>
    <row r="591" spans="4:150" x14ac:dyDescent="0.25">
      <c r="D591" s="3">
        <v>433</v>
      </c>
      <c r="E591" s="3" t="s">
        <v>1</v>
      </c>
      <c r="F591" s="3" t="s">
        <v>2</v>
      </c>
      <c r="G591" s="3" t="s">
        <v>3</v>
      </c>
      <c r="H591" s="3" t="s">
        <v>4</v>
      </c>
      <c r="K591" s="3" t="s">
        <v>0</v>
      </c>
      <c r="M591" s="3" t="s">
        <v>104</v>
      </c>
      <c r="N591" s="3" t="s">
        <v>105</v>
      </c>
      <c r="P591" s="3" t="s">
        <v>72</v>
      </c>
      <c r="R591" s="3" t="s">
        <v>126</v>
      </c>
      <c r="S591" s="3" t="s">
        <v>118</v>
      </c>
      <c r="T591" s="3" t="s">
        <v>127</v>
      </c>
      <c r="U591" s="3" t="s">
        <v>125</v>
      </c>
      <c r="V591" s="3" t="s">
        <v>128</v>
      </c>
      <c r="W591" s="3" t="s">
        <v>122</v>
      </c>
      <c r="X591" s="3" t="s">
        <v>123</v>
      </c>
      <c r="Y591" s="3" t="s">
        <v>119</v>
      </c>
      <c r="AA591" s="3">
        <f t="shared" ref="AA591:AL591" si="1308">IF(AND(E591&lt;&gt;"",AA158=1),1,0)</f>
        <v>0</v>
      </c>
      <c r="AB591" s="3">
        <f t="shared" si="1308"/>
        <v>0</v>
      </c>
      <c r="AC591" s="3">
        <f t="shared" si="1308"/>
        <v>1</v>
      </c>
      <c r="AD591" s="3">
        <f t="shared" si="1308"/>
        <v>1</v>
      </c>
      <c r="AE591" s="3">
        <f t="shared" si="1308"/>
        <v>0</v>
      </c>
      <c r="AF591" s="3">
        <f t="shared" si="1308"/>
        <v>0</v>
      </c>
      <c r="AG591" s="3">
        <f t="shared" si="1308"/>
        <v>1</v>
      </c>
      <c r="AH591" s="3">
        <f t="shared" si="1308"/>
        <v>0</v>
      </c>
      <c r="AI591" s="3">
        <f t="shared" si="1308"/>
        <v>1</v>
      </c>
      <c r="AJ591" s="3">
        <f t="shared" si="1308"/>
        <v>1</v>
      </c>
      <c r="AK591" s="3">
        <f t="shared" si="1308"/>
        <v>0</v>
      </c>
      <c r="AL591" s="3">
        <f t="shared" si="1308"/>
        <v>1</v>
      </c>
      <c r="AM591" s="3">
        <f t="shared" si="1213"/>
        <v>6</v>
      </c>
      <c r="DK591" s="3">
        <v>433</v>
      </c>
      <c r="DL591" s="3" t="s">
        <v>1</v>
      </c>
      <c r="DM591" s="3" t="s">
        <v>2</v>
      </c>
      <c r="DN591" s="3" t="s">
        <v>3</v>
      </c>
      <c r="DO591" s="3" t="s">
        <v>4</v>
      </c>
      <c r="DR591" s="3" t="s">
        <v>0</v>
      </c>
      <c r="DT591" s="3" t="s">
        <v>104</v>
      </c>
      <c r="DU591" s="3" t="s">
        <v>105</v>
      </c>
      <c r="DW591" s="3" t="s">
        <v>72</v>
      </c>
      <c r="DY591" s="3" t="s">
        <v>126</v>
      </c>
      <c r="DZ591" s="3" t="s">
        <v>118</v>
      </c>
      <c r="EA591" s="3" t="s">
        <v>127</v>
      </c>
      <c r="EB591" s="3" t="s">
        <v>125</v>
      </c>
      <c r="EC591" s="3" t="s">
        <v>128</v>
      </c>
      <c r="ED591" s="3" t="s">
        <v>122</v>
      </c>
      <c r="EE591" s="3" t="s">
        <v>123</v>
      </c>
      <c r="EF591" s="3" t="s">
        <v>119</v>
      </c>
      <c r="EH591" s="3">
        <f t="shared" ref="EH591:ES591" si="1309">IF(AND(DL591&lt;&gt;"",EH158=1),1,0)</f>
        <v>0</v>
      </c>
      <c r="EI591" s="3">
        <f t="shared" si="1309"/>
        <v>0</v>
      </c>
      <c r="EJ591" s="3">
        <f t="shared" si="1309"/>
        <v>1</v>
      </c>
      <c r="EK591" s="3">
        <f t="shared" si="1309"/>
        <v>1</v>
      </c>
      <c r="EL591" s="3">
        <f t="shared" si="1309"/>
        <v>0</v>
      </c>
      <c r="EM591" s="3">
        <f t="shared" si="1309"/>
        <v>0</v>
      </c>
      <c r="EN591" s="3">
        <f t="shared" si="1309"/>
        <v>1</v>
      </c>
      <c r="EO591" s="3">
        <f t="shared" si="1309"/>
        <v>0</v>
      </c>
      <c r="EP591" s="3">
        <f t="shared" si="1309"/>
        <v>1</v>
      </c>
      <c r="EQ591" s="3">
        <f t="shared" si="1309"/>
        <v>1</v>
      </c>
      <c r="ER591" s="3">
        <f t="shared" si="1309"/>
        <v>0</v>
      </c>
      <c r="ES591" s="3">
        <f t="shared" si="1309"/>
        <v>1</v>
      </c>
      <c r="ET591" s="3">
        <f t="shared" si="1215"/>
        <v>6</v>
      </c>
    </row>
    <row r="592" spans="4:150" x14ac:dyDescent="0.25">
      <c r="D592" s="3">
        <v>434</v>
      </c>
      <c r="E592" s="3" t="s">
        <v>1</v>
      </c>
      <c r="F592" s="3" t="s">
        <v>2</v>
      </c>
      <c r="G592" s="3" t="s">
        <v>3</v>
      </c>
      <c r="H592" s="3" t="s">
        <v>4</v>
      </c>
      <c r="K592" s="3" t="s">
        <v>0</v>
      </c>
      <c r="M592" s="3" t="s">
        <v>104</v>
      </c>
      <c r="N592" s="3" t="s">
        <v>105</v>
      </c>
      <c r="O592" s="5" t="s">
        <v>106</v>
      </c>
      <c r="R592" s="3" t="s">
        <v>126</v>
      </c>
      <c r="S592" s="3" t="s">
        <v>118</v>
      </c>
      <c r="T592" s="3" t="s">
        <v>127</v>
      </c>
      <c r="U592" s="3" t="s">
        <v>125</v>
      </c>
      <c r="V592" s="3" t="s">
        <v>128</v>
      </c>
      <c r="W592" s="3" t="s">
        <v>122</v>
      </c>
      <c r="X592" s="3" t="s">
        <v>119</v>
      </c>
      <c r="Y592" s="3" t="s">
        <v>124</v>
      </c>
      <c r="AA592" s="3">
        <f t="shared" ref="AA592:AL592" si="1310">IF(AND(E592&lt;&gt;"",AA158=1),1,0)</f>
        <v>0</v>
      </c>
      <c r="AB592" s="3">
        <f t="shared" si="1310"/>
        <v>0</v>
      </c>
      <c r="AC592" s="3">
        <f t="shared" si="1310"/>
        <v>1</v>
      </c>
      <c r="AD592" s="3">
        <f t="shared" si="1310"/>
        <v>1</v>
      </c>
      <c r="AE592" s="3">
        <f t="shared" si="1310"/>
        <v>0</v>
      </c>
      <c r="AF592" s="3">
        <f t="shared" si="1310"/>
        <v>0</v>
      </c>
      <c r="AG592" s="3">
        <f t="shared" si="1310"/>
        <v>1</v>
      </c>
      <c r="AH592" s="3">
        <f t="shared" si="1310"/>
        <v>0</v>
      </c>
      <c r="AI592" s="3">
        <f t="shared" si="1310"/>
        <v>1</v>
      </c>
      <c r="AJ592" s="3">
        <f t="shared" si="1310"/>
        <v>1</v>
      </c>
      <c r="AK592" s="3">
        <f t="shared" si="1310"/>
        <v>0</v>
      </c>
      <c r="AL592" s="3">
        <f t="shared" si="1310"/>
        <v>0</v>
      </c>
      <c r="AM592" s="3">
        <f t="shared" si="1213"/>
        <v>5</v>
      </c>
      <c r="DK592" s="3">
        <v>434</v>
      </c>
      <c r="DL592" s="3" t="s">
        <v>1</v>
      </c>
      <c r="DM592" s="3" t="s">
        <v>2</v>
      </c>
      <c r="DN592" s="3" t="s">
        <v>3</v>
      </c>
      <c r="DO592" s="3" t="s">
        <v>4</v>
      </c>
      <c r="DR592" s="3" t="s">
        <v>0</v>
      </c>
      <c r="DT592" s="3" t="s">
        <v>104</v>
      </c>
      <c r="DU592" s="3" t="s">
        <v>105</v>
      </c>
      <c r="DV592" s="5" t="s">
        <v>106</v>
      </c>
      <c r="DY592" s="3" t="s">
        <v>126</v>
      </c>
      <c r="DZ592" s="3" t="s">
        <v>118</v>
      </c>
      <c r="EA592" s="3" t="s">
        <v>127</v>
      </c>
      <c r="EB592" s="3" t="s">
        <v>125</v>
      </c>
      <c r="EC592" s="3" t="s">
        <v>128</v>
      </c>
      <c r="ED592" s="3" t="s">
        <v>122</v>
      </c>
      <c r="EE592" s="3" t="s">
        <v>119</v>
      </c>
      <c r="EF592" s="3" t="s">
        <v>124</v>
      </c>
      <c r="EH592" s="3">
        <f t="shared" ref="EH592:ES592" si="1311">IF(AND(DL592&lt;&gt;"",EH158=1),1,0)</f>
        <v>0</v>
      </c>
      <c r="EI592" s="3">
        <f t="shared" si="1311"/>
        <v>0</v>
      </c>
      <c r="EJ592" s="3">
        <f t="shared" si="1311"/>
        <v>1</v>
      </c>
      <c r="EK592" s="3">
        <f t="shared" si="1311"/>
        <v>1</v>
      </c>
      <c r="EL592" s="3">
        <f t="shared" si="1311"/>
        <v>0</v>
      </c>
      <c r="EM592" s="3">
        <f t="shared" si="1311"/>
        <v>0</v>
      </c>
      <c r="EN592" s="3">
        <f t="shared" si="1311"/>
        <v>1</v>
      </c>
      <c r="EO592" s="3">
        <f t="shared" si="1311"/>
        <v>0</v>
      </c>
      <c r="EP592" s="3">
        <f t="shared" si="1311"/>
        <v>1</v>
      </c>
      <c r="EQ592" s="3">
        <f t="shared" si="1311"/>
        <v>1</v>
      </c>
      <c r="ER592" s="3">
        <f t="shared" si="1311"/>
        <v>0</v>
      </c>
      <c r="ES592" s="3">
        <f t="shared" si="1311"/>
        <v>0</v>
      </c>
      <c r="ET592" s="3">
        <f t="shared" si="1215"/>
        <v>5</v>
      </c>
    </row>
    <row r="593" spans="4:150" x14ac:dyDescent="0.25">
      <c r="D593" s="3">
        <v>435</v>
      </c>
      <c r="E593" s="3" t="s">
        <v>1</v>
      </c>
      <c r="F593" s="3" t="s">
        <v>2</v>
      </c>
      <c r="G593" s="3" t="s">
        <v>3</v>
      </c>
      <c r="H593" s="3" t="s">
        <v>4</v>
      </c>
      <c r="K593" s="3" t="s">
        <v>0</v>
      </c>
      <c r="L593" s="3" t="s">
        <v>7</v>
      </c>
      <c r="O593" s="5" t="s">
        <v>106</v>
      </c>
      <c r="P593" s="3" t="s">
        <v>72</v>
      </c>
      <c r="R593" s="3" t="s">
        <v>121</v>
      </c>
      <c r="S593" s="3" t="s">
        <v>122</v>
      </c>
      <c r="T593" s="3" t="s">
        <v>127</v>
      </c>
      <c r="U593" s="3" t="s">
        <v>126</v>
      </c>
      <c r="V593" s="3" t="s">
        <v>128</v>
      </c>
      <c r="W593" s="3" t="s">
        <v>125</v>
      </c>
      <c r="X593" s="3" t="s">
        <v>123</v>
      </c>
      <c r="Y593" s="3" t="s">
        <v>124</v>
      </c>
      <c r="AA593" s="3">
        <f t="shared" ref="AA593:AL593" si="1312">IF(AND(E593&lt;&gt;"",AA158=1),1,0)</f>
        <v>0</v>
      </c>
      <c r="AB593" s="3">
        <f t="shared" si="1312"/>
        <v>0</v>
      </c>
      <c r="AC593" s="3">
        <f t="shared" si="1312"/>
        <v>1</v>
      </c>
      <c r="AD593" s="3">
        <f t="shared" si="1312"/>
        <v>1</v>
      </c>
      <c r="AE593" s="3">
        <f t="shared" si="1312"/>
        <v>0</v>
      </c>
      <c r="AF593" s="3">
        <f t="shared" si="1312"/>
        <v>0</v>
      </c>
      <c r="AG593" s="3">
        <f t="shared" si="1312"/>
        <v>1</v>
      </c>
      <c r="AH593" s="3">
        <f t="shared" si="1312"/>
        <v>0</v>
      </c>
      <c r="AI593" s="3">
        <f t="shared" si="1312"/>
        <v>0</v>
      </c>
      <c r="AJ593" s="3">
        <f t="shared" si="1312"/>
        <v>0</v>
      </c>
      <c r="AK593" s="3">
        <f t="shared" si="1312"/>
        <v>0</v>
      </c>
      <c r="AL593" s="3">
        <f t="shared" si="1312"/>
        <v>1</v>
      </c>
      <c r="AM593" s="3">
        <f t="shared" si="1213"/>
        <v>4</v>
      </c>
      <c r="DK593" s="3">
        <v>435</v>
      </c>
      <c r="DL593" s="3" t="s">
        <v>1</v>
      </c>
      <c r="DM593" s="3" t="s">
        <v>2</v>
      </c>
      <c r="DN593" s="3" t="s">
        <v>3</v>
      </c>
      <c r="DO593" s="3" t="s">
        <v>4</v>
      </c>
      <c r="DR593" s="3" t="s">
        <v>0</v>
      </c>
      <c r="DS593" s="3" t="s">
        <v>7</v>
      </c>
      <c r="DV593" s="5" t="s">
        <v>106</v>
      </c>
      <c r="DW593" s="3" t="s">
        <v>72</v>
      </c>
      <c r="DY593" s="3" t="s">
        <v>121</v>
      </c>
      <c r="DZ593" s="3" t="s">
        <v>122</v>
      </c>
      <c r="EA593" s="3" t="s">
        <v>127</v>
      </c>
      <c r="EB593" s="3" t="s">
        <v>126</v>
      </c>
      <c r="EC593" s="3" t="s">
        <v>128</v>
      </c>
      <c r="ED593" s="3" t="s">
        <v>125</v>
      </c>
      <c r="EE593" s="3" t="s">
        <v>123</v>
      </c>
      <c r="EF593" s="3" t="s">
        <v>124</v>
      </c>
      <c r="EH593" s="3">
        <f t="shared" ref="EH593:ES593" si="1313">IF(AND(DL593&lt;&gt;"",EH158=1),1,0)</f>
        <v>0</v>
      </c>
      <c r="EI593" s="3">
        <f t="shared" si="1313"/>
        <v>0</v>
      </c>
      <c r="EJ593" s="3">
        <f t="shared" si="1313"/>
        <v>1</v>
      </c>
      <c r="EK593" s="3">
        <f t="shared" si="1313"/>
        <v>1</v>
      </c>
      <c r="EL593" s="3">
        <f t="shared" si="1313"/>
        <v>0</v>
      </c>
      <c r="EM593" s="3">
        <f t="shared" si="1313"/>
        <v>0</v>
      </c>
      <c r="EN593" s="3">
        <f t="shared" si="1313"/>
        <v>1</v>
      </c>
      <c r="EO593" s="3">
        <f t="shared" si="1313"/>
        <v>0</v>
      </c>
      <c r="EP593" s="3">
        <f t="shared" si="1313"/>
        <v>0</v>
      </c>
      <c r="EQ593" s="3">
        <f t="shared" si="1313"/>
        <v>0</v>
      </c>
      <c r="ER593" s="3">
        <f t="shared" si="1313"/>
        <v>0</v>
      </c>
      <c r="ES593" s="3">
        <f t="shared" si="1313"/>
        <v>1</v>
      </c>
      <c r="ET593" s="3">
        <f t="shared" si="1215"/>
        <v>4</v>
      </c>
    </row>
    <row r="594" spans="4:150" x14ac:dyDescent="0.25">
      <c r="D594" s="3">
        <v>436</v>
      </c>
      <c r="E594" s="3" t="s">
        <v>1</v>
      </c>
      <c r="F594" s="3" t="s">
        <v>2</v>
      </c>
      <c r="G594" s="3" t="s">
        <v>3</v>
      </c>
      <c r="H594" s="3" t="s">
        <v>4</v>
      </c>
      <c r="K594" s="3" t="s">
        <v>0</v>
      </c>
      <c r="L594" s="3" t="s">
        <v>7</v>
      </c>
      <c r="N594" s="3" t="s">
        <v>105</v>
      </c>
      <c r="P594" s="3" t="s">
        <v>72</v>
      </c>
      <c r="R594" s="3" t="s">
        <v>121</v>
      </c>
      <c r="S594" s="3" t="s">
        <v>122</v>
      </c>
      <c r="T594" s="3" t="s">
        <v>127</v>
      </c>
      <c r="U594" s="3" t="s">
        <v>126</v>
      </c>
      <c r="V594" s="3" t="s">
        <v>128</v>
      </c>
      <c r="W594" s="3" t="s">
        <v>125</v>
      </c>
      <c r="X594" s="3" t="s">
        <v>123</v>
      </c>
      <c r="Y594" s="3" t="s">
        <v>118</v>
      </c>
      <c r="AA594" s="3">
        <f t="shared" ref="AA594:AL594" si="1314">IF(AND(E594&lt;&gt;"",AA158=1),1,0)</f>
        <v>0</v>
      </c>
      <c r="AB594" s="3">
        <f t="shared" si="1314"/>
        <v>0</v>
      </c>
      <c r="AC594" s="3">
        <f t="shared" si="1314"/>
        <v>1</v>
      </c>
      <c r="AD594" s="3">
        <f t="shared" si="1314"/>
        <v>1</v>
      </c>
      <c r="AE594" s="3">
        <f t="shared" si="1314"/>
        <v>0</v>
      </c>
      <c r="AF594" s="3">
        <f t="shared" si="1314"/>
        <v>0</v>
      </c>
      <c r="AG594" s="3">
        <f t="shared" si="1314"/>
        <v>1</v>
      </c>
      <c r="AH594" s="3">
        <f t="shared" si="1314"/>
        <v>0</v>
      </c>
      <c r="AI594" s="3">
        <f t="shared" si="1314"/>
        <v>0</v>
      </c>
      <c r="AJ594" s="3">
        <f t="shared" si="1314"/>
        <v>1</v>
      </c>
      <c r="AK594" s="3">
        <f t="shared" si="1314"/>
        <v>0</v>
      </c>
      <c r="AL594" s="3">
        <f t="shared" si="1314"/>
        <v>1</v>
      </c>
      <c r="AM594" s="3">
        <f t="shared" si="1213"/>
        <v>5</v>
      </c>
      <c r="DK594" s="3">
        <v>436</v>
      </c>
      <c r="DL594" s="3" t="s">
        <v>1</v>
      </c>
      <c r="DM594" s="3" t="s">
        <v>2</v>
      </c>
      <c r="DN594" s="3" t="s">
        <v>3</v>
      </c>
      <c r="DO594" s="3" t="s">
        <v>4</v>
      </c>
      <c r="DR594" s="3" t="s">
        <v>0</v>
      </c>
      <c r="DS594" s="3" t="s">
        <v>7</v>
      </c>
      <c r="DU594" s="3" t="s">
        <v>105</v>
      </c>
      <c r="DW594" s="3" t="s">
        <v>72</v>
      </c>
      <c r="DY594" s="3" t="s">
        <v>121</v>
      </c>
      <c r="DZ594" s="3" t="s">
        <v>122</v>
      </c>
      <c r="EA594" s="3" t="s">
        <v>127</v>
      </c>
      <c r="EB594" s="3" t="s">
        <v>126</v>
      </c>
      <c r="EC594" s="3" t="s">
        <v>128</v>
      </c>
      <c r="ED594" s="3" t="s">
        <v>125</v>
      </c>
      <c r="EE594" s="3" t="s">
        <v>123</v>
      </c>
      <c r="EF594" s="3" t="s">
        <v>118</v>
      </c>
      <c r="EH594" s="3">
        <f t="shared" ref="EH594:ES594" si="1315">IF(AND(DL594&lt;&gt;"",EH158=1),1,0)</f>
        <v>0</v>
      </c>
      <c r="EI594" s="3">
        <f t="shared" si="1315"/>
        <v>0</v>
      </c>
      <c r="EJ594" s="3">
        <f t="shared" si="1315"/>
        <v>1</v>
      </c>
      <c r="EK594" s="3">
        <f t="shared" si="1315"/>
        <v>1</v>
      </c>
      <c r="EL594" s="3">
        <f t="shared" si="1315"/>
        <v>0</v>
      </c>
      <c r="EM594" s="3">
        <f t="shared" si="1315"/>
        <v>0</v>
      </c>
      <c r="EN594" s="3">
        <f t="shared" si="1315"/>
        <v>1</v>
      </c>
      <c r="EO594" s="3">
        <f t="shared" si="1315"/>
        <v>0</v>
      </c>
      <c r="EP594" s="3">
        <f t="shared" si="1315"/>
        <v>0</v>
      </c>
      <c r="EQ594" s="3">
        <f t="shared" si="1315"/>
        <v>1</v>
      </c>
      <c r="ER594" s="3">
        <f t="shared" si="1315"/>
        <v>0</v>
      </c>
      <c r="ES594" s="3">
        <f t="shared" si="1315"/>
        <v>1</v>
      </c>
      <c r="ET594" s="3">
        <f t="shared" si="1215"/>
        <v>5</v>
      </c>
    </row>
    <row r="595" spans="4:150" x14ac:dyDescent="0.25">
      <c r="D595" s="3">
        <v>437</v>
      </c>
      <c r="E595" s="3" t="s">
        <v>1</v>
      </c>
      <c r="F595" s="3" t="s">
        <v>2</v>
      </c>
      <c r="G595" s="3" t="s">
        <v>3</v>
      </c>
      <c r="H595" s="3" t="s">
        <v>4</v>
      </c>
      <c r="K595" s="3" t="s">
        <v>0</v>
      </c>
      <c r="L595" s="3" t="s">
        <v>7</v>
      </c>
      <c r="N595" s="3" t="s">
        <v>105</v>
      </c>
      <c r="O595" s="5" t="s">
        <v>106</v>
      </c>
      <c r="R595" s="3" t="s">
        <v>121</v>
      </c>
      <c r="S595" s="3" t="s">
        <v>122</v>
      </c>
      <c r="T595" s="3" t="s">
        <v>127</v>
      </c>
      <c r="U595" s="3" t="s">
        <v>126</v>
      </c>
      <c r="V595" s="3" t="s">
        <v>128</v>
      </c>
      <c r="W595" s="3" t="s">
        <v>125</v>
      </c>
      <c r="X595" s="3" t="s">
        <v>118</v>
      </c>
      <c r="Y595" s="3" t="s">
        <v>124</v>
      </c>
      <c r="AA595" s="3">
        <f t="shared" ref="AA595:AL595" si="1316">IF(AND(E595&lt;&gt;"",AA158=1),1,0)</f>
        <v>0</v>
      </c>
      <c r="AB595" s="3">
        <f t="shared" si="1316"/>
        <v>0</v>
      </c>
      <c r="AC595" s="3">
        <f t="shared" si="1316"/>
        <v>1</v>
      </c>
      <c r="AD595" s="3">
        <f t="shared" si="1316"/>
        <v>1</v>
      </c>
      <c r="AE595" s="3">
        <f t="shared" si="1316"/>
        <v>0</v>
      </c>
      <c r="AF595" s="3">
        <f t="shared" si="1316"/>
        <v>0</v>
      </c>
      <c r="AG595" s="3">
        <f t="shared" si="1316"/>
        <v>1</v>
      </c>
      <c r="AH595" s="3">
        <f t="shared" si="1316"/>
        <v>0</v>
      </c>
      <c r="AI595" s="3">
        <f t="shared" si="1316"/>
        <v>0</v>
      </c>
      <c r="AJ595" s="3">
        <f t="shared" si="1316"/>
        <v>1</v>
      </c>
      <c r="AK595" s="3">
        <f t="shared" si="1316"/>
        <v>0</v>
      </c>
      <c r="AL595" s="3">
        <f t="shared" si="1316"/>
        <v>0</v>
      </c>
      <c r="AM595" s="3">
        <f t="shared" si="1213"/>
        <v>4</v>
      </c>
      <c r="DK595" s="3">
        <v>437</v>
      </c>
      <c r="DL595" s="3" t="s">
        <v>1</v>
      </c>
      <c r="DM595" s="3" t="s">
        <v>2</v>
      </c>
      <c r="DN595" s="3" t="s">
        <v>3</v>
      </c>
      <c r="DO595" s="3" t="s">
        <v>4</v>
      </c>
      <c r="DR595" s="3" t="s">
        <v>0</v>
      </c>
      <c r="DS595" s="3" t="s">
        <v>7</v>
      </c>
      <c r="DU595" s="3" t="s">
        <v>105</v>
      </c>
      <c r="DV595" s="5" t="s">
        <v>106</v>
      </c>
      <c r="DY595" s="3" t="s">
        <v>121</v>
      </c>
      <c r="DZ595" s="3" t="s">
        <v>122</v>
      </c>
      <c r="EA595" s="3" t="s">
        <v>127</v>
      </c>
      <c r="EB595" s="3" t="s">
        <v>126</v>
      </c>
      <c r="EC595" s="3" t="s">
        <v>128</v>
      </c>
      <c r="ED595" s="3" t="s">
        <v>125</v>
      </c>
      <c r="EE595" s="3" t="s">
        <v>118</v>
      </c>
      <c r="EF595" s="3" t="s">
        <v>124</v>
      </c>
      <c r="EH595" s="3">
        <f t="shared" ref="EH595:ES595" si="1317">IF(AND(DL595&lt;&gt;"",EH158=1),1,0)</f>
        <v>0</v>
      </c>
      <c r="EI595" s="3">
        <f t="shared" si="1317"/>
        <v>0</v>
      </c>
      <c r="EJ595" s="3">
        <f t="shared" si="1317"/>
        <v>1</v>
      </c>
      <c r="EK595" s="3">
        <f t="shared" si="1317"/>
        <v>1</v>
      </c>
      <c r="EL595" s="3">
        <f t="shared" si="1317"/>
        <v>0</v>
      </c>
      <c r="EM595" s="3">
        <f t="shared" si="1317"/>
        <v>0</v>
      </c>
      <c r="EN595" s="3">
        <f t="shared" si="1317"/>
        <v>1</v>
      </c>
      <c r="EO595" s="3">
        <f t="shared" si="1317"/>
        <v>0</v>
      </c>
      <c r="EP595" s="3">
        <f t="shared" si="1317"/>
        <v>0</v>
      </c>
      <c r="EQ595" s="3">
        <f t="shared" si="1317"/>
        <v>1</v>
      </c>
      <c r="ER595" s="3">
        <f t="shared" si="1317"/>
        <v>0</v>
      </c>
      <c r="ES595" s="3">
        <f t="shared" si="1317"/>
        <v>0</v>
      </c>
      <c r="ET595" s="3">
        <f t="shared" si="1215"/>
        <v>4</v>
      </c>
    </row>
    <row r="596" spans="4:150" x14ac:dyDescent="0.25">
      <c r="D596" s="3">
        <v>438</v>
      </c>
      <c r="E596" s="3" t="s">
        <v>1</v>
      </c>
      <c r="F596" s="3" t="s">
        <v>2</v>
      </c>
      <c r="G596" s="3" t="s">
        <v>3</v>
      </c>
      <c r="H596" s="3" t="s">
        <v>4</v>
      </c>
      <c r="K596" s="3" t="s">
        <v>0</v>
      </c>
      <c r="L596" s="3" t="s">
        <v>7</v>
      </c>
      <c r="M596" s="3" t="s">
        <v>104</v>
      </c>
      <c r="P596" s="3" t="s">
        <v>72</v>
      </c>
      <c r="R596" s="3" t="s">
        <v>121</v>
      </c>
      <c r="S596" s="3" t="s">
        <v>122</v>
      </c>
      <c r="T596" s="3" t="s">
        <v>127</v>
      </c>
      <c r="U596" s="3" t="s">
        <v>126</v>
      </c>
      <c r="V596" s="3" t="s">
        <v>128</v>
      </c>
      <c r="W596" s="3" t="s">
        <v>125</v>
      </c>
      <c r="X596" s="3" t="s">
        <v>123</v>
      </c>
      <c r="Y596" s="3" t="s">
        <v>119</v>
      </c>
      <c r="AA596" s="3">
        <f t="shared" ref="AA596:AL596" si="1318">IF(AND(E596&lt;&gt;"",AA158=1),1,0)</f>
        <v>0</v>
      </c>
      <c r="AB596" s="3">
        <f t="shared" si="1318"/>
        <v>0</v>
      </c>
      <c r="AC596" s="3">
        <f t="shared" si="1318"/>
        <v>1</v>
      </c>
      <c r="AD596" s="3">
        <f t="shared" si="1318"/>
        <v>1</v>
      </c>
      <c r="AE596" s="3">
        <f t="shared" si="1318"/>
        <v>0</v>
      </c>
      <c r="AF596" s="3">
        <f t="shared" si="1318"/>
        <v>0</v>
      </c>
      <c r="AG596" s="3">
        <f t="shared" si="1318"/>
        <v>1</v>
      </c>
      <c r="AH596" s="3">
        <f t="shared" si="1318"/>
        <v>0</v>
      </c>
      <c r="AI596" s="3">
        <f t="shared" si="1318"/>
        <v>1</v>
      </c>
      <c r="AJ596" s="3">
        <f t="shared" si="1318"/>
        <v>0</v>
      </c>
      <c r="AK596" s="3">
        <f t="shared" si="1318"/>
        <v>0</v>
      </c>
      <c r="AL596" s="3">
        <f t="shared" si="1318"/>
        <v>1</v>
      </c>
      <c r="AM596" s="3">
        <f t="shared" si="1213"/>
        <v>5</v>
      </c>
      <c r="DK596" s="3">
        <v>438</v>
      </c>
      <c r="DL596" s="3" t="s">
        <v>1</v>
      </c>
      <c r="DM596" s="3" t="s">
        <v>2</v>
      </c>
      <c r="DN596" s="3" t="s">
        <v>3</v>
      </c>
      <c r="DO596" s="3" t="s">
        <v>4</v>
      </c>
      <c r="DR596" s="3" t="s">
        <v>0</v>
      </c>
      <c r="DS596" s="3" t="s">
        <v>7</v>
      </c>
      <c r="DT596" s="3" t="s">
        <v>104</v>
      </c>
      <c r="DW596" s="3" t="s">
        <v>72</v>
      </c>
      <c r="DY596" s="3" t="s">
        <v>121</v>
      </c>
      <c r="DZ596" s="3" t="s">
        <v>122</v>
      </c>
      <c r="EA596" s="3" t="s">
        <v>127</v>
      </c>
      <c r="EB596" s="3" t="s">
        <v>126</v>
      </c>
      <c r="EC596" s="3" t="s">
        <v>128</v>
      </c>
      <c r="ED596" s="3" t="s">
        <v>125</v>
      </c>
      <c r="EE596" s="3" t="s">
        <v>123</v>
      </c>
      <c r="EF596" s="3" t="s">
        <v>119</v>
      </c>
      <c r="EH596" s="3">
        <f t="shared" ref="EH596:ES596" si="1319">IF(AND(DL596&lt;&gt;"",EH158=1),1,0)</f>
        <v>0</v>
      </c>
      <c r="EI596" s="3">
        <f t="shared" si="1319"/>
        <v>0</v>
      </c>
      <c r="EJ596" s="3">
        <f t="shared" si="1319"/>
        <v>1</v>
      </c>
      <c r="EK596" s="3">
        <f t="shared" si="1319"/>
        <v>1</v>
      </c>
      <c r="EL596" s="3">
        <f t="shared" si="1319"/>
        <v>0</v>
      </c>
      <c r="EM596" s="3">
        <f t="shared" si="1319"/>
        <v>0</v>
      </c>
      <c r="EN596" s="3">
        <f t="shared" si="1319"/>
        <v>1</v>
      </c>
      <c r="EO596" s="3">
        <f t="shared" si="1319"/>
        <v>0</v>
      </c>
      <c r="EP596" s="3">
        <f t="shared" si="1319"/>
        <v>1</v>
      </c>
      <c r="EQ596" s="3">
        <f t="shared" si="1319"/>
        <v>0</v>
      </c>
      <c r="ER596" s="3">
        <f t="shared" si="1319"/>
        <v>0</v>
      </c>
      <c r="ES596" s="3">
        <f t="shared" si="1319"/>
        <v>1</v>
      </c>
      <c r="ET596" s="3">
        <f t="shared" si="1215"/>
        <v>5</v>
      </c>
    </row>
    <row r="597" spans="4:150" x14ac:dyDescent="0.25">
      <c r="D597" s="3">
        <v>439</v>
      </c>
      <c r="E597" s="3" t="s">
        <v>1</v>
      </c>
      <c r="F597" s="3" t="s">
        <v>2</v>
      </c>
      <c r="G597" s="3" t="s">
        <v>3</v>
      </c>
      <c r="H597" s="3" t="s">
        <v>4</v>
      </c>
      <c r="K597" s="3" t="s">
        <v>0</v>
      </c>
      <c r="L597" s="3" t="s">
        <v>7</v>
      </c>
      <c r="M597" s="3" t="s">
        <v>104</v>
      </c>
      <c r="O597" s="5" t="s">
        <v>106</v>
      </c>
      <c r="R597" s="3" t="s">
        <v>121</v>
      </c>
      <c r="S597" s="3" t="s">
        <v>122</v>
      </c>
      <c r="T597" s="3" t="s">
        <v>127</v>
      </c>
      <c r="U597" s="3" t="s">
        <v>126</v>
      </c>
      <c r="V597" s="3" t="s">
        <v>128</v>
      </c>
      <c r="W597" s="3" t="s">
        <v>125</v>
      </c>
      <c r="X597" s="3" t="s">
        <v>119</v>
      </c>
      <c r="Y597" s="3" t="s">
        <v>124</v>
      </c>
      <c r="AA597" s="3">
        <f t="shared" ref="AA597:AL597" si="1320">IF(AND(E597&lt;&gt;"",AA158=1),1,0)</f>
        <v>0</v>
      </c>
      <c r="AB597" s="3">
        <f t="shared" si="1320"/>
        <v>0</v>
      </c>
      <c r="AC597" s="3">
        <f t="shared" si="1320"/>
        <v>1</v>
      </c>
      <c r="AD597" s="3">
        <f t="shared" si="1320"/>
        <v>1</v>
      </c>
      <c r="AE597" s="3">
        <f t="shared" si="1320"/>
        <v>0</v>
      </c>
      <c r="AF597" s="3">
        <f t="shared" si="1320"/>
        <v>0</v>
      </c>
      <c r="AG597" s="3">
        <f t="shared" si="1320"/>
        <v>1</v>
      </c>
      <c r="AH597" s="3">
        <f t="shared" si="1320"/>
        <v>0</v>
      </c>
      <c r="AI597" s="3">
        <f t="shared" si="1320"/>
        <v>1</v>
      </c>
      <c r="AJ597" s="3">
        <f t="shared" si="1320"/>
        <v>0</v>
      </c>
      <c r="AK597" s="3">
        <f t="shared" si="1320"/>
        <v>0</v>
      </c>
      <c r="AL597" s="3">
        <f t="shared" si="1320"/>
        <v>0</v>
      </c>
      <c r="AM597" s="3">
        <f t="shared" si="1213"/>
        <v>4</v>
      </c>
      <c r="DK597" s="3">
        <v>439</v>
      </c>
      <c r="DL597" s="3" t="s">
        <v>1</v>
      </c>
      <c r="DM597" s="3" t="s">
        <v>2</v>
      </c>
      <c r="DN597" s="3" t="s">
        <v>3</v>
      </c>
      <c r="DO597" s="3" t="s">
        <v>4</v>
      </c>
      <c r="DR597" s="3" t="s">
        <v>0</v>
      </c>
      <c r="DS597" s="3" t="s">
        <v>7</v>
      </c>
      <c r="DT597" s="3" t="s">
        <v>104</v>
      </c>
      <c r="DV597" s="5" t="s">
        <v>106</v>
      </c>
      <c r="DY597" s="3" t="s">
        <v>121</v>
      </c>
      <c r="DZ597" s="3" t="s">
        <v>122</v>
      </c>
      <c r="EA597" s="3" t="s">
        <v>127</v>
      </c>
      <c r="EB597" s="3" t="s">
        <v>126</v>
      </c>
      <c r="EC597" s="3" t="s">
        <v>128</v>
      </c>
      <c r="ED597" s="3" t="s">
        <v>125</v>
      </c>
      <c r="EE597" s="3" t="s">
        <v>119</v>
      </c>
      <c r="EF597" s="3" t="s">
        <v>124</v>
      </c>
      <c r="EH597" s="3">
        <f t="shared" ref="EH597:ES597" si="1321">IF(AND(DL597&lt;&gt;"",EH158=1),1,0)</f>
        <v>0</v>
      </c>
      <c r="EI597" s="3">
        <f t="shared" si="1321"/>
        <v>0</v>
      </c>
      <c r="EJ597" s="3">
        <f t="shared" si="1321"/>
        <v>1</v>
      </c>
      <c r="EK597" s="3">
        <f t="shared" si="1321"/>
        <v>1</v>
      </c>
      <c r="EL597" s="3">
        <f t="shared" si="1321"/>
        <v>0</v>
      </c>
      <c r="EM597" s="3">
        <f t="shared" si="1321"/>
        <v>0</v>
      </c>
      <c r="EN597" s="3">
        <f t="shared" si="1321"/>
        <v>1</v>
      </c>
      <c r="EO597" s="3">
        <f t="shared" si="1321"/>
        <v>0</v>
      </c>
      <c r="EP597" s="3">
        <f t="shared" si="1321"/>
        <v>1</v>
      </c>
      <c r="EQ597" s="3">
        <f t="shared" si="1321"/>
        <v>0</v>
      </c>
      <c r="ER597" s="3">
        <f t="shared" si="1321"/>
        <v>0</v>
      </c>
      <c r="ES597" s="3">
        <f t="shared" si="1321"/>
        <v>0</v>
      </c>
      <c r="ET597" s="3">
        <f t="shared" si="1215"/>
        <v>4</v>
      </c>
    </row>
    <row r="598" spans="4:150" x14ac:dyDescent="0.25">
      <c r="D598" s="3">
        <v>440</v>
      </c>
      <c r="E598" s="3" t="s">
        <v>1</v>
      </c>
      <c r="F598" s="3" t="s">
        <v>2</v>
      </c>
      <c r="G598" s="3" t="s">
        <v>3</v>
      </c>
      <c r="H598" s="3" t="s">
        <v>4</v>
      </c>
      <c r="K598" s="3" t="s">
        <v>0</v>
      </c>
      <c r="L598" s="3" t="s">
        <v>7</v>
      </c>
      <c r="M598" s="3" t="s">
        <v>104</v>
      </c>
      <c r="N598" s="3" t="s">
        <v>105</v>
      </c>
      <c r="R598" s="3" t="s">
        <v>121</v>
      </c>
      <c r="S598" s="3" t="s">
        <v>122</v>
      </c>
      <c r="T598" s="3" t="s">
        <v>127</v>
      </c>
      <c r="U598" s="3" t="s">
        <v>126</v>
      </c>
      <c r="V598" s="3" t="s">
        <v>128</v>
      </c>
      <c r="W598" s="3" t="s">
        <v>125</v>
      </c>
      <c r="X598" s="3" t="s">
        <v>119</v>
      </c>
      <c r="Y598" s="3" t="s">
        <v>118</v>
      </c>
      <c r="AA598" s="3">
        <f t="shared" ref="AA598:AL598" si="1322">IF(AND(E598&lt;&gt;"",AA158=1),1,0)</f>
        <v>0</v>
      </c>
      <c r="AB598" s="3">
        <f t="shared" si="1322"/>
        <v>0</v>
      </c>
      <c r="AC598" s="3">
        <f t="shared" si="1322"/>
        <v>1</v>
      </c>
      <c r="AD598" s="3">
        <f t="shared" si="1322"/>
        <v>1</v>
      </c>
      <c r="AE598" s="3">
        <f t="shared" si="1322"/>
        <v>0</v>
      </c>
      <c r="AF598" s="3">
        <f t="shared" si="1322"/>
        <v>0</v>
      </c>
      <c r="AG598" s="3">
        <f t="shared" si="1322"/>
        <v>1</v>
      </c>
      <c r="AH598" s="3">
        <f t="shared" si="1322"/>
        <v>0</v>
      </c>
      <c r="AI598" s="3">
        <f t="shared" si="1322"/>
        <v>1</v>
      </c>
      <c r="AJ598" s="3">
        <f t="shared" si="1322"/>
        <v>1</v>
      </c>
      <c r="AK598" s="3">
        <f t="shared" si="1322"/>
        <v>0</v>
      </c>
      <c r="AL598" s="3">
        <f t="shared" si="1322"/>
        <v>0</v>
      </c>
      <c r="AM598" s="3">
        <f t="shared" si="1213"/>
        <v>5</v>
      </c>
      <c r="DK598" s="3">
        <v>440</v>
      </c>
      <c r="DL598" s="3" t="s">
        <v>1</v>
      </c>
      <c r="DM598" s="3" t="s">
        <v>2</v>
      </c>
      <c r="DN598" s="3" t="s">
        <v>3</v>
      </c>
      <c r="DO598" s="3" t="s">
        <v>4</v>
      </c>
      <c r="DR598" s="3" t="s">
        <v>0</v>
      </c>
      <c r="DS598" s="3" t="s">
        <v>7</v>
      </c>
      <c r="DT598" s="3" t="s">
        <v>104</v>
      </c>
      <c r="DU598" s="3" t="s">
        <v>105</v>
      </c>
      <c r="DY598" s="3" t="s">
        <v>121</v>
      </c>
      <c r="DZ598" s="3" t="s">
        <v>122</v>
      </c>
      <c r="EA598" s="3" t="s">
        <v>127</v>
      </c>
      <c r="EB598" s="3" t="s">
        <v>126</v>
      </c>
      <c r="EC598" s="3" t="s">
        <v>128</v>
      </c>
      <c r="ED598" s="3" t="s">
        <v>125</v>
      </c>
      <c r="EE598" s="3" t="s">
        <v>119</v>
      </c>
      <c r="EF598" s="3" t="s">
        <v>118</v>
      </c>
      <c r="EH598" s="3">
        <f t="shared" ref="EH598:ES598" si="1323">IF(AND(DL598&lt;&gt;"",EH158=1),1,0)</f>
        <v>0</v>
      </c>
      <c r="EI598" s="3">
        <f t="shared" si="1323"/>
        <v>0</v>
      </c>
      <c r="EJ598" s="3">
        <f t="shared" si="1323"/>
        <v>1</v>
      </c>
      <c r="EK598" s="3">
        <f t="shared" si="1323"/>
        <v>1</v>
      </c>
      <c r="EL598" s="3">
        <f t="shared" si="1323"/>
        <v>0</v>
      </c>
      <c r="EM598" s="3">
        <f t="shared" si="1323"/>
        <v>0</v>
      </c>
      <c r="EN598" s="3">
        <f t="shared" si="1323"/>
        <v>1</v>
      </c>
      <c r="EO598" s="3">
        <f t="shared" si="1323"/>
        <v>0</v>
      </c>
      <c r="EP598" s="3">
        <f t="shared" si="1323"/>
        <v>1</v>
      </c>
      <c r="EQ598" s="3">
        <f t="shared" si="1323"/>
        <v>1</v>
      </c>
      <c r="ER598" s="3">
        <f t="shared" si="1323"/>
        <v>0</v>
      </c>
      <c r="ES598" s="3">
        <f t="shared" si="1323"/>
        <v>0</v>
      </c>
      <c r="ET598" s="3">
        <f t="shared" si="1215"/>
        <v>5</v>
      </c>
    </row>
    <row r="599" spans="4:150" x14ac:dyDescent="0.25">
      <c r="D599" s="3">
        <v>441</v>
      </c>
      <c r="E599" s="3" t="s">
        <v>1</v>
      </c>
      <c r="F599" s="3" t="s">
        <v>2</v>
      </c>
      <c r="G599" s="3" t="s">
        <v>3</v>
      </c>
      <c r="H599" s="3" t="s">
        <v>4</v>
      </c>
      <c r="J599" s="3" t="s">
        <v>6</v>
      </c>
      <c r="N599" s="3" t="s">
        <v>105</v>
      </c>
      <c r="O599" s="5" t="s">
        <v>106</v>
      </c>
      <c r="P599" s="3" t="s">
        <v>72</v>
      </c>
      <c r="R599" s="3" t="s">
        <v>126</v>
      </c>
      <c r="S599" s="3" t="s">
        <v>118</v>
      </c>
      <c r="T599" s="3" t="s">
        <v>127</v>
      </c>
      <c r="U599" s="3" t="s">
        <v>125</v>
      </c>
      <c r="V599" s="3" t="s">
        <v>128</v>
      </c>
      <c r="W599" s="3" t="s">
        <v>120</v>
      </c>
      <c r="X599" s="3" t="s">
        <v>123</v>
      </c>
      <c r="Y599" s="3" t="s">
        <v>124</v>
      </c>
      <c r="AA599" s="3">
        <f t="shared" ref="AA599:AL599" si="1324">IF(AND(E599&lt;&gt;"",AA158=1),1,0)</f>
        <v>0</v>
      </c>
      <c r="AB599" s="3">
        <f t="shared" si="1324"/>
        <v>0</v>
      </c>
      <c r="AC599" s="3">
        <f t="shared" si="1324"/>
        <v>1</v>
      </c>
      <c r="AD599" s="3">
        <f t="shared" si="1324"/>
        <v>1</v>
      </c>
      <c r="AE599" s="3">
        <f t="shared" si="1324"/>
        <v>0</v>
      </c>
      <c r="AF599" s="3">
        <f t="shared" si="1324"/>
        <v>1</v>
      </c>
      <c r="AG599" s="3">
        <f t="shared" si="1324"/>
        <v>0</v>
      </c>
      <c r="AH599" s="3">
        <f t="shared" si="1324"/>
        <v>0</v>
      </c>
      <c r="AI599" s="3">
        <f t="shared" si="1324"/>
        <v>0</v>
      </c>
      <c r="AJ599" s="3">
        <f t="shared" si="1324"/>
        <v>1</v>
      </c>
      <c r="AK599" s="3">
        <f t="shared" si="1324"/>
        <v>0</v>
      </c>
      <c r="AL599" s="3">
        <f t="shared" si="1324"/>
        <v>1</v>
      </c>
      <c r="AM599" s="3">
        <f t="shared" si="1213"/>
        <v>5</v>
      </c>
      <c r="DK599" s="3">
        <v>441</v>
      </c>
      <c r="DL599" s="3" t="s">
        <v>1</v>
      </c>
      <c r="DM599" s="3" t="s">
        <v>2</v>
      </c>
      <c r="DN599" s="3" t="s">
        <v>3</v>
      </c>
      <c r="DO599" s="3" t="s">
        <v>4</v>
      </c>
      <c r="DQ599" s="3" t="s">
        <v>6</v>
      </c>
      <c r="DU599" s="3" t="s">
        <v>105</v>
      </c>
      <c r="DV599" s="5" t="s">
        <v>106</v>
      </c>
      <c r="DW599" s="3" t="s">
        <v>72</v>
      </c>
      <c r="DY599" s="3" t="s">
        <v>126</v>
      </c>
      <c r="DZ599" s="3" t="s">
        <v>118</v>
      </c>
      <c r="EA599" s="3" t="s">
        <v>127</v>
      </c>
      <c r="EB599" s="3" t="s">
        <v>125</v>
      </c>
      <c r="EC599" s="3" t="s">
        <v>128</v>
      </c>
      <c r="ED599" s="3" t="s">
        <v>120</v>
      </c>
      <c r="EE599" s="3" t="s">
        <v>123</v>
      </c>
      <c r="EF599" s="3" t="s">
        <v>124</v>
      </c>
      <c r="EH599" s="3">
        <f t="shared" ref="EH599:ES599" si="1325">IF(AND(DL599&lt;&gt;"",EH158=1),1,0)</f>
        <v>0</v>
      </c>
      <c r="EI599" s="3">
        <f t="shared" si="1325"/>
        <v>0</v>
      </c>
      <c r="EJ599" s="3">
        <f t="shared" si="1325"/>
        <v>1</v>
      </c>
      <c r="EK599" s="3">
        <f t="shared" si="1325"/>
        <v>1</v>
      </c>
      <c r="EL599" s="3">
        <f t="shared" si="1325"/>
        <v>0</v>
      </c>
      <c r="EM599" s="3">
        <f t="shared" si="1325"/>
        <v>1</v>
      </c>
      <c r="EN599" s="3">
        <f t="shared" si="1325"/>
        <v>0</v>
      </c>
      <c r="EO599" s="3">
        <f t="shared" si="1325"/>
        <v>0</v>
      </c>
      <c r="EP599" s="3">
        <f t="shared" si="1325"/>
        <v>0</v>
      </c>
      <c r="EQ599" s="3">
        <f t="shared" si="1325"/>
        <v>1</v>
      </c>
      <c r="ER599" s="3">
        <f t="shared" si="1325"/>
        <v>0</v>
      </c>
      <c r="ES599" s="3">
        <f t="shared" si="1325"/>
        <v>1</v>
      </c>
      <c r="ET599" s="3">
        <f t="shared" si="1215"/>
        <v>5</v>
      </c>
    </row>
    <row r="600" spans="4:150" x14ac:dyDescent="0.25">
      <c r="D600" s="3">
        <v>442</v>
      </c>
      <c r="E600" s="3" t="s">
        <v>1</v>
      </c>
      <c r="F600" s="3" t="s">
        <v>2</v>
      </c>
      <c r="G600" s="3" t="s">
        <v>3</v>
      </c>
      <c r="H600" s="3" t="s">
        <v>4</v>
      </c>
      <c r="J600" s="3" t="s">
        <v>6</v>
      </c>
      <c r="M600" s="3" t="s">
        <v>104</v>
      </c>
      <c r="O600" s="5" t="s">
        <v>106</v>
      </c>
      <c r="P600" s="3" t="s">
        <v>72</v>
      </c>
      <c r="R600" s="3" t="s">
        <v>126</v>
      </c>
      <c r="S600" s="3" t="s">
        <v>119</v>
      </c>
      <c r="T600" s="3" t="s">
        <v>127</v>
      </c>
      <c r="U600" s="3" t="s">
        <v>125</v>
      </c>
      <c r="V600" s="3" t="s">
        <v>128</v>
      </c>
      <c r="W600" s="3" t="s">
        <v>120</v>
      </c>
      <c r="X600" s="3" t="s">
        <v>123</v>
      </c>
      <c r="Y600" s="3" t="s">
        <v>124</v>
      </c>
      <c r="AA600" s="3">
        <f t="shared" ref="AA600:AL600" si="1326">IF(AND(E600&lt;&gt;"",AA158=1),1,0)</f>
        <v>0</v>
      </c>
      <c r="AB600" s="3">
        <f t="shared" si="1326"/>
        <v>0</v>
      </c>
      <c r="AC600" s="3">
        <f t="shared" si="1326"/>
        <v>1</v>
      </c>
      <c r="AD600" s="3">
        <f t="shared" si="1326"/>
        <v>1</v>
      </c>
      <c r="AE600" s="3">
        <f t="shared" si="1326"/>
        <v>0</v>
      </c>
      <c r="AF600" s="3">
        <f t="shared" si="1326"/>
        <v>1</v>
      </c>
      <c r="AG600" s="3">
        <f t="shared" si="1326"/>
        <v>0</v>
      </c>
      <c r="AH600" s="3">
        <f t="shared" si="1326"/>
        <v>0</v>
      </c>
      <c r="AI600" s="3">
        <f t="shared" si="1326"/>
        <v>1</v>
      </c>
      <c r="AJ600" s="3">
        <f t="shared" si="1326"/>
        <v>0</v>
      </c>
      <c r="AK600" s="3">
        <f t="shared" si="1326"/>
        <v>0</v>
      </c>
      <c r="AL600" s="3">
        <f t="shared" si="1326"/>
        <v>1</v>
      </c>
      <c r="AM600" s="3">
        <f t="shared" si="1213"/>
        <v>5</v>
      </c>
      <c r="DK600" s="3">
        <v>442</v>
      </c>
      <c r="DL600" s="3" t="s">
        <v>1</v>
      </c>
      <c r="DM600" s="3" t="s">
        <v>2</v>
      </c>
      <c r="DN600" s="3" t="s">
        <v>3</v>
      </c>
      <c r="DO600" s="3" t="s">
        <v>4</v>
      </c>
      <c r="DQ600" s="3" t="s">
        <v>6</v>
      </c>
      <c r="DT600" s="3" t="s">
        <v>104</v>
      </c>
      <c r="DV600" s="5" t="s">
        <v>106</v>
      </c>
      <c r="DW600" s="3" t="s">
        <v>72</v>
      </c>
      <c r="DY600" s="3" t="s">
        <v>126</v>
      </c>
      <c r="DZ600" s="3" t="s">
        <v>119</v>
      </c>
      <c r="EA600" s="3" t="s">
        <v>127</v>
      </c>
      <c r="EB600" s="3" t="s">
        <v>125</v>
      </c>
      <c r="EC600" s="3" t="s">
        <v>128</v>
      </c>
      <c r="ED600" s="3" t="s">
        <v>120</v>
      </c>
      <c r="EE600" s="3" t="s">
        <v>123</v>
      </c>
      <c r="EF600" s="3" t="s">
        <v>124</v>
      </c>
      <c r="EH600" s="3">
        <f t="shared" ref="EH600:ES600" si="1327">IF(AND(DL600&lt;&gt;"",EH158=1),1,0)</f>
        <v>0</v>
      </c>
      <c r="EI600" s="3">
        <f t="shared" si="1327"/>
        <v>0</v>
      </c>
      <c r="EJ600" s="3">
        <f t="shared" si="1327"/>
        <v>1</v>
      </c>
      <c r="EK600" s="3">
        <f t="shared" si="1327"/>
        <v>1</v>
      </c>
      <c r="EL600" s="3">
        <f t="shared" si="1327"/>
        <v>0</v>
      </c>
      <c r="EM600" s="3">
        <f t="shared" si="1327"/>
        <v>1</v>
      </c>
      <c r="EN600" s="3">
        <f t="shared" si="1327"/>
        <v>0</v>
      </c>
      <c r="EO600" s="3">
        <f t="shared" si="1327"/>
        <v>0</v>
      </c>
      <c r="EP600" s="3">
        <f t="shared" si="1327"/>
        <v>1</v>
      </c>
      <c r="EQ600" s="3">
        <f t="shared" si="1327"/>
        <v>0</v>
      </c>
      <c r="ER600" s="3">
        <f t="shared" si="1327"/>
        <v>0</v>
      </c>
      <c r="ES600" s="3">
        <f t="shared" si="1327"/>
        <v>1</v>
      </c>
      <c r="ET600" s="3">
        <f t="shared" si="1215"/>
        <v>5</v>
      </c>
    </row>
    <row r="601" spans="4:150" x14ac:dyDescent="0.25">
      <c r="D601" s="3">
        <v>443</v>
      </c>
      <c r="E601" s="3" t="s">
        <v>1</v>
      </c>
      <c r="F601" s="3" t="s">
        <v>2</v>
      </c>
      <c r="G601" s="3" t="s">
        <v>3</v>
      </c>
      <c r="H601" s="3" t="s">
        <v>4</v>
      </c>
      <c r="J601" s="3" t="s">
        <v>6</v>
      </c>
      <c r="M601" s="3" t="s">
        <v>104</v>
      </c>
      <c r="N601" s="3" t="s">
        <v>105</v>
      </c>
      <c r="P601" s="3" t="s">
        <v>72</v>
      </c>
      <c r="R601" s="3" t="s">
        <v>126</v>
      </c>
      <c r="S601" s="3" t="s">
        <v>118</v>
      </c>
      <c r="T601" s="3" t="s">
        <v>127</v>
      </c>
      <c r="U601" s="3" t="s">
        <v>125</v>
      </c>
      <c r="V601" s="3" t="s">
        <v>128</v>
      </c>
      <c r="W601" s="3" t="s">
        <v>120</v>
      </c>
      <c r="X601" s="3" t="s">
        <v>123</v>
      </c>
      <c r="Y601" s="3" t="s">
        <v>119</v>
      </c>
      <c r="AA601" s="3">
        <f t="shared" ref="AA601:AL601" si="1328">IF(AND(E601&lt;&gt;"",AA158=1),1,0)</f>
        <v>0</v>
      </c>
      <c r="AB601" s="3">
        <f t="shared" si="1328"/>
        <v>0</v>
      </c>
      <c r="AC601" s="3">
        <f t="shared" si="1328"/>
        <v>1</v>
      </c>
      <c r="AD601" s="3">
        <f t="shared" si="1328"/>
        <v>1</v>
      </c>
      <c r="AE601" s="3">
        <f t="shared" si="1328"/>
        <v>0</v>
      </c>
      <c r="AF601" s="3">
        <f t="shared" si="1328"/>
        <v>1</v>
      </c>
      <c r="AG601" s="3">
        <f t="shared" si="1328"/>
        <v>0</v>
      </c>
      <c r="AH601" s="3">
        <f t="shared" si="1328"/>
        <v>0</v>
      </c>
      <c r="AI601" s="3">
        <f t="shared" si="1328"/>
        <v>1</v>
      </c>
      <c r="AJ601" s="3">
        <f t="shared" si="1328"/>
        <v>1</v>
      </c>
      <c r="AK601" s="3">
        <f t="shared" si="1328"/>
        <v>0</v>
      </c>
      <c r="AL601" s="3">
        <f t="shared" si="1328"/>
        <v>1</v>
      </c>
      <c r="AM601" s="3">
        <f t="shared" si="1213"/>
        <v>6</v>
      </c>
      <c r="DK601" s="3">
        <v>443</v>
      </c>
      <c r="DL601" s="3" t="s">
        <v>1</v>
      </c>
      <c r="DM601" s="3" t="s">
        <v>2</v>
      </c>
      <c r="DN601" s="3" t="s">
        <v>3</v>
      </c>
      <c r="DO601" s="3" t="s">
        <v>4</v>
      </c>
      <c r="DQ601" s="3" t="s">
        <v>6</v>
      </c>
      <c r="DT601" s="3" t="s">
        <v>104</v>
      </c>
      <c r="DU601" s="3" t="s">
        <v>105</v>
      </c>
      <c r="DW601" s="3" t="s">
        <v>72</v>
      </c>
      <c r="DY601" s="3" t="s">
        <v>126</v>
      </c>
      <c r="DZ601" s="3" t="s">
        <v>118</v>
      </c>
      <c r="EA601" s="3" t="s">
        <v>127</v>
      </c>
      <c r="EB601" s="3" t="s">
        <v>125</v>
      </c>
      <c r="EC601" s="3" t="s">
        <v>128</v>
      </c>
      <c r="ED601" s="3" t="s">
        <v>120</v>
      </c>
      <c r="EE601" s="3" t="s">
        <v>123</v>
      </c>
      <c r="EF601" s="3" t="s">
        <v>119</v>
      </c>
      <c r="EH601" s="3">
        <f t="shared" ref="EH601:ES601" si="1329">IF(AND(DL601&lt;&gt;"",EH158=1),1,0)</f>
        <v>0</v>
      </c>
      <c r="EI601" s="3">
        <f t="shared" si="1329"/>
        <v>0</v>
      </c>
      <c r="EJ601" s="3">
        <f t="shared" si="1329"/>
        <v>1</v>
      </c>
      <c r="EK601" s="3">
        <f t="shared" si="1329"/>
        <v>1</v>
      </c>
      <c r="EL601" s="3">
        <f t="shared" si="1329"/>
        <v>0</v>
      </c>
      <c r="EM601" s="3">
        <f t="shared" si="1329"/>
        <v>1</v>
      </c>
      <c r="EN601" s="3">
        <f t="shared" si="1329"/>
        <v>0</v>
      </c>
      <c r="EO601" s="3">
        <f t="shared" si="1329"/>
        <v>0</v>
      </c>
      <c r="EP601" s="3">
        <f t="shared" si="1329"/>
        <v>1</v>
      </c>
      <c r="EQ601" s="3">
        <f t="shared" si="1329"/>
        <v>1</v>
      </c>
      <c r="ER601" s="3">
        <f t="shared" si="1329"/>
        <v>0</v>
      </c>
      <c r="ES601" s="3">
        <f t="shared" si="1329"/>
        <v>1</v>
      </c>
      <c r="ET601" s="3">
        <f t="shared" si="1215"/>
        <v>6</v>
      </c>
    </row>
    <row r="602" spans="4:150" x14ac:dyDescent="0.25">
      <c r="D602" s="3">
        <v>444</v>
      </c>
      <c r="E602" s="3" t="s">
        <v>1</v>
      </c>
      <c r="F602" s="3" t="s">
        <v>2</v>
      </c>
      <c r="G602" s="3" t="s">
        <v>3</v>
      </c>
      <c r="H602" s="3" t="s">
        <v>4</v>
      </c>
      <c r="J602" s="3" t="s">
        <v>6</v>
      </c>
      <c r="M602" s="3" t="s">
        <v>104</v>
      </c>
      <c r="N602" s="3" t="s">
        <v>105</v>
      </c>
      <c r="O602" s="5" t="s">
        <v>106</v>
      </c>
      <c r="R602" s="3" t="s">
        <v>126</v>
      </c>
      <c r="S602" s="3" t="s">
        <v>118</v>
      </c>
      <c r="T602" s="3" t="s">
        <v>127</v>
      </c>
      <c r="U602" s="3" t="s">
        <v>125</v>
      </c>
      <c r="V602" s="3" t="s">
        <v>128</v>
      </c>
      <c r="W602" s="3" t="s">
        <v>120</v>
      </c>
      <c r="X602" s="3" t="s">
        <v>119</v>
      </c>
      <c r="Y602" s="3" t="s">
        <v>124</v>
      </c>
      <c r="AA602" s="3">
        <f t="shared" ref="AA602:AL602" si="1330">IF(AND(E602&lt;&gt;"",AA158=1),1,0)</f>
        <v>0</v>
      </c>
      <c r="AB602" s="3">
        <f t="shared" si="1330"/>
        <v>0</v>
      </c>
      <c r="AC602" s="3">
        <f t="shared" si="1330"/>
        <v>1</v>
      </c>
      <c r="AD602" s="3">
        <f t="shared" si="1330"/>
        <v>1</v>
      </c>
      <c r="AE602" s="3">
        <f t="shared" si="1330"/>
        <v>0</v>
      </c>
      <c r="AF602" s="3">
        <f t="shared" si="1330"/>
        <v>1</v>
      </c>
      <c r="AG602" s="3">
        <f t="shared" si="1330"/>
        <v>0</v>
      </c>
      <c r="AH602" s="3">
        <f t="shared" si="1330"/>
        <v>0</v>
      </c>
      <c r="AI602" s="3">
        <f t="shared" si="1330"/>
        <v>1</v>
      </c>
      <c r="AJ602" s="3">
        <f t="shared" si="1330"/>
        <v>1</v>
      </c>
      <c r="AK602" s="3">
        <f t="shared" si="1330"/>
        <v>0</v>
      </c>
      <c r="AL602" s="3">
        <f t="shared" si="1330"/>
        <v>0</v>
      </c>
      <c r="AM602" s="3">
        <f t="shared" si="1213"/>
        <v>5</v>
      </c>
      <c r="DK602" s="3">
        <v>444</v>
      </c>
      <c r="DL602" s="3" t="s">
        <v>1</v>
      </c>
      <c r="DM602" s="3" t="s">
        <v>2</v>
      </c>
      <c r="DN602" s="3" t="s">
        <v>3</v>
      </c>
      <c r="DO602" s="3" t="s">
        <v>4</v>
      </c>
      <c r="DQ602" s="3" t="s">
        <v>6</v>
      </c>
      <c r="DT602" s="3" t="s">
        <v>104</v>
      </c>
      <c r="DU602" s="3" t="s">
        <v>105</v>
      </c>
      <c r="DV602" s="5" t="s">
        <v>106</v>
      </c>
      <c r="DY602" s="3" t="s">
        <v>126</v>
      </c>
      <c r="DZ602" s="3" t="s">
        <v>118</v>
      </c>
      <c r="EA602" s="3" t="s">
        <v>127</v>
      </c>
      <c r="EB602" s="3" t="s">
        <v>125</v>
      </c>
      <c r="EC602" s="3" t="s">
        <v>128</v>
      </c>
      <c r="ED602" s="3" t="s">
        <v>120</v>
      </c>
      <c r="EE602" s="3" t="s">
        <v>119</v>
      </c>
      <c r="EF602" s="3" t="s">
        <v>124</v>
      </c>
      <c r="EH602" s="3">
        <f t="shared" ref="EH602:ES602" si="1331">IF(AND(DL602&lt;&gt;"",EH158=1),1,0)</f>
        <v>0</v>
      </c>
      <c r="EI602" s="3">
        <f t="shared" si="1331"/>
        <v>0</v>
      </c>
      <c r="EJ602" s="3">
        <f t="shared" si="1331"/>
        <v>1</v>
      </c>
      <c r="EK602" s="3">
        <f t="shared" si="1331"/>
        <v>1</v>
      </c>
      <c r="EL602" s="3">
        <f t="shared" si="1331"/>
        <v>0</v>
      </c>
      <c r="EM602" s="3">
        <f t="shared" si="1331"/>
        <v>1</v>
      </c>
      <c r="EN602" s="3">
        <f t="shared" si="1331"/>
        <v>0</v>
      </c>
      <c r="EO602" s="3">
        <f t="shared" si="1331"/>
        <v>0</v>
      </c>
      <c r="EP602" s="3">
        <f t="shared" si="1331"/>
        <v>1</v>
      </c>
      <c r="EQ602" s="3">
        <f t="shared" si="1331"/>
        <v>1</v>
      </c>
      <c r="ER602" s="3">
        <f t="shared" si="1331"/>
        <v>0</v>
      </c>
      <c r="ES602" s="3">
        <f t="shared" si="1331"/>
        <v>0</v>
      </c>
      <c r="ET602" s="3">
        <f t="shared" si="1215"/>
        <v>5</v>
      </c>
    </row>
    <row r="603" spans="4:150" x14ac:dyDescent="0.25">
      <c r="D603" s="3">
        <v>445</v>
      </c>
      <c r="E603" s="3" t="s">
        <v>1</v>
      </c>
      <c r="F603" s="3" t="s">
        <v>2</v>
      </c>
      <c r="G603" s="3" t="s">
        <v>3</v>
      </c>
      <c r="H603" s="3" t="s">
        <v>4</v>
      </c>
      <c r="J603" s="3" t="s">
        <v>6</v>
      </c>
      <c r="L603" s="3" t="s">
        <v>7</v>
      </c>
      <c r="O603" s="5" t="s">
        <v>106</v>
      </c>
      <c r="P603" s="3" t="s">
        <v>72</v>
      </c>
      <c r="R603" s="3" t="s">
        <v>121</v>
      </c>
      <c r="S603" s="3" t="s">
        <v>120</v>
      </c>
      <c r="T603" s="3" t="s">
        <v>127</v>
      </c>
      <c r="U603" s="3" t="s">
        <v>126</v>
      </c>
      <c r="V603" s="3" t="s">
        <v>128</v>
      </c>
      <c r="W603" s="3" t="s">
        <v>125</v>
      </c>
      <c r="X603" s="3" t="s">
        <v>123</v>
      </c>
      <c r="Y603" s="3" t="s">
        <v>124</v>
      </c>
      <c r="AA603" s="3">
        <f t="shared" ref="AA603:AL603" si="1332">IF(AND(E603&lt;&gt;"",AA158=1),1,0)</f>
        <v>0</v>
      </c>
      <c r="AB603" s="3">
        <f t="shared" si="1332"/>
        <v>0</v>
      </c>
      <c r="AC603" s="3">
        <f t="shared" si="1332"/>
        <v>1</v>
      </c>
      <c r="AD603" s="3">
        <f t="shared" si="1332"/>
        <v>1</v>
      </c>
      <c r="AE603" s="3">
        <f t="shared" si="1332"/>
        <v>0</v>
      </c>
      <c r="AF603" s="3">
        <f t="shared" si="1332"/>
        <v>1</v>
      </c>
      <c r="AG603" s="3">
        <f t="shared" si="1332"/>
        <v>0</v>
      </c>
      <c r="AH603" s="3">
        <f t="shared" si="1332"/>
        <v>0</v>
      </c>
      <c r="AI603" s="3">
        <f t="shared" si="1332"/>
        <v>0</v>
      </c>
      <c r="AJ603" s="3">
        <f t="shared" si="1332"/>
        <v>0</v>
      </c>
      <c r="AK603" s="3">
        <f t="shared" si="1332"/>
        <v>0</v>
      </c>
      <c r="AL603" s="3">
        <f t="shared" si="1332"/>
        <v>1</v>
      </c>
      <c r="AM603" s="3">
        <f t="shared" si="1213"/>
        <v>4</v>
      </c>
      <c r="DK603" s="3">
        <v>445</v>
      </c>
      <c r="DL603" s="3" t="s">
        <v>1</v>
      </c>
      <c r="DM603" s="3" t="s">
        <v>2</v>
      </c>
      <c r="DN603" s="3" t="s">
        <v>3</v>
      </c>
      <c r="DO603" s="3" t="s">
        <v>4</v>
      </c>
      <c r="DQ603" s="3" t="s">
        <v>6</v>
      </c>
      <c r="DS603" s="3" t="s">
        <v>7</v>
      </c>
      <c r="DV603" s="5" t="s">
        <v>106</v>
      </c>
      <c r="DW603" s="3" t="s">
        <v>72</v>
      </c>
      <c r="DY603" s="3" t="s">
        <v>121</v>
      </c>
      <c r="DZ603" s="3" t="s">
        <v>120</v>
      </c>
      <c r="EA603" s="3" t="s">
        <v>127</v>
      </c>
      <c r="EB603" s="3" t="s">
        <v>126</v>
      </c>
      <c r="EC603" s="3" t="s">
        <v>128</v>
      </c>
      <c r="ED603" s="3" t="s">
        <v>125</v>
      </c>
      <c r="EE603" s="3" t="s">
        <v>123</v>
      </c>
      <c r="EF603" s="3" t="s">
        <v>124</v>
      </c>
      <c r="EH603" s="3">
        <f t="shared" ref="EH603:ES603" si="1333">IF(AND(DL603&lt;&gt;"",EH158=1),1,0)</f>
        <v>0</v>
      </c>
      <c r="EI603" s="3">
        <f t="shared" si="1333"/>
        <v>0</v>
      </c>
      <c r="EJ603" s="3">
        <f t="shared" si="1333"/>
        <v>1</v>
      </c>
      <c r="EK603" s="3">
        <f t="shared" si="1333"/>
        <v>1</v>
      </c>
      <c r="EL603" s="3">
        <f t="shared" si="1333"/>
        <v>0</v>
      </c>
      <c r="EM603" s="3">
        <f t="shared" si="1333"/>
        <v>1</v>
      </c>
      <c r="EN603" s="3">
        <f t="shared" si="1333"/>
        <v>0</v>
      </c>
      <c r="EO603" s="3">
        <f t="shared" si="1333"/>
        <v>0</v>
      </c>
      <c r="EP603" s="3">
        <f t="shared" si="1333"/>
        <v>0</v>
      </c>
      <c r="EQ603" s="3">
        <f t="shared" si="1333"/>
        <v>0</v>
      </c>
      <c r="ER603" s="3">
        <f t="shared" si="1333"/>
        <v>0</v>
      </c>
      <c r="ES603" s="3">
        <f t="shared" si="1333"/>
        <v>1</v>
      </c>
      <c r="ET603" s="3">
        <f t="shared" si="1215"/>
        <v>4</v>
      </c>
    </row>
    <row r="604" spans="4:150" x14ac:dyDescent="0.25">
      <c r="D604" s="3">
        <v>446</v>
      </c>
      <c r="E604" s="3" t="s">
        <v>1</v>
      </c>
      <c r="F604" s="3" t="s">
        <v>2</v>
      </c>
      <c r="G604" s="3" t="s">
        <v>3</v>
      </c>
      <c r="H604" s="3" t="s">
        <v>4</v>
      </c>
      <c r="J604" s="3" t="s">
        <v>6</v>
      </c>
      <c r="L604" s="3" t="s">
        <v>7</v>
      </c>
      <c r="N604" s="3" t="s">
        <v>105</v>
      </c>
      <c r="P604" s="3" t="s">
        <v>72</v>
      </c>
      <c r="R604" s="3" t="s">
        <v>126</v>
      </c>
      <c r="S604" s="3" t="s">
        <v>118</v>
      </c>
      <c r="T604" s="3" t="s">
        <v>127</v>
      </c>
      <c r="U604" s="3" t="s">
        <v>125</v>
      </c>
      <c r="V604" s="3" t="s">
        <v>128</v>
      </c>
      <c r="W604" s="3" t="s">
        <v>120</v>
      </c>
      <c r="X604" s="3" t="s">
        <v>123</v>
      </c>
      <c r="Y604" s="3" t="s">
        <v>121</v>
      </c>
      <c r="AA604" s="3">
        <f t="shared" ref="AA604:AL604" si="1334">IF(AND(E604&lt;&gt;"",AA158=1),1,0)</f>
        <v>0</v>
      </c>
      <c r="AB604" s="3">
        <f t="shared" si="1334"/>
        <v>0</v>
      </c>
      <c r="AC604" s="3">
        <f t="shared" si="1334"/>
        <v>1</v>
      </c>
      <c r="AD604" s="3">
        <f t="shared" si="1334"/>
        <v>1</v>
      </c>
      <c r="AE604" s="3">
        <f t="shared" si="1334"/>
        <v>0</v>
      </c>
      <c r="AF604" s="3">
        <f t="shared" si="1334"/>
        <v>1</v>
      </c>
      <c r="AG604" s="3">
        <f t="shared" si="1334"/>
        <v>0</v>
      </c>
      <c r="AH604" s="3">
        <f t="shared" si="1334"/>
        <v>0</v>
      </c>
      <c r="AI604" s="3">
        <f t="shared" si="1334"/>
        <v>0</v>
      </c>
      <c r="AJ604" s="3">
        <f t="shared" si="1334"/>
        <v>1</v>
      </c>
      <c r="AK604" s="3">
        <f t="shared" si="1334"/>
        <v>0</v>
      </c>
      <c r="AL604" s="3">
        <f t="shared" si="1334"/>
        <v>1</v>
      </c>
      <c r="AM604" s="3">
        <f t="shared" si="1213"/>
        <v>5</v>
      </c>
      <c r="DK604" s="3">
        <v>446</v>
      </c>
      <c r="DL604" s="3" t="s">
        <v>1</v>
      </c>
      <c r="DM604" s="3" t="s">
        <v>2</v>
      </c>
      <c r="DN604" s="3" t="s">
        <v>3</v>
      </c>
      <c r="DO604" s="3" t="s">
        <v>4</v>
      </c>
      <c r="DQ604" s="3" t="s">
        <v>6</v>
      </c>
      <c r="DS604" s="3" t="s">
        <v>7</v>
      </c>
      <c r="DU604" s="3" t="s">
        <v>105</v>
      </c>
      <c r="DW604" s="3" t="s">
        <v>72</v>
      </c>
      <c r="DY604" s="3" t="s">
        <v>126</v>
      </c>
      <c r="DZ604" s="3" t="s">
        <v>118</v>
      </c>
      <c r="EA604" s="3" t="s">
        <v>127</v>
      </c>
      <c r="EB604" s="3" t="s">
        <v>125</v>
      </c>
      <c r="EC604" s="3" t="s">
        <v>128</v>
      </c>
      <c r="ED604" s="3" t="s">
        <v>120</v>
      </c>
      <c r="EE604" s="3" t="s">
        <v>123</v>
      </c>
      <c r="EF604" s="3" t="s">
        <v>121</v>
      </c>
      <c r="EH604" s="3">
        <f t="shared" ref="EH604:ES604" si="1335">IF(AND(DL604&lt;&gt;"",EH158=1),1,0)</f>
        <v>0</v>
      </c>
      <c r="EI604" s="3">
        <f t="shared" si="1335"/>
        <v>0</v>
      </c>
      <c r="EJ604" s="3">
        <f t="shared" si="1335"/>
        <v>1</v>
      </c>
      <c r="EK604" s="3">
        <f t="shared" si="1335"/>
        <v>1</v>
      </c>
      <c r="EL604" s="3">
        <f t="shared" si="1335"/>
        <v>0</v>
      </c>
      <c r="EM604" s="3">
        <f t="shared" si="1335"/>
        <v>1</v>
      </c>
      <c r="EN604" s="3">
        <f t="shared" si="1335"/>
        <v>0</v>
      </c>
      <c r="EO604" s="3">
        <f t="shared" si="1335"/>
        <v>0</v>
      </c>
      <c r="EP604" s="3">
        <f t="shared" si="1335"/>
        <v>0</v>
      </c>
      <c r="EQ604" s="3">
        <f t="shared" si="1335"/>
        <v>1</v>
      </c>
      <c r="ER604" s="3">
        <f t="shared" si="1335"/>
        <v>0</v>
      </c>
      <c r="ES604" s="3">
        <f t="shared" si="1335"/>
        <v>1</v>
      </c>
      <c r="ET604" s="3">
        <f t="shared" si="1215"/>
        <v>5</v>
      </c>
    </row>
    <row r="605" spans="4:150" x14ac:dyDescent="0.25">
      <c r="D605" s="3">
        <v>447</v>
      </c>
      <c r="E605" s="3" t="s">
        <v>1</v>
      </c>
      <c r="F605" s="3" t="s">
        <v>2</v>
      </c>
      <c r="G605" s="3" t="s">
        <v>3</v>
      </c>
      <c r="H605" s="3" t="s">
        <v>4</v>
      </c>
      <c r="J605" s="3" t="s">
        <v>6</v>
      </c>
      <c r="L605" s="3" t="s">
        <v>7</v>
      </c>
      <c r="N605" s="3" t="s">
        <v>105</v>
      </c>
      <c r="O605" s="5" t="s">
        <v>106</v>
      </c>
      <c r="R605" s="3" t="s">
        <v>121</v>
      </c>
      <c r="S605" s="3" t="s">
        <v>118</v>
      </c>
      <c r="T605" s="3" t="s">
        <v>127</v>
      </c>
      <c r="U605" s="3" t="s">
        <v>126</v>
      </c>
      <c r="V605" s="3" t="s">
        <v>128</v>
      </c>
      <c r="W605" s="3" t="s">
        <v>120</v>
      </c>
      <c r="X605" s="3" t="s">
        <v>125</v>
      </c>
      <c r="Y605" s="3" t="s">
        <v>124</v>
      </c>
      <c r="AA605" s="3">
        <f t="shared" ref="AA605:AL605" si="1336">IF(AND(E605&lt;&gt;"",AA158=1),1,0)</f>
        <v>0</v>
      </c>
      <c r="AB605" s="3">
        <f t="shared" si="1336"/>
        <v>0</v>
      </c>
      <c r="AC605" s="3">
        <f t="shared" si="1336"/>
        <v>1</v>
      </c>
      <c r="AD605" s="3">
        <f t="shared" si="1336"/>
        <v>1</v>
      </c>
      <c r="AE605" s="3">
        <f t="shared" si="1336"/>
        <v>0</v>
      </c>
      <c r="AF605" s="3">
        <f t="shared" si="1336"/>
        <v>1</v>
      </c>
      <c r="AG605" s="3">
        <f t="shared" si="1336"/>
        <v>0</v>
      </c>
      <c r="AH605" s="3">
        <f t="shared" si="1336"/>
        <v>0</v>
      </c>
      <c r="AI605" s="3">
        <f t="shared" si="1336"/>
        <v>0</v>
      </c>
      <c r="AJ605" s="3">
        <f t="shared" si="1336"/>
        <v>1</v>
      </c>
      <c r="AK605" s="3">
        <f t="shared" si="1336"/>
        <v>0</v>
      </c>
      <c r="AL605" s="3">
        <f t="shared" si="1336"/>
        <v>0</v>
      </c>
      <c r="AM605" s="3">
        <f t="shared" si="1213"/>
        <v>4</v>
      </c>
      <c r="DK605" s="3">
        <v>447</v>
      </c>
      <c r="DL605" s="3" t="s">
        <v>1</v>
      </c>
      <c r="DM605" s="3" t="s">
        <v>2</v>
      </c>
      <c r="DN605" s="3" t="s">
        <v>3</v>
      </c>
      <c r="DO605" s="3" t="s">
        <v>4</v>
      </c>
      <c r="DQ605" s="3" t="s">
        <v>6</v>
      </c>
      <c r="DS605" s="3" t="s">
        <v>7</v>
      </c>
      <c r="DU605" s="3" t="s">
        <v>105</v>
      </c>
      <c r="DV605" s="5" t="s">
        <v>106</v>
      </c>
      <c r="DY605" s="3" t="s">
        <v>121</v>
      </c>
      <c r="DZ605" s="3" t="s">
        <v>118</v>
      </c>
      <c r="EA605" s="3" t="s">
        <v>127</v>
      </c>
      <c r="EB605" s="3" t="s">
        <v>126</v>
      </c>
      <c r="EC605" s="3" t="s">
        <v>128</v>
      </c>
      <c r="ED605" s="3" t="s">
        <v>120</v>
      </c>
      <c r="EE605" s="3" t="s">
        <v>125</v>
      </c>
      <c r="EF605" s="3" t="s">
        <v>124</v>
      </c>
      <c r="EH605" s="3">
        <f t="shared" ref="EH605:ES605" si="1337">IF(AND(DL605&lt;&gt;"",EH158=1),1,0)</f>
        <v>0</v>
      </c>
      <c r="EI605" s="3">
        <f t="shared" si="1337"/>
        <v>0</v>
      </c>
      <c r="EJ605" s="3">
        <f t="shared" si="1337"/>
        <v>1</v>
      </c>
      <c r="EK605" s="3">
        <f t="shared" si="1337"/>
        <v>1</v>
      </c>
      <c r="EL605" s="3">
        <f t="shared" si="1337"/>
        <v>0</v>
      </c>
      <c r="EM605" s="3">
        <f t="shared" si="1337"/>
        <v>1</v>
      </c>
      <c r="EN605" s="3">
        <f t="shared" si="1337"/>
        <v>0</v>
      </c>
      <c r="EO605" s="3">
        <f t="shared" si="1337"/>
        <v>0</v>
      </c>
      <c r="EP605" s="3">
        <f t="shared" si="1337"/>
        <v>0</v>
      </c>
      <c r="EQ605" s="3">
        <f t="shared" si="1337"/>
        <v>1</v>
      </c>
      <c r="ER605" s="3">
        <f t="shared" si="1337"/>
        <v>0</v>
      </c>
      <c r="ES605" s="3">
        <f t="shared" si="1337"/>
        <v>0</v>
      </c>
      <c r="ET605" s="3">
        <f t="shared" si="1215"/>
        <v>4</v>
      </c>
    </row>
    <row r="606" spans="4:150" x14ac:dyDescent="0.25">
      <c r="D606" s="3">
        <v>448</v>
      </c>
      <c r="E606" s="3" t="s">
        <v>1</v>
      </c>
      <c r="F606" s="3" t="s">
        <v>2</v>
      </c>
      <c r="G606" s="3" t="s">
        <v>3</v>
      </c>
      <c r="H606" s="3" t="s">
        <v>4</v>
      </c>
      <c r="J606" s="3" t="s">
        <v>6</v>
      </c>
      <c r="L606" s="3" t="s">
        <v>7</v>
      </c>
      <c r="M606" s="3" t="s">
        <v>104</v>
      </c>
      <c r="P606" s="3" t="s">
        <v>72</v>
      </c>
      <c r="R606" s="3" t="s">
        <v>121</v>
      </c>
      <c r="S606" s="3" t="s">
        <v>120</v>
      </c>
      <c r="T606" s="3" t="s">
        <v>127</v>
      </c>
      <c r="U606" s="3" t="s">
        <v>126</v>
      </c>
      <c r="V606" s="3" t="s">
        <v>128</v>
      </c>
      <c r="W606" s="3" t="s">
        <v>125</v>
      </c>
      <c r="X606" s="3" t="s">
        <v>123</v>
      </c>
      <c r="Y606" s="3" t="s">
        <v>119</v>
      </c>
      <c r="AA606" s="3">
        <f t="shared" ref="AA606:AL606" si="1338">IF(AND(E606&lt;&gt;"",AA158=1),1,0)</f>
        <v>0</v>
      </c>
      <c r="AB606" s="3">
        <f t="shared" si="1338"/>
        <v>0</v>
      </c>
      <c r="AC606" s="3">
        <f t="shared" si="1338"/>
        <v>1</v>
      </c>
      <c r="AD606" s="3">
        <f t="shared" si="1338"/>
        <v>1</v>
      </c>
      <c r="AE606" s="3">
        <f t="shared" si="1338"/>
        <v>0</v>
      </c>
      <c r="AF606" s="3">
        <f t="shared" si="1338"/>
        <v>1</v>
      </c>
      <c r="AG606" s="3">
        <f t="shared" si="1338"/>
        <v>0</v>
      </c>
      <c r="AH606" s="3">
        <f t="shared" si="1338"/>
        <v>0</v>
      </c>
      <c r="AI606" s="3">
        <f t="shared" si="1338"/>
        <v>1</v>
      </c>
      <c r="AJ606" s="3">
        <f t="shared" si="1338"/>
        <v>0</v>
      </c>
      <c r="AK606" s="3">
        <f t="shared" si="1338"/>
        <v>0</v>
      </c>
      <c r="AL606" s="3">
        <f t="shared" si="1338"/>
        <v>1</v>
      </c>
      <c r="AM606" s="3">
        <f t="shared" si="1213"/>
        <v>5</v>
      </c>
      <c r="DK606" s="3">
        <v>448</v>
      </c>
      <c r="DL606" s="3" t="s">
        <v>1</v>
      </c>
      <c r="DM606" s="3" t="s">
        <v>2</v>
      </c>
      <c r="DN606" s="3" t="s">
        <v>3</v>
      </c>
      <c r="DO606" s="3" t="s">
        <v>4</v>
      </c>
      <c r="DQ606" s="3" t="s">
        <v>6</v>
      </c>
      <c r="DS606" s="3" t="s">
        <v>7</v>
      </c>
      <c r="DT606" s="3" t="s">
        <v>104</v>
      </c>
      <c r="DW606" s="3" t="s">
        <v>72</v>
      </c>
      <c r="DY606" s="3" t="s">
        <v>121</v>
      </c>
      <c r="DZ606" s="3" t="s">
        <v>120</v>
      </c>
      <c r="EA606" s="3" t="s">
        <v>127</v>
      </c>
      <c r="EB606" s="3" t="s">
        <v>126</v>
      </c>
      <c r="EC606" s="3" t="s">
        <v>128</v>
      </c>
      <c r="ED606" s="3" t="s">
        <v>125</v>
      </c>
      <c r="EE606" s="3" t="s">
        <v>123</v>
      </c>
      <c r="EF606" s="3" t="s">
        <v>119</v>
      </c>
      <c r="EH606" s="3">
        <f t="shared" ref="EH606:ES606" si="1339">IF(AND(DL606&lt;&gt;"",EH158=1),1,0)</f>
        <v>0</v>
      </c>
      <c r="EI606" s="3">
        <f t="shared" si="1339"/>
        <v>0</v>
      </c>
      <c r="EJ606" s="3">
        <f t="shared" si="1339"/>
        <v>1</v>
      </c>
      <c r="EK606" s="3">
        <f t="shared" si="1339"/>
        <v>1</v>
      </c>
      <c r="EL606" s="3">
        <f t="shared" si="1339"/>
        <v>0</v>
      </c>
      <c r="EM606" s="3">
        <f t="shared" si="1339"/>
        <v>1</v>
      </c>
      <c r="EN606" s="3">
        <f t="shared" si="1339"/>
        <v>0</v>
      </c>
      <c r="EO606" s="3">
        <f t="shared" si="1339"/>
        <v>0</v>
      </c>
      <c r="EP606" s="3">
        <f t="shared" si="1339"/>
        <v>1</v>
      </c>
      <c r="EQ606" s="3">
        <f t="shared" si="1339"/>
        <v>0</v>
      </c>
      <c r="ER606" s="3">
        <f t="shared" si="1339"/>
        <v>0</v>
      </c>
      <c r="ES606" s="3">
        <f t="shared" si="1339"/>
        <v>1</v>
      </c>
      <c r="ET606" s="3">
        <f t="shared" si="1215"/>
        <v>5</v>
      </c>
    </row>
    <row r="607" spans="4:150" x14ac:dyDescent="0.25">
      <c r="D607" s="3">
        <v>449</v>
      </c>
      <c r="E607" s="3" t="s">
        <v>1</v>
      </c>
      <c r="F607" s="3" t="s">
        <v>2</v>
      </c>
      <c r="G607" s="3" t="s">
        <v>3</v>
      </c>
      <c r="H607" s="3" t="s">
        <v>4</v>
      </c>
      <c r="J607" s="3" t="s">
        <v>6</v>
      </c>
      <c r="L607" s="3" t="s">
        <v>7</v>
      </c>
      <c r="M607" s="3" t="s">
        <v>104</v>
      </c>
      <c r="O607" s="5" t="s">
        <v>106</v>
      </c>
      <c r="R607" s="3" t="s">
        <v>121</v>
      </c>
      <c r="S607" s="3" t="s">
        <v>120</v>
      </c>
      <c r="T607" s="3" t="s">
        <v>127</v>
      </c>
      <c r="U607" s="3" t="s">
        <v>126</v>
      </c>
      <c r="V607" s="3" t="s">
        <v>128</v>
      </c>
      <c r="W607" s="3" t="s">
        <v>125</v>
      </c>
      <c r="X607" s="3" t="s">
        <v>119</v>
      </c>
      <c r="Y607" s="3" t="s">
        <v>124</v>
      </c>
      <c r="AA607" s="3">
        <f t="shared" ref="AA607:AL607" si="1340">IF(AND(E607&lt;&gt;"",AA158=1),1,0)</f>
        <v>0</v>
      </c>
      <c r="AB607" s="3">
        <f t="shared" si="1340"/>
        <v>0</v>
      </c>
      <c r="AC607" s="3">
        <f t="shared" si="1340"/>
        <v>1</v>
      </c>
      <c r="AD607" s="3">
        <f t="shared" si="1340"/>
        <v>1</v>
      </c>
      <c r="AE607" s="3">
        <f t="shared" si="1340"/>
        <v>0</v>
      </c>
      <c r="AF607" s="3">
        <f t="shared" si="1340"/>
        <v>1</v>
      </c>
      <c r="AG607" s="3">
        <f t="shared" si="1340"/>
        <v>0</v>
      </c>
      <c r="AH607" s="3">
        <f t="shared" si="1340"/>
        <v>0</v>
      </c>
      <c r="AI607" s="3">
        <f t="shared" si="1340"/>
        <v>1</v>
      </c>
      <c r="AJ607" s="3">
        <f t="shared" si="1340"/>
        <v>0</v>
      </c>
      <c r="AK607" s="3">
        <f t="shared" si="1340"/>
        <v>0</v>
      </c>
      <c r="AL607" s="3">
        <f t="shared" si="1340"/>
        <v>0</v>
      </c>
      <c r="AM607" s="3">
        <f t="shared" si="1213"/>
        <v>4</v>
      </c>
      <c r="DK607" s="3">
        <v>449</v>
      </c>
      <c r="DL607" s="3" t="s">
        <v>1</v>
      </c>
      <c r="DM607" s="3" t="s">
        <v>2</v>
      </c>
      <c r="DN607" s="3" t="s">
        <v>3</v>
      </c>
      <c r="DO607" s="3" t="s">
        <v>4</v>
      </c>
      <c r="DQ607" s="3" t="s">
        <v>6</v>
      </c>
      <c r="DS607" s="3" t="s">
        <v>7</v>
      </c>
      <c r="DT607" s="3" t="s">
        <v>104</v>
      </c>
      <c r="DV607" s="5" t="s">
        <v>106</v>
      </c>
      <c r="DY607" s="3" t="s">
        <v>121</v>
      </c>
      <c r="DZ607" s="3" t="s">
        <v>120</v>
      </c>
      <c r="EA607" s="3" t="s">
        <v>127</v>
      </c>
      <c r="EB607" s="3" t="s">
        <v>126</v>
      </c>
      <c r="EC607" s="3" t="s">
        <v>128</v>
      </c>
      <c r="ED607" s="3" t="s">
        <v>125</v>
      </c>
      <c r="EE607" s="3" t="s">
        <v>119</v>
      </c>
      <c r="EF607" s="3" t="s">
        <v>124</v>
      </c>
      <c r="EH607" s="3">
        <f t="shared" ref="EH607:ES607" si="1341">IF(AND(DL607&lt;&gt;"",EH158=1),1,0)</f>
        <v>0</v>
      </c>
      <c r="EI607" s="3">
        <f t="shared" si="1341"/>
        <v>0</v>
      </c>
      <c r="EJ607" s="3">
        <f t="shared" si="1341"/>
        <v>1</v>
      </c>
      <c r="EK607" s="3">
        <f t="shared" si="1341"/>
        <v>1</v>
      </c>
      <c r="EL607" s="3">
        <f t="shared" si="1341"/>
        <v>0</v>
      </c>
      <c r="EM607" s="3">
        <f t="shared" si="1341"/>
        <v>1</v>
      </c>
      <c r="EN607" s="3">
        <f t="shared" si="1341"/>
        <v>0</v>
      </c>
      <c r="EO607" s="3">
        <f t="shared" si="1341"/>
        <v>0</v>
      </c>
      <c r="EP607" s="3">
        <f t="shared" si="1341"/>
        <v>1</v>
      </c>
      <c r="EQ607" s="3">
        <f t="shared" si="1341"/>
        <v>0</v>
      </c>
      <c r="ER607" s="3">
        <f t="shared" si="1341"/>
        <v>0</v>
      </c>
      <c r="ES607" s="3">
        <f t="shared" si="1341"/>
        <v>0</v>
      </c>
      <c r="ET607" s="3">
        <f t="shared" si="1215"/>
        <v>4</v>
      </c>
    </row>
    <row r="608" spans="4:150" x14ac:dyDescent="0.25">
      <c r="D608" s="3">
        <v>450</v>
      </c>
      <c r="E608" s="3" t="s">
        <v>1</v>
      </c>
      <c r="F608" s="3" t="s">
        <v>2</v>
      </c>
      <c r="G608" s="3" t="s">
        <v>3</v>
      </c>
      <c r="H608" s="3" t="s">
        <v>4</v>
      </c>
      <c r="J608" s="3" t="s">
        <v>6</v>
      </c>
      <c r="L608" s="3" t="s">
        <v>7</v>
      </c>
      <c r="M608" s="3" t="s">
        <v>104</v>
      </c>
      <c r="N608" s="3" t="s">
        <v>105</v>
      </c>
      <c r="R608" s="3" t="s">
        <v>121</v>
      </c>
      <c r="S608" s="3" t="s">
        <v>118</v>
      </c>
      <c r="T608" s="3" t="s">
        <v>127</v>
      </c>
      <c r="U608" s="3" t="s">
        <v>126</v>
      </c>
      <c r="V608" s="3" t="s">
        <v>128</v>
      </c>
      <c r="W608" s="3" t="s">
        <v>120</v>
      </c>
      <c r="X608" s="3" t="s">
        <v>125</v>
      </c>
      <c r="Y608" s="3" t="s">
        <v>119</v>
      </c>
      <c r="AA608" s="3">
        <f t="shared" ref="AA608:AL608" si="1342">IF(AND(E608&lt;&gt;"",AA158=1),1,0)</f>
        <v>0</v>
      </c>
      <c r="AB608" s="3">
        <f t="shared" si="1342"/>
        <v>0</v>
      </c>
      <c r="AC608" s="3">
        <f t="shared" si="1342"/>
        <v>1</v>
      </c>
      <c r="AD608" s="3">
        <f t="shared" si="1342"/>
        <v>1</v>
      </c>
      <c r="AE608" s="3">
        <f t="shared" si="1342"/>
        <v>0</v>
      </c>
      <c r="AF608" s="3">
        <f t="shared" si="1342"/>
        <v>1</v>
      </c>
      <c r="AG608" s="3">
        <f t="shared" si="1342"/>
        <v>0</v>
      </c>
      <c r="AH608" s="3">
        <f t="shared" si="1342"/>
        <v>0</v>
      </c>
      <c r="AI608" s="3">
        <f t="shared" si="1342"/>
        <v>1</v>
      </c>
      <c r="AJ608" s="3">
        <f t="shared" si="1342"/>
        <v>1</v>
      </c>
      <c r="AK608" s="3">
        <f t="shared" si="1342"/>
        <v>0</v>
      </c>
      <c r="AL608" s="3">
        <f t="shared" si="1342"/>
        <v>0</v>
      </c>
      <c r="AM608" s="3">
        <f t="shared" ref="AM608:AM653" si="1343">SUM(AA608:AL608)</f>
        <v>5</v>
      </c>
      <c r="DK608" s="3">
        <v>450</v>
      </c>
      <c r="DL608" s="3" t="s">
        <v>1</v>
      </c>
      <c r="DM608" s="3" t="s">
        <v>2</v>
      </c>
      <c r="DN608" s="3" t="s">
        <v>3</v>
      </c>
      <c r="DO608" s="3" t="s">
        <v>4</v>
      </c>
      <c r="DQ608" s="3" t="s">
        <v>6</v>
      </c>
      <c r="DS608" s="3" t="s">
        <v>7</v>
      </c>
      <c r="DT608" s="3" t="s">
        <v>104</v>
      </c>
      <c r="DU608" s="3" t="s">
        <v>105</v>
      </c>
      <c r="DY608" s="3" t="s">
        <v>121</v>
      </c>
      <c r="DZ608" s="3" t="s">
        <v>118</v>
      </c>
      <c r="EA608" s="3" t="s">
        <v>127</v>
      </c>
      <c r="EB608" s="3" t="s">
        <v>126</v>
      </c>
      <c r="EC608" s="3" t="s">
        <v>128</v>
      </c>
      <c r="ED608" s="3" t="s">
        <v>120</v>
      </c>
      <c r="EE608" s="3" t="s">
        <v>125</v>
      </c>
      <c r="EF608" s="3" t="s">
        <v>119</v>
      </c>
      <c r="EH608" s="3">
        <f t="shared" ref="EH608:ES608" si="1344">IF(AND(DL608&lt;&gt;"",EH158=1),1,0)</f>
        <v>0</v>
      </c>
      <c r="EI608" s="3">
        <f t="shared" si="1344"/>
        <v>0</v>
      </c>
      <c r="EJ608" s="3">
        <f t="shared" si="1344"/>
        <v>1</v>
      </c>
      <c r="EK608" s="3">
        <f t="shared" si="1344"/>
        <v>1</v>
      </c>
      <c r="EL608" s="3">
        <f t="shared" si="1344"/>
        <v>0</v>
      </c>
      <c r="EM608" s="3">
        <f t="shared" si="1344"/>
        <v>1</v>
      </c>
      <c r="EN608" s="3">
        <f t="shared" si="1344"/>
        <v>0</v>
      </c>
      <c r="EO608" s="3">
        <f t="shared" si="1344"/>
        <v>0</v>
      </c>
      <c r="EP608" s="3">
        <f t="shared" si="1344"/>
        <v>1</v>
      </c>
      <c r="EQ608" s="3">
        <f t="shared" si="1344"/>
        <v>1</v>
      </c>
      <c r="ER608" s="3">
        <f t="shared" si="1344"/>
        <v>0</v>
      </c>
      <c r="ES608" s="3">
        <f t="shared" si="1344"/>
        <v>0</v>
      </c>
      <c r="ET608" s="3">
        <f t="shared" ref="ET608:ET653" si="1345">SUM(EH608:ES608)</f>
        <v>5</v>
      </c>
    </row>
    <row r="609" spans="4:150" x14ac:dyDescent="0.25">
      <c r="D609" s="3">
        <v>451</v>
      </c>
      <c r="E609" s="3" t="s">
        <v>1</v>
      </c>
      <c r="F609" s="3" t="s">
        <v>2</v>
      </c>
      <c r="G609" s="3" t="s">
        <v>3</v>
      </c>
      <c r="H609" s="3" t="s">
        <v>4</v>
      </c>
      <c r="J609" s="3" t="s">
        <v>6</v>
      </c>
      <c r="K609" s="3" t="s">
        <v>0</v>
      </c>
      <c r="O609" s="5" t="s">
        <v>106</v>
      </c>
      <c r="P609" s="3" t="s">
        <v>72</v>
      </c>
      <c r="R609" s="3" t="s">
        <v>126</v>
      </c>
      <c r="S609" s="3" t="s">
        <v>122</v>
      </c>
      <c r="T609" s="3" t="s">
        <v>127</v>
      </c>
      <c r="U609" s="3" t="s">
        <v>125</v>
      </c>
      <c r="V609" s="3" t="s">
        <v>128</v>
      </c>
      <c r="W609" s="3" t="s">
        <v>120</v>
      </c>
      <c r="X609" s="3" t="s">
        <v>123</v>
      </c>
      <c r="Y609" s="3" t="s">
        <v>124</v>
      </c>
      <c r="AA609" s="3">
        <f t="shared" ref="AA609:AL609" si="1346">IF(AND(E609&lt;&gt;"",AA158=1),1,0)</f>
        <v>0</v>
      </c>
      <c r="AB609" s="3">
        <f t="shared" si="1346"/>
        <v>0</v>
      </c>
      <c r="AC609" s="3">
        <f t="shared" si="1346"/>
        <v>1</v>
      </c>
      <c r="AD609" s="3">
        <f t="shared" si="1346"/>
        <v>1</v>
      </c>
      <c r="AE609" s="3">
        <f t="shared" si="1346"/>
        <v>0</v>
      </c>
      <c r="AF609" s="3">
        <f t="shared" si="1346"/>
        <v>1</v>
      </c>
      <c r="AG609" s="3">
        <f t="shared" si="1346"/>
        <v>1</v>
      </c>
      <c r="AH609" s="3">
        <f t="shared" si="1346"/>
        <v>0</v>
      </c>
      <c r="AI609" s="3">
        <f t="shared" si="1346"/>
        <v>0</v>
      </c>
      <c r="AJ609" s="3">
        <f t="shared" si="1346"/>
        <v>0</v>
      </c>
      <c r="AK609" s="3">
        <f t="shared" si="1346"/>
        <v>0</v>
      </c>
      <c r="AL609" s="3">
        <f t="shared" si="1346"/>
        <v>1</v>
      </c>
      <c r="AM609" s="3">
        <f t="shared" si="1343"/>
        <v>5</v>
      </c>
      <c r="DK609" s="3">
        <v>451</v>
      </c>
      <c r="DL609" s="3" t="s">
        <v>1</v>
      </c>
      <c r="DM609" s="3" t="s">
        <v>2</v>
      </c>
      <c r="DN609" s="3" t="s">
        <v>3</v>
      </c>
      <c r="DO609" s="3" t="s">
        <v>4</v>
      </c>
      <c r="DQ609" s="3" t="s">
        <v>6</v>
      </c>
      <c r="DR609" s="3" t="s">
        <v>0</v>
      </c>
      <c r="DV609" s="5" t="s">
        <v>106</v>
      </c>
      <c r="DW609" s="3" t="s">
        <v>72</v>
      </c>
      <c r="DY609" s="3" t="s">
        <v>126</v>
      </c>
      <c r="DZ609" s="3" t="s">
        <v>122</v>
      </c>
      <c r="EA609" s="3" t="s">
        <v>127</v>
      </c>
      <c r="EB609" s="3" t="s">
        <v>125</v>
      </c>
      <c r="EC609" s="3" t="s">
        <v>128</v>
      </c>
      <c r="ED609" s="3" t="s">
        <v>120</v>
      </c>
      <c r="EE609" s="3" t="s">
        <v>123</v>
      </c>
      <c r="EF609" s="3" t="s">
        <v>124</v>
      </c>
      <c r="EH609" s="3">
        <f t="shared" ref="EH609:ES609" si="1347">IF(AND(DL609&lt;&gt;"",EH158=1),1,0)</f>
        <v>0</v>
      </c>
      <c r="EI609" s="3">
        <f t="shared" si="1347"/>
        <v>0</v>
      </c>
      <c r="EJ609" s="3">
        <f t="shared" si="1347"/>
        <v>1</v>
      </c>
      <c r="EK609" s="3">
        <f t="shared" si="1347"/>
        <v>1</v>
      </c>
      <c r="EL609" s="3">
        <f t="shared" si="1347"/>
        <v>0</v>
      </c>
      <c r="EM609" s="3">
        <f t="shared" si="1347"/>
        <v>1</v>
      </c>
      <c r="EN609" s="3">
        <f t="shared" si="1347"/>
        <v>1</v>
      </c>
      <c r="EO609" s="3">
        <f t="shared" si="1347"/>
        <v>0</v>
      </c>
      <c r="EP609" s="3">
        <f t="shared" si="1347"/>
        <v>0</v>
      </c>
      <c r="EQ609" s="3">
        <f t="shared" si="1347"/>
        <v>0</v>
      </c>
      <c r="ER609" s="3">
        <f t="shared" si="1347"/>
        <v>0</v>
      </c>
      <c r="ES609" s="3">
        <f t="shared" si="1347"/>
        <v>1</v>
      </c>
      <c r="ET609" s="3">
        <f t="shared" si="1345"/>
        <v>5</v>
      </c>
    </row>
    <row r="610" spans="4:150" x14ac:dyDescent="0.25">
      <c r="D610" s="3">
        <v>452</v>
      </c>
      <c r="E610" s="3" t="s">
        <v>1</v>
      </c>
      <c r="F610" s="3" t="s">
        <v>2</v>
      </c>
      <c r="G610" s="3" t="s">
        <v>3</v>
      </c>
      <c r="H610" s="3" t="s">
        <v>4</v>
      </c>
      <c r="J610" s="3" t="s">
        <v>6</v>
      </c>
      <c r="K610" s="3" t="s">
        <v>0</v>
      </c>
      <c r="N610" s="3" t="s">
        <v>105</v>
      </c>
      <c r="P610" s="3" t="s">
        <v>72</v>
      </c>
      <c r="R610" s="3" t="s">
        <v>126</v>
      </c>
      <c r="S610" s="3" t="s">
        <v>122</v>
      </c>
      <c r="T610" s="3" t="s">
        <v>127</v>
      </c>
      <c r="U610" s="3" t="s">
        <v>125</v>
      </c>
      <c r="V610" s="3" t="s">
        <v>128</v>
      </c>
      <c r="W610" s="3" t="s">
        <v>120</v>
      </c>
      <c r="X610" s="3" t="s">
        <v>123</v>
      </c>
      <c r="Y610" s="3" t="s">
        <v>118</v>
      </c>
      <c r="AA610" s="3">
        <f t="shared" ref="AA610:AL610" si="1348">IF(AND(E610&lt;&gt;"",AA158=1),1,0)</f>
        <v>0</v>
      </c>
      <c r="AB610" s="3">
        <f t="shared" si="1348"/>
        <v>0</v>
      </c>
      <c r="AC610" s="3">
        <f t="shared" si="1348"/>
        <v>1</v>
      </c>
      <c r="AD610" s="3">
        <f t="shared" si="1348"/>
        <v>1</v>
      </c>
      <c r="AE610" s="3">
        <f t="shared" si="1348"/>
        <v>0</v>
      </c>
      <c r="AF610" s="3">
        <f t="shared" si="1348"/>
        <v>1</v>
      </c>
      <c r="AG610" s="3">
        <f t="shared" si="1348"/>
        <v>1</v>
      </c>
      <c r="AH610" s="3">
        <f t="shared" si="1348"/>
        <v>0</v>
      </c>
      <c r="AI610" s="3">
        <f t="shared" si="1348"/>
        <v>0</v>
      </c>
      <c r="AJ610" s="3">
        <f t="shared" si="1348"/>
        <v>1</v>
      </c>
      <c r="AK610" s="3">
        <f t="shared" si="1348"/>
        <v>0</v>
      </c>
      <c r="AL610" s="3">
        <f t="shared" si="1348"/>
        <v>1</v>
      </c>
      <c r="AM610" s="3">
        <f t="shared" si="1343"/>
        <v>6</v>
      </c>
      <c r="DK610" s="3">
        <v>452</v>
      </c>
      <c r="DL610" s="3" t="s">
        <v>1</v>
      </c>
      <c r="DM610" s="3" t="s">
        <v>2</v>
      </c>
      <c r="DN610" s="3" t="s">
        <v>3</v>
      </c>
      <c r="DO610" s="3" t="s">
        <v>4</v>
      </c>
      <c r="DQ610" s="3" t="s">
        <v>6</v>
      </c>
      <c r="DR610" s="3" t="s">
        <v>0</v>
      </c>
      <c r="DU610" s="3" t="s">
        <v>105</v>
      </c>
      <c r="DW610" s="3" t="s">
        <v>72</v>
      </c>
      <c r="DY610" s="3" t="s">
        <v>126</v>
      </c>
      <c r="DZ610" s="3" t="s">
        <v>122</v>
      </c>
      <c r="EA610" s="3" t="s">
        <v>127</v>
      </c>
      <c r="EB610" s="3" t="s">
        <v>125</v>
      </c>
      <c r="EC610" s="3" t="s">
        <v>128</v>
      </c>
      <c r="ED610" s="3" t="s">
        <v>120</v>
      </c>
      <c r="EE610" s="3" t="s">
        <v>123</v>
      </c>
      <c r="EF610" s="3" t="s">
        <v>118</v>
      </c>
      <c r="EH610" s="3">
        <f t="shared" ref="EH610:ES610" si="1349">IF(AND(DL610&lt;&gt;"",EH158=1),1,0)</f>
        <v>0</v>
      </c>
      <c r="EI610" s="3">
        <f t="shared" si="1349"/>
        <v>0</v>
      </c>
      <c r="EJ610" s="3">
        <f t="shared" si="1349"/>
        <v>1</v>
      </c>
      <c r="EK610" s="3">
        <f t="shared" si="1349"/>
        <v>1</v>
      </c>
      <c r="EL610" s="3">
        <f t="shared" si="1349"/>
        <v>0</v>
      </c>
      <c r="EM610" s="3">
        <f t="shared" si="1349"/>
        <v>1</v>
      </c>
      <c r="EN610" s="3">
        <f t="shared" si="1349"/>
        <v>1</v>
      </c>
      <c r="EO610" s="3">
        <f t="shared" si="1349"/>
        <v>0</v>
      </c>
      <c r="EP610" s="3">
        <f t="shared" si="1349"/>
        <v>0</v>
      </c>
      <c r="EQ610" s="3">
        <f t="shared" si="1349"/>
        <v>1</v>
      </c>
      <c r="ER610" s="3">
        <f t="shared" si="1349"/>
        <v>0</v>
      </c>
      <c r="ES610" s="3">
        <f t="shared" si="1349"/>
        <v>1</v>
      </c>
      <c r="ET610" s="3">
        <f t="shared" si="1345"/>
        <v>6</v>
      </c>
    </row>
    <row r="611" spans="4:150" x14ac:dyDescent="0.25">
      <c r="D611" s="3">
        <v>453</v>
      </c>
      <c r="E611" s="3" t="s">
        <v>1</v>
      </c>
      <c r="F611" s="3" t="s">
        <v>2</v>
      </c>
      <c r="G611" s="3" t="s">
        <v>3</v>
      </c>
      <c r="H611" s="3" t="s">
        <v>4</v>
      </c>
      <c r="J611" s="3" t="s">
        <v>6</v>
      </c>
      <c r="K611" s="3" t="s">
        <v>0</v>
      </c>
      <c r="N611" s="3" t="s">
        <v>105</v>
      </c>
      <c r="O611" s="5" t="s">
        <v>106</v>
      </c>
      <c r="R611" s="3" t="s">
        <v>126</v>
      </c>
      <c r="S611" s="3" t="s">
        <v>122</v>
      </c>
      <c r="T611" s="3" t="s">
        <v>127</v>
      </c>
      <c r="U611" s="3" t="s">
        <v>125</v>
      </c>
      <c r="V611" s="3" t="s">
        <v>128</v>
      </c>
      <c r="W611" s="3" t="s">
        <v>120</v>
      </c>
      <c r="X611" s="3" t="s">
        <v>118</v>
      </c>
      <c r="Y611" s="3" t="s">
        <v>124</v>
      </c>
      <c r="AA611" s="3">
        <f t="shared" ref="AA611:AL611" si="1350">IF(AND(E611&lt;&gt;"",AA158=1),1,0)</f>
        <v>0</v>
      </c>
      <c r="AB611" s="3">
        <f t="shared" si="1350"/>
        <v>0</v>
      </c>
      <c r="AC611" s="3">
        <f t="shared" si="1350"/>
        <v>1</v>
      </c>
      <c r="AD611" s="3">
        <f t="shared" si="1350"/>
        <v>1</v>
      </c>
      <c r="AE611" s="3">
        <f t="shared" si="1350"/>
        <v>0</v>
      </c>
      <c r="AF611" s="3">
        <f t="shared" si="1350"/>
        <v>1</v>
      </c>
      <c r="AG611" s="3">
        <f t="shared" si="1350"/>
        <v>1</v>
      </c>
      <c r="AH611" s="3">
        <f t="shared" si="1350"/>
        <v>0</v>
      </c>
      <c r="AI611" s="3">
        <f t="shared" si="1350"/>
        <v>0</v>
      </c>
      <c r="AJ611" s="3">
        <f t="shared" si="1350"/>
        <v>1</v>
      </c>
      <c r="AK611" s="3">
        <f t="shared" si="1350"/>
        <v>0</v>
      </c>
      <c r="AL611" s="3">
        <f t="shared" si="1350"/>
        <v>0</v>
      </c>
      <c r="AM611" s="3">
        <f t="shared" si="1343"/>
        <v>5</v>
      </c>
      <c r="DK611" s="3">
        <v>453</v>
      </c>
      <c r="DL611" s="3" t="s">
        <v>1</v>
      </c>
      <c r="DM611" s="3" t="s">
        <v>2</v>
      </c>
      <c r="DN611" s="3" t="s">
        <v>3</v>
      </c>
      <c r="DO611" s="3" t="s">
        <v>4</v>
      </c>
      <c r="DQ611" s="3" t="s">
        <v>6</v>
      </c>
      <c r="DR611" s="3" t="s">
        <v>0</v>
      </c>
      <c r="DU611" s="3" t="s">
        <v>105</v>
      </c>
      <c r="DV611" s="5" t="s">
        <v>106</v>
      </c>
      <c r="DY611" s="3" t="s">
        <v>126</v>
      </c>
      <c r="DZ611" s="3" t="s">
        <v>122</v>
      </c>
      <c r="EA611" s="3" t="s">
        <v>127</v>
      </c>
      <c r="EB611" s="3" t="s">
        <v>125</v>
      </c>
      <c r="EC611" s="3" t="s">
        <v>128</v>
      </c>
      <c r="ED611" s="3" t="s">
        <v>120</v>
      </c>
      <c r="EE611" s="3" t="s">
        <v>118</v>
      </c>
      <c r="EF611" s="3" t="s">
        <v>124</v>
      </c>
      <c r="EH611" s="3">
        <f t="shared" ref="EH611:ES611" si="1351">IF(AND(DL611&lt;&gt;"",EH158=1),1,0)</f>
        <v>0</v>
      </c>
      <c r="EI611" s="3">
        <f t="shared" si="1351"/>
        <v>0</v>
      </c>
      <c r="EJ611" s="3">
        <f t="shared" si="1351"/>
        <v>1</v>
      </c>
      <c r="EK611" s="3">
        <f t="shared" si="1351"/>
        <v>1</v>
      </c>
      <c r="EL611" s="3">
        <f t="shared" si="1351"/>
        <v>0</v>
      </c>
      <c r="EM611" s="3">
        <f t="shared" si="1351"/>
        <v>1</v>
      </c>
      <c r="EN611" s="3">
        <f t="shared" si="1351"/>
        <v>1</v>
      </c>
      <c r="EO611" s="3">
        <f t="shared" si="1351"/>
        <v>0</v>
      </c>
      <c r="EP611" s="3">
        <f t="shared" si="1351"/>
        <v>0</v>
      </c>
      <c r="EQ611" s="3">
        <f t="shared" si="1351"/>
        <v>1</v>
      </c>
      <c r="ER611" s="3">
        <f t="shared" si="1351"/>
        <v>0</v>
      </c>
      <c r="ES611" s="3">
        <f t="shared" si="1351"/>
        <v>0</v>
      </c>
      <c r="ET611" s="3">
        <f t="shared" si="1345"/>
        <v>5</v>
      </c>
    </row>
    <row r="612" spans="4:150" x14ac:dyDescent="0.25">
      <c r="D612" s="3">
        <v>454</v>
      </c>
      <c r="E612" s="3" t="s">
        <v>1</v>
      </c>
      <c r="F612" s="3" t="s">
        <v>2</v>
      </c>
      <c r="G612" s="3" t="s">
        <v>3</v>
      </c>
      <c r="H612" s="3" t="s">
        <v>4</v>
      </c>
      <c r="J612" s="3" t="s">
        <v>6</v>
      </c>
      <c r="K612" s="3" t="s">
        <v>0</v>
      </c>
      <c r="M612" s="3" t="s">
        <v>104</v>
      </c>
      <c r="P612" s="3" t="s">
        <v>72</v>
      </c>
      <c r="R612" s="3" t="s">
        <v>126</v>
      </c>
      <c r="S612" s="3" t="s">
        <v>122</v>
      </c>
      <c r="T612" s="3" t="s">
        <v>127</v>
      </c>
      <c r="U612" s="3" t="s">
        <v>125</v>
      </c>
      <c r="V612" s="3" t="s">
        <v>128</v>
      </c>
      <c r="W612" s="3" t="s">
        <v>120</v>
      </c>
      <c r="X612" s="3" t="s">
        <v>123</v>
      </c>
      <c r="Y612" s="3" t="s">
        <v>119</v>
      </c>
      <c r="AA612" s="3">
        <f t="shared" ref="AA612:AL612" si="1352">IF(AND(E612&lt;&gt;"",AA158=1),1,0)</f>
        <v>0</v>
      </c>
      <c r="AB612" s="3">
        <f t="shared" si="1352"/>
        <v>0</v>
      </c>
      <c r="AC612" s="3">
        <f t="shared" si="1352"/>
        <v>1</v>
      </c>
      <c r="AD612" s="3">
        <f t="shared" si="1352"/>
        <v>1</v>
      </c>
      <c r="AE612" s="3">
        <f t="shared" si="1352"/>
        <v>0</v>
      </c>
      <c r="AF612" s="3">
        <f t="shared" si="1352"/>
        <v>1</v>
      </c>
      <c r="AG612" s="3">
        <f t="shared" si="1352"/>
        <v>1</v>
      </c>
      <c r="AH612" s="3">
        <f t="shared" si="1352"/>
        <v>0</v>
      </c>
      <c r="AI612" s="3">
        <f t="shared" si="1352"/>
        <v>1</v>
      </c>
      <c r="AJ612" s="3">
        <f t="shared" si="1352"/>
        <v>0</v>
      </c>
      <c r="AK612" s="3">
        <f t="shared" si="1352"/>
        <v>0</v>
      </c>
      <c r="AL612" s="3">
        <f t="shared" si="1352"/>
        <v>1</v>
      </c>
      <c r="AM612" s="3">
        <f t="shared" si="1343"/>
        <v>6</v>
      </c>
      <c r="DK612" s="3">
        <v>454</v>
      </c>
      <c r="DL612" s="3" t="s">
        <v>1</v>
      </c>
      <c r="DM612" s="3" t="s">
        <v>2</v>
      </c>
      <c r="DN612" s="3" t="s">
        <v>3</v>
      </c>
      <c r="DO612" s="3" t="s">
        <v>4</v>
      </c>
      <c r="DQ612" s="3" t="s">
        <v>6</v>
      </c>
      <c r="DR612" s="3" t="s">
        <v>0</v>
      </c>
      <c r="DT612" s="3" t="s">
        <v>104</v>
      </c>
      <c r="DW612" s="3" t="s">
        <v>72</v>
      </c>
      <c r="DY612" s="3" t="s">
        <v>126</v>
      </c>
      <c r="DZ612" s="3" t="s">
        <v>122</v>
      </c>
      <c r="EA612" s="3" t="s">
        <v>127</v>
      </c>
      <c r="EB612" s="3" t="s">
        <v>125</v>
      </c>
      <c r="EC612" s="3" t="s">
        <v>128</v>
      </c>
      <c r="ED612" s="3" t="s">
        <v>120</v>
      </c>
      <c r="EE612" s="3" t="s">
        <v>123</v>
      </c>
      <c r="EF612" s="3" t="s">
        <v>119</v>
      </c>
      <c r="EH612" s="3">
        <f t="shared" ref="EH612:ES612" si="1353">IF(AND(DL612&lt;&gt;"",EH158=1),1,0)</f>
        <v>0</v>
      </c>
      <c r="EI612" s="3">
        <f t="shared" si="1353"/>
        <v>0</v>
      </c>
      <c r="EJ612" s="3">
        <f t="shared" si="1353"/>
        <v>1</v>
      </c>
      <c r="EK612" s="3">
        <f t="shared" si="1353"/>
        <v>1</v>
      </c>
      <c r="EL612" s="3">
        <f t="shared" si="1353"/>
        <v>0</v>
      </c>
      <c r="EM612" s="3">
        <f t="shared" si="1353"/>
        <v>1</v>
      </c>
      <c r="EN612" s="3">
        <f t="shared" si="1353"/>
        <v>1</v>
      </c>
      <c r="EO612" s="3">
        <f t="shared" si="1353"/>
        <v>0</v>
      </c>
      <c r="EP612" s="3">
        <f t="shared" si="1353"/>
        <v>1</v>
      </c>
      <c r="EQ612" s="3">
        <f t="shared" si="1353"/>
        <v>0</v>
      </c>
      <c r="ER612" s="3">
        <f t="shared" si="1353"/>
        <v>0</v>
      </c>
      <c r="ES612" s="3">
        <f t="shared" si="1353"/>
        <v>1</v>
      </c>
      <c r="ET612" s="3">
        <f t="shared" si="1345"/>
        <v>6</v>
      </c>
    </row>
    <row r="613" spans="4:150" x14ac:dyDescent="0.25">
      <c r="D613" s="3">
        <v>455</v>
      </c>
      <c r="E613" s="3" t="s">
        <v>1</v>
      </c>
      <c r="F613" s="3" t="s">
        <v>2</v>
      </c>
      <c r="G613" s="3" t="s">
        <v>3</v>
      </c>
      <c r="H613" s="3" t="s">
        <v>4</v>
      </c>
      <c r="J613" s="3" t="s">
        <v>6</v>
      </c>
      <c r="K613" s="3" t="s">
        <v>0</v>
      </c>
      <c r="M613" s="3" t="s">
        <v>104</v>
      </c>
      <c r="O613" s="5" t="s">
        <v>106</v>
      </c>
      <c r="R613" s="3" t="s">
        <v>126</v>
      </c>
      <c r="S613" s="3" t="s">
        <v>122</v>
      </c>
      <c r="T613" s="3" t="s">
        <v>127</v>
      </c>
      <c r="U613" s="3" t="s">
        <v>125</v>
      </c>
      <c r="V613" s="3" t="s">
        <v>128</v>
      </c>
      <c r="W613" s="3" t="s">
        <v>120</v>
      </c>
      <c r="X613" s="3" t="s">
        <v>119</v>
      </c>
      <c r="Y613" s="3" t="s">
        <v>124</v>
      </c>
      <c r="AA613" s="3">
        <f t="shared" ref="AA613:AL613" si="1354">IF(AND(E613&lt;&gt;"",AA158=1),1,0)</f>
        <v>0</v>
      </c>
      <c r="AB613" s="3">
        <f t="shared" si="1354"/>
        <v>0</v>
      </c>
      <c r="AC613" s="3">
        <f t="shared" si="1354"/>
        <v>1</v>
      </c>
      <c r="AD613" s="3">
        <f t="shared" si="1354"/>
        <v>1</v>
      </c>
      <c r="AE613" s="3">
        <f t="shared" si="1354"/>
        <v>0</v>
      </c>
      <c r="AF613" s="3">
        <f t="shared" si="1354"/>
        <v>1</v>
      </c>
      <c r="AG613" s="3">
        <f t="shared" si="1354"/>
        <v>1</v>
      </c>
      <c r="AH613" s="3">
        <f t="shared" si="1354"/>
        <v>0</v>
      </c>
      <c r="AI613" s="3">
        <f t="shared" si="1354"/>
        <v>1</v>
      </c>
      <c r="AJ613" s="3">
        <f t="shared" si="1354"/>
        <v>0</v>
      </c>
      <c r="AK613" s="3">
        <f t="shared" si="1354"/>
        <v>0</v>
      </c>
      <c r="AL613" s="3">
        <f t="shared" si="1354"/>
        <v>0</v>
      </c>
      <c r="AM613" s="3">
        <f t="shared" si="1343"/>
        <v>5</v>
      </c>
      <c r="DK613" s="3">
        <v>455</v>
      </c>
      <c r="DL613" s="3" t="s">
        <v>1</v>
      </c>
      <c r="DM613" s="3" t="s">
        <v>2</v>
      </c>
      <c r="DN613" s="3" t="s">
        <v>3</v>
      </c>
      <c r="DO613" s="3" t="s">
        <v>4</v>
      </c>
      <c r="DQ613" s="3" t="s">
        <v>6</v>
      </c>
      <c r="DR613" s="3" t="s">
        <v>0</v>
      </c>
      <c r="DT613" s="3" t="s">
        <v>104</v>
      </c>
      <c r="DV613" s="5" t="s">
        <v>106</v>
      </c>
      <c r="DY613" s="3" t="s">
        <v>126</v>
      </c>
      <c r="DZ613" s="3" t="s">
        <v>122</v>
      </c>
      <c r="EA613" s="3" t="s">
        <v>127</v>
      </c>
      <c r="EB613" s="3" t="s">
        <v>125</v>
      </c>
      <c r="EC613" s="3" t="s">
        <v>128</v>
      </c>
      <c r="ED613" s="3" t="s">
        <v>120</v>
      </c>
      <c r="EE613" s="3" t="s">
        <v>119</v>
      </c>
      <c r="EF613" s="3" t="s">
        <v>124</v>
      </c>
      <c r="EH613" s="3">
        <f t="shared" ref="EH613:ES613" si="1355">IF(AND(DL613&lt;&gt;"",EH158=1),1,0)</f>
        <v>0</v>
      </c>
      <c r="EI613" s="3">
        <f t="shared" si="1355"/>
        <v>0</v>
      </c>
      <c r="EJ613" s="3">
        <f t="shared" si="1355"/>
        <v>1</v>
      </c>
      <c r="EK613" s="3">
        <f t="shared" si="1355"/>
        <v>1</v>
      </c>
      <c r="EL613" s="3">
        <f t="shared" si="1355"/>
        <v>0</v>
      </c>
      <c r="EM613" s="3">
        <f t="shared" si="1355"/>
        <v>1</v>
      </c>
      <c r="EN613" s="3">
        <f t="shared" si="1355"/>
        <v>1</v>
      </c>
      <c r="EO613" s="3">
        <f t="shared" si="1355"/>
        <v>0</v>
      </c>
      <c r="EP613" s="3">
        <f t="shared" si="1355"/>
        <v>1</v>
      </c>
      <c r="EQ613" s="3">
        <f t="shared" si="1355"/>
        <v>0</v>
      </c>
      <c r="ER613" s="3">
        <f t="shared" si="1355"/>
        <v>0</v>
      </c>
      <c r="ES613" s="3">
        <f t="shared" si="1355"/>
        <v>0</v>
      </c>
      <c r="ET613" s="3">
        <f t="shared" si="1345"/>
        <v>5</v>
      </c>
    </row>
    <row r="614" spans="4:150" x14ac:dyDescent="0.25">
      <c r="D614" s="3">
        <v>456</v>
      </c>
      <c r="E614" s="3" t="s">
        <v>1</v>
      </c>
      <c r="F614" s="3" t="s">
        <v>2</v>
      </c>
      <c r="G614" s="3" t="s">
        <v>3</v>
      </c>
      <c r="H614" s="3" t="s">
        <v>4</v>
      </c>
      <c r="J614" s="3" t="s">
        <v>6</v>
      </c>
      <c r="K614" s="3" t="s">
        <v>0</v>
      </c>
      <c r="M614" s="3" t="s">
        <v>104</v>
      </c>
      <c r="N614" s="3" t="s">
        <v>105</v>
      </c>
      <c r="R614" s="3" t="s">
        <v>126</v>
      </c>
      <c r="S614" s="3" t="s">
        <v>122</v>
      </c>
      <c r="T614" s="3" t="s">
        <v>127</v>
      </c>
      <c r="U614" s="3" t="s">
        <v>125</v>
      </c>
      <c r="V614" s="3" t="s">
        <v>128</v>
      </c>
      <c r="W614" s="3" t="s">
        <v>120</v>
      </c>
      <c r="X614" s="3" t="s">
        <v>119</v>
      </c>
      <c r="Y614" s="3" t="s">
        <v>118</v>
      </c>
      <c r="AA614" s="3">
        <f t="shared" ref="AA614:AL614" si="1356">IF(AND(E614&lt;&gt;"",AA158=1),1,0)</f>
        <v>0</v>
      </c>
      <c r="AB614" s="3">
        <f t="shared" si="1356"/>
        <v>0</v>
      </c>
      <c r="AC614" s="3">
        <f t="shared" si="1356"/>
        <v>1</v>
      </c>
      <c r="AD614" s="3">
        <f t="shared" si="1356"/>
        <v>1</v>
      </c>
      <c r="AE614" s="3">
        <f t="shared" si="1356"/>
        <v>0</v>
      </c>
      <c r="AF614" s="3">
        <f t="shared" si="1356"/>
        <v>1</v>
      </c>
      <c r="AG614" s="3">
        <f t="shared" si="1356"/>
        <v>1</v>
      </c>
      <c r="AH614" s="3">
        <f t="shared" si="1356"/>
        <v>0</v>
      </c>
      <c r="AI614" s="3">
        <f t="shared" si="1356"/>
        <v>1</v>
      </c>
      <c r="AJ614" s="3">
        <f t="shared" si="1356"/>
        <v>1</v>
      </c>
      <c r="AK614" s="3">
        <f t="shared" si="1356"/>
        <v>0</v>
      </c>
      <c r="AL614" s="3">
        <f t="shared" si="1356"/>
        <v>0</v>
      </c>
      <c r="AM614" s="3">
        <f t="shared" si="1343"/>
        <v>6</v>
      </c>
      <c r="DK614" s="3">
        <v>456</v>
      </c>
      <c r="DL614" s="3" t="s">
        <v>1</v>
      </c>
      <c r="DM614" s="3" t="s">
        <v>2</v>
      </c>
      <c r="DN614" s="3" t="s">
        <v>3</v>
      </c>
      <c r="DO614" s="3" t="s">
        <v>4</v>
      </c>
      <c r="DQ614" s="3" t="s">
        <v>6</v>
      </c>
      <c r="DR614" s="3" t="s">
        <v>0</v>
      </c>
      <c r="DT614" s="3" t="s">
        <v>104</v>
      </c>
      <c r="DU614" s="3" t="s">
        <v>105</v>
      </c>
      <c r="DY614" s="3" t="s">
        <v>126</v>
      </c>
      <c r="DZ614" s="3" t="s">
        <v>122</v>
      </c>
      <c r="EA614" s="3" t="s">
        <v>127</v>
      </c>
      <c r="EB614" s="3" t="s">
        <v>125</v>
      </c>
      <c r="EC614" s="3" t="s">
        <v>128</v>
      </c>
      <c r="ED614" s="3" t="s">
        <v>120</v>
      </c>
      <c r="EE614" s="3" t="s">
        <v>119</v>
      </c>
      <c r="EF614" s="3" t="s">
        <v>118</v>
      </c>
      <c r="EH614" s="3">
        <f t="shared" ref="EH614:ES614" si="1357">IF(AND(DL614&lt;&gt;"",EH158=1),1,0)</f>
        <v>0</v>
      </c>
      <c r="EI614" s="3">
        <f t="shared" si="1357"/>
        <v>0</v>
      </c>
      <c r="EJ614" s="3">
        <f t="shared" si="1357"/>
        <v>1</v>
      </c>
      <c r="EK614" s="3">
        <f t="shared" si="1357"/>
        <v>1</v>
      </c>
      <c r="EL614" s="3">
        <f t="shared" si="1357"/>
        <v>0</v>
      </c>
      <c r="EM614" s="3">
        <f t="shared" si="1357"/>
        <v>1</v>
      </c>
      <c r="EN614" s="3">
        <f t="shared" si="1357"/>
        <v>1</v>
      </c>
      <c r="EO614" s="3">
        <f t="shared" si="1357"/>
        <v>0</v>
      </c>
      <c r="EP614" s="3">
        <f t="shared" si="1357"/>
        <v>1</v>
      </c>
      <c r="EQ614" s="3">
        <f t="shared" si="1357"/>
        <v>1</v>
      </c>
      <c r="ER614" s="3">
        <f t="shared" si="1357"/>
        <v>0</v>
      </c>
      <c r="ES614" s="3">
        <f t="shared" si="1357"/>
        <v>0</v>
      </c>
      <c r="ET614" s="3">
        <f t="shared" si="1345"/>
        <v>6</v>
      </c>
    </row>
    <row r="615" spans="4:150" x14ac:dyDescent="0.25">
      <c r="D615" s="3">
        <v>457</v>
      </c>
      <c r="E615" s="3" t="s">
        <v>1</v>
      </c>
      <c r="F615" s="3" t="s">
        <v>2</v>
      </c>
      <c r="G615" s="3" t="s">
        <v>3</v>
      </c>
      <c r="H615" s="3" t="s">
        <v>4</v>
      </c>
      <c r="J615" s="3" t="s">
        <v>6</v>
      </c>
      <c r="K615" s="3" t="s">
        <v>0</v>
      </c>
      <c r="L615" s="3" t="s">
        <v>7</v>
      </c>
      <c r="P615" s="3" t="s">
        <v>72</v>
      </c>
      <c r="R615" s="3" t="s">
        <v>126</v>
      </c>
      <c r="S615" s="3" t="s">
        <v>122</v>
      </c>
      <c r="T615" s="3" t="s">
        <v>127</v>
      </c>
      <c r="U615" s="3" t="s">
        <v>125</v>
      </c>
      <c r="V615" s="3" t="s">
        <v>128</v>
      </c>
      <c r="W615" s="3" t="s">
        <v>120</v>
      </c>
      <c r="X615" s="3" t="s">
        <v>123</v>
      </c>
      <c r="Y615" s="3" t="s">
        <v>121</v>
      </c>
      <c r="AA615" s="3">
        <f t="shared" ref="AA615:AL615" si="1358">IF(AND(E615&lt;&gt;"",AA158=1),1,0)</f>
        <v>0</v>
      </c>
      <c r="AB615" s="3">
        <f t="shared" si="1358"/>
        <v>0</v>
      </c>
      <c r="AC615" s="3">
        <f t="shared" si="1358"/>
        <v>1</v>
      </c>
      <c r="AD615" s="3">
        <f t="shared" si="1358"/>
        <v>1</v>
      </c>
      <c r="AE615" s="3">
        <f t="shared" si="1358"/>
        <v>0</v>
      </c>
      <c r="AF615" s="3">
        <f t="shared" si="1358"/>
        <v>1</v>
      </c>
      <c r="AG615" s="3">
        <f t="shared" si="1358"/>
        <v>1</v>
      </c>
      <c r="AH615" s="3">
        <f t="shared" si="1358"/>
        <v>0</v>
      </c>
      <c r="AI615" s="3">
        <f t="shared" si="1358"/>
        <v>0</v>
      </c>
      <c r="AJ615" s="3">
        <f t="shared" si="1358"/>
        <v>0</v>
      </c>
      <c r="AK615" s="3">
        <f t="shared" si="1358"/>
        <v>0</v>
      </c>
      <c r="AL615" s="3">
        <f t="shared" si="1358"/>
        <v>1</v>
      </c>
      <c r="AM615" s="3">
        <f t="shared" si="1343"/>
        <v>5</v>
      </c>
      <c r="DK615" s="3">
        <v>457</v>
      </c>
      <c r="DL615" s="3" t="s">
        <v>1</v>
      </c>
      <c r="DM615" s="3" t="s">
        <v>2</v>
      </c>
      <c r="DN615" s="3" t="s">
        <v>3</v>
      </c>
      <c r="DO615" s="3" t="s">
        <v>4</v>
      </c>
      <c r="DQ615" s="3" t="s">
        <v>6</v>
      </c>
      <c r="DR615" s="3" t="s">
        <v>0</v>
      </c>
      <c r="DS615" s="3" t="s">
        <v>7</v>
      </c>
      <c r="DW615" s="3" t="s">
        <v>72</v>
      </c>
      <c r="DY615" s="3" t="s">
        <v>126</v>
      </c>
      <c r="DZ615" s="3" t="s">
        <v>122</v>
      </c>
      <c r="EA615" s="3" t="s">
        <v>127</v>
      </c>
      <c r="EB615" s="3" t="s">
        <v>125</v>
      </c>
      <c r="EC615" s="3" t="s">
        <v>128</v>
      </c>
      <c r="ED615" s="3" t="s">
        <v>120</v>
      </c>
      <c r="EE615" s="3" t="s">
        <v>123</v>
      </c>
      <c r="EF615" s="3" t="s">
        <v>121</v>
      </c>
      <c r="EH615" s="3">
        <f t="shared" ref="EH615:ES615" si="1359">IF(AND(DL615&lt;&gt;"",EH158=1),1,0)</f>
        <v>0</v>
      </c>
      <c r="EI615" s="3">
        <f t="shared" si="1359"/>
        <v>0</v>
      </c>
      <c r="EJ615" s="3">
        <f t="shared" si="1359"/>
        <v>1</v>
      </c>
      <c r="EK615" s="3">
        <f t="shared" si="1359"/>
        <v>1</v>
      </c>
      <c r="EL615" s="3">
        <f t="shared" si="1359"/>
        <v>0</v>
      </c>
      <c r="EM615" s="3">
        <f t="shared" si="1359"/>
        <v>1</v>
      </c>
      <c r="EN615" s="3">
        <f t="shared" si="1359"/>
        <v>1</v>
      </c>
      <c r="EO615" s="3">
        <f t="shared" si="1359"/>
        <v>0</v>
      </c>
      <c r="EP615" s="3">
        <f t="shared" si="1359"/>
        <v>0</v>
      </c>
      <c r="EQ615" s="3">
        <f t="shared" si="1359"/>
        <v>0</v>
      </c>
      <c r="ER615" s="3">
        <f t="shared" si="1359"/>
        <v>0</v>
      </c>
      <c r="ES615" s="3">
        <f t="shared" si="1359"/>
        <v>1</v>
      </c>
      <c r="ET615" s="3">
        <f t="shared" si="1345"/>
        <v>5</v>
      </c>
    </row>
    <row r="616" spans="4:150" x14ac:dyDescent="0.25">
      <c r="D616" s="3">
        <v>458</v>
      </c>
      <c r="E616" s="3" t="s">
        <v>1</v>
      </c>
      <c r="F616" s="3" t="s">
        <v>2</v>
      </c>
      <c r="G616" s="3" t="s">
        <v>3</v>
      </c>
      <c r="H616" s="3" t="s">
        <v>4</v>
      </c>
      <c r="J616" s="3" t="s">
        <v>6</v>
      </c>
      <c r="K616" s="3" t="s">
        <v>0</v>
      </c>
      <c r="L616" s="3" t="s">
        <v>7</v>
      </c>
      <c r="O616" s="5" t="s">
        <v>106</v>
      </c>
      <c r="R616" s="3" t="s">
        <v>121</v>
      </c>
      <c r="S616" s="3" t="s">
        <v>122</v>
      </c>
      <c r="T616" s="3" t="s">
        <v>127</v>
      </c>
      <c r="U616" s="3" t="s">
        <v>126</v>
      </c>
      <c r="V616" s="3" t="s">
        <v>128</v>
      </c>
      <c r="W616" s="3" t="s">
        <v>120</v>
      </c>
      <c r="X616" s="3" t="s">
        <v>125</v>
      </c>
      <c r="Y616" s="3" t="s">
        <v>124</v>
      </c>
      <c r="AA616" s="3">
        <f t="shared" ref="AA616:AL616" si="1360">IF(AND(E616&lt;&gt;"",AA158=1),1,0)</f>
        <v>0</v>
      </c>
      <c r="AB616" s="3">
        <f t="shared" si="1360"/>
        <v>0</v>
      </c>
      <c r="AC616" s="3">
        <f t="shared" si="1360"/>
        <v>1</v>
      </c>
      <c r="AD616" s="3">
        <f t="shared" si="1360"/>
        <v>1</v>
      </c>
      <c r="AE616" s="3">
        <f t="shared" si="1360"/>
        <v>0</v>
      </c>
      <c r="AF616" s="3">
        <f t="shared" si="1360"/>
        <v>1</v>
      </c>
      <c r="AG616" s="3">
        <f t="shared" si="1360"/>
        <v>1</v>
      </c>
      <c r="AH616" s="3">
        <f t="shared" si="1360"/>
        <v>0</v>
      </c>
      <c r="AI616" s="3">
        <f t="shared" si="1360"/>
        <v>0</v>
      </c>
      <c r="AJ616" s="3">
        <f t="shared" si="1360"/>
        <v>0</v>
      </c>
      <c r="AK616" s="3">
        <f t="shared" si="1360"/>
        <v>0</v>
      </c>
      <c r="AL616" s="3">
        <f t="shared" si="1360"/>
        <v>0</v>
      </c>
      <c r="AM616" s="3">
        <f t="shared" si="1343"/>
        <v>4</v>
      </c>
      <c r="DK616" s="3">
        <v>458</v>
      </c>
      <c r="DL616" s="3" t="s">
        <v>1</v>
      </c>
      <c r="DM616" s="3" t="s">
        <v>2</v>
      </c>
      <c r="DN616" s="3" t="s">
        <v>3</v>
      </c>
      <c r="DO616" s="3" t="s">
        <v>4</v>
      </c>
      <c r="DQ616" s="3" t="s">
        <v>6</v>
      </c>
      <c r="DR616" s="3" t="s">
        <v>0</v>
      </c>
      <c r="DS616" s="3" t="s">
        <v>7</v>
      </c>
      <c r="DV616" s="5" t="s">
        <v>106</v>
      </c>
      <c r="DY616" s="3" t="s">
        <v>121</v>
      </c>
      <c r="DZ616" s="3" t="s">
        <v>122</v>
      </c>
      <c r="EA616" s="3" t="s">
        <v>127</v>
      </c>
      <c r="EB616" s="3" t="s">
        <v>126</v>
      </c>
      <c r="EC616" s="3" t="s">
        <v>128</v>
      </c>
      <c r="ED616" s="3" t="s">
        <v>120</v>
      </c>
      <c r="EE616" s="3" t="s">
        <v>125</v>
      </c>
      <c r="EF616" s="3" t="s">
        <v>124</v>
      </c>
      <c r="EH616" s="3">
        <f t="shared" ref="EH616:ES616" si="1361">IF(AND(DL616&lt;&gt;"",EH158=1),1,0)</f>
        <v>0</v>
      </c>
      <c r="EI616" s="3">
        <f t="shared" si="1361"/>
        <v>0</v>
      </c>
      <c r="EJ616" s="3">
        <f t="shared" si="1361"/>
        <v>1</v>
      </c>
      <c r="EK616" s="3">
        <f t="shared" si="1361"/>
        <v>1</v>
      </c>
      <c r="EL616" s="3">
        <f t="shared" si="1361"/>
        <v>0</v>
      </c>
      <c r="EM616" s="3">
        <f t="shared" si="1361"/>
        <v>1</v>
      </c>
      <c r="EN616" s="3">
        <f t="shared" si="1361"/>
        <v>1</v>
      </c>
      <c r="EO616" s="3">
        <f t="shared" si="1361"/>
        <v>0</v>
      </c>
      <c r="EP616" s="3">
        <f t="shared" si="1361"/>
        <v>0</v>
      </c>
      <c r="EQ616" s="3">
        <f t="shared" si="1361"/>
        <v>0</v>
      </c>
      <c r="ER616" s="3">
        <f t="shared" si="1361"/>
        <v>0</v>
      </c>
      <c r="ES616" s="3">
        <f t="shared" si="1361"/>
        <v>0</v>
      </c>
      <c r="ET616" s="3">
        <f t="shared" si="1345"/>
        <v>4</v>
      </c>
    </row>
    <row r="617" spans="4:150" x14ac:dyDescent="0.25">
      <c r="D617" s="3">
        <v>459</v>
      </c>
      <c r="E617" s="3" t="s">
        <v>1</v>
      </c>
      <c r="F617" s="3" t="s">
        <v>2</v>
      </c>
      <c r="G617" s="3" t="s">
        <v>3</v>
      </c>
      <c r="H617" s="3" t="s">
        <v>4</v>
      </c>
      <c r="J617" s="3" t="s">
        <v>6</v>
      </c>
      <c r="K617" s="3" t="s">
        <v>0</v>
      </c>
      <c r="L617" s="3" t="s">
        <v>7</v>
      </c>
      <c r="N617" s="3" t="s">
        <v>105</v>
      </c>
      <c r="R617" s="3" t="s">
        <v>121</v>
      </c>
      <c r="S617" s="3" t="s">
        <v>122</v>
      </c>
      <c r="T617" s="3" t="s">
        <v>127</v>
      </c>
      <c r="U617" s="3" t="s">
        <v>126</v>
      </c>
      <c r="V617" s="3" t="s">
        <v>128</v>
      </c>
      <c r="W617" s="3" t="s">
        <v>120</v>
      </c>
      <c r="X617" s="3" t="s">
        <v>125</v>
      </c>
      <c r="Y617" s="3" t="s">
        <v>118</v>
      </c>
      <c r="AA617" s="3">
        <f t="shared" ref="AA617:AL617" si="1362">IF(AND(E617&lt;&gt;"",AA158=1),1,0)</f>
        <v>0</v>
      </c>
      <c r="AB617" s="3">
        <f t="shared" si="1362"/>
        <v>0</v>
      </c>
      <c r="AC617" s="3">
        <f t="shared" si="1362"/>
        <v>1</v>
      </c>
      <c r="AD617" s="3">
        <f t="shared" si="1362"/>
        <v>1</v>
      </c>
      <c r="AE617" s="3">
        <f t="shared" si="1362"/>
        <v>0</v>
      </c>
      <c r="AF617" s="3">
        <f t="shared" si="1362"/>
        <v>1</v>
      </c>
      <c r="AG617" s="3">
        <f t="shared" si="1362"/>
        <v>1</v>
      </c>
      <c r="AH617" s="3">
        <f t="shared" si="1362"/>
        <v>0</v>
      </c>
      <c r="AI617" s="3">
        <f t="shared" si="1362"/>
        <v>0</v>
      </c>
      <c r="AJ617" s="3">
        <f t="shared" si="1362"/>
        <v>1</v>
      </c>
      <c r="AK617" s="3">
        <f t="shared" si="1362"/>
        <v>0</v>
      </c>
      <c r="AL617" s="3">
        <f t="shared" si="1362"/>
        <v>0</v>
      </c>
      <c r="AM617" s="3">
        <f t="shared" si="1343"/>
        <v>5</v>
      </c>
      <c r="DK617" s="3">
        <v>459</v>
      </c>
      <c r="DL617" s="3" t="s">
        <v>1</v>
      </c>
      <c r="DM617" s="3" t="s">
        <v>2</v>
      </c>
      <c r="DN617" s="3" t="s">
        <v>3</v>
      </c>
      <c r="DO617" s="3" t="s">
        <v>4</v>
      </c>
      <c r="DQ617" s="3" t="s">
        <v>6</v>
      </c>
      <c r="DR617" s="3" t="s">
        <v>0</v>
      </c>
      <c r="DS617" s="3" t="s">
        <v>7</v>
      </c>
      <c r="DU617" s="3" t="s">
        <v>105</v>
      </c>
      <c r="DY617" s="3" t="s">
        <v>121</v>
      </c>
      <c r="DZ617" s="3" t="s">
        <v>122</v>
      </c>
      <c r="EA617" s="3" t="s">
        <v>127</v>
      </c>
      <c r="EB617" s="3" t="s">
        <v>126</v>
      </c>
      <c r="EC617" s="3" t="s">
        <v>128</v>
      </c>
      <c r="ED617" s="3" t="s">
        <v>120</v>
      </c>
      <c r="EE617" s="3" t="s">
        <v>125</v>
      </c>
      <c r="EF617" s="3" t="s">
        <v>118</v>
      </c>
      <c r="EH617" s="3">
        <f t="shared" ref="EH617:ES617" si="1363">IF(AND(DL617&lt;&gt;"",EH158=1),1,0)</f>
        <v>0</v>
      </c>
      <c r="EI617" s="3">
        <f t="shared" si="1363"/>
        <v>0</v>
      </c>
      <c r="EJ617" s="3">
        <f t="shared" si="1363"/>
        <v>1</v>
      </c>
      <c r="EK617" s="3">
        <f t="shared" si="1363"/>
        <v>1</v>
      </c>
      <c r="EL617" s="3">
        <f t="shared" si="1363"/>
        <v>0</v>
      </c>
      <c r="EM617" s="3">
        <f t="shared" si="1363"/>
        <v>1</v>
      </c>
      <c r="EN617" s="3">
        <f t="shared" si="1363"/>
        <v>1</v>
      </c>
      <c r="EO617" s="3">
        <f t="shared" si="1363"/>
        <v>0</v>
      </c>
      <c r="EP617" s="3">
        <f t="shared" si="1363"/>
        <v>0</v>
      </c>
      <c r="EQ617" s="3">
        <f t="shared" si="1363"/>
        <v>1</v>
      </c>
      <c r="ER617" s="3">
        <f t="shared" si="1363"/>
        <v>0</v>
      </c>
      <c r="ES617" s="3">
        <f t="shared" si="1363"/>
        <v>0</v>
      </c>
      <c r="ET617" s="3">
        <f t="shared" si="1345"/>
        <v>5</v>
      </c>
    </row>
    <row r="618" spans="4:150" x14ac:dyDescent="0.25">
      <c r="D618" s="3">
        <v>460</v>
      </c>
      <c r="E618" s="3" t="s">
        <v>1</v>
      </c>
      <c r="F618" s="3" t="s">
        <v>2</v>
      </c>
      <c r="G618" s="3" t="s">
        <v>3</v>
      </c>
      <c r="H618" s="3" t="s">
        <v>4</v>
      </c>
      <c r="J618" s="3" t="s">
        <v>6</v>
      </c>
      <c r="K618" s="3" t="s">
        <v>0</v>
      </c>
      <c r="L618" s="3" t="s">
        <v>7</v>
      </c>
      <c r="M618" s="3" t="s">
        <v>104</v>
      </c>
      <c r="R618" s="3" t="s">
        <v>121</v>
      </c>
      <c r="S618" s="3" t="s">
        <v>122</v>
      </c>
      <c r="T618" s="3" t="s">
        <v>127</v>
      </c>
      <c r="U618" s="3" t="s">
        <v>126</v>
      </c>
      <c r="V618" s="3" t="s">
        <v>128</v>
      </c>
      <c r="W618" s="3" t="s">
        <v>120</v>
      </c>
      <c r="X618" s="3" t="s">
        <v>125</v>
      </c>
      <c r="Y618" s="3" t="s">
        <v>119</v>
      </c>
      <c r="AA618" s="3">
        <f t="shared" ref="AA618:AL618" si="1364">IF(AND(E618&lt;&gt;"",AA158=1),1,0)</f>
        <v>0</v>
      </c>
      <c r="AB618" s="3">
        <f t="shared" si="1364"/>
        <v>0</v>
      </c>
      <c r="AC618" s="3">
        <f t="shared" si="1364"/>
        <v>1</v>
      </c>
      <c r="AD618" s="3">
        <f t="shared" si="1364"/>
        <v>1</v>
      </c>
      <c r="AE618" s="3">
        <f t="shared" si="1364"/>
        <v>0</v>
      </c>
      <c r="AF618" s="3">
        <f t="shared" si="1364"/>
        <v>1</v>
      </c>
      <c r="AG618" s="3">
        <f t="shared" si="1364"/>
        <v>1</v>
      </c>
      <c r="AH618" s="3">
        <f t="shared" si="1364"/>
        <v>0</v>
      </c>
      <c r="AI618" s="3">
        <f t="shared" si="1364"/>
        <v>1</v>
      </c>
      <c r="AJ618" s="3">
        <f t="shared" si="1364"/>
        <v>0</v>
      </c>
      <c r="AK618" s="3">
        <f t="shared" si="1364"/>
        <v>0</v>
      </c>
      <c r="AL618" s="3">
        <f t="shared" si="1364"/>
        <v>0</v>
      </c>
      <c r="AM618" s="3">
        <f t="shared" si="1343"/>
        <v>5</v>
      </c>
      <c r="DK618" s="3">
        <v>460</v>
      </c>
      <c r="DL618" s="3" t="s">
        <v>1</v>
      </c>
      <c r="DM618" s="3" t="s">
        <v>2</v>
      </c>
      <c r="DN618" s="3" t="s">
        <v>3</v>
      </c>
      <c r="DO618" s="3" t="s">
        <v>4</v>
      </c>
      <c r="DQ618" s="3" t="s">
        <v>6</v>
      </c>
      <c r="DR618" s="3" t="s">
        <v>0</v>
      </c>
      <c r="DS618" s="3" t="s">
        <v>7</v>
      </c>
      <c r="DT618" s="3" t="s">
        <v>104</v>
      </c>
      <c r="DY618" s="3" t="s">
        <v>121</v>
      </c>
      <c r="DZ618" s="3" t="s">
        <v>122</v>
      </c>
      <c r="EA618" s="3" t="s">
        <v>127</v>
      </c>
      <c r="EB618" s="3" t="s">
        <v>126</v>
      </c>
      <c r="EC618" s="3" t="s">
        <v>128</v>
      </c>
      <c r="ED618" s="3" t="s">
        <v>120</v>
      </c>
      <c r="EE618" s="3" t="s">
        <v>125</v>
      </c>
      <c r="EF618" s="3" t="s">
        <v>119</v>
      </c>
      <c r="EH618" s="3">
        <f t="shared" ref="EH618:ES618" si="1365">IF(AND(DL618&lt;&gt;"",EH158=1),1,0)</f>
        <v>0</v>
      </c>
      <c r="EI618" s="3">
        <f t="shared" si="1365"/>
        <v>0</v>
      </c>
      <c r="EJ618" s="3">
        <f t="shared" si="1365"/>
        <v>1</v>
      </c>
      <c r="EK618" s="3">
        <f t="shared" si="1365"/>
        <v>1</v>
      </c>
      <c r="EL618" s="3">
        <f t="shared" si="1365"/>
        <v>0</v>
      </c>
      <c r="EM618" s="3">
        <f t="shared" si="1365"/>
        <v>1</v>
      </c>
      <c r="EN618" s="3">
        <f t="shared" si="1365"/>
        <v>1</v>
      </c>
      <c r="EO618" s="3">
        <f t="shared" si="1365"/>
        <v>0</v>
      </c>
      <c r="EP618" s="3">
        <f t="shared" si="1365"/>
        <v>1</v>
      </c>
      <c r="EQ618" s="3">
        <f t="shared" si="1365"/>
        <v>0</v>
      </c>
      <c r="ER618" s="3">
        <f t="shared" si="1365"/>
        <v>0</v>
      </c>
      <c r="ES618" s="3">
        <f t="shared" si="1365"/>
        <v>0</v>
      </c>
      <c r="ET618" s="3">
        <f t="shared" si="1345"/>
        <v>5</v>
      </c>
    </row>
    <row r="619" spans="4:150" x14ac:dyDescent="0.25">
      <c r="D619" s="3">
        <v>461</v>
      </c>
      <c r="E619" s="3" t="s">
        <v>1</v>
      </c>
      <c r="F619" s="3" t="s">
        <v>2</v>
      </c>
      <c r="G619" s="3" t="s">
        <v>3</v>
      </c>
      <c r="H619" s="3" t="s">
        <v>4</v>
      </c>
      <c r="I619" s="3" t="s">
        <v>5</v>
      </c>
      <c r="N619" s="3" t="s">
        <v>105</v>
      </c>
      <c r="O619" s="5" t="s">
        <v>106</v>
      </c>
      <c r="P619" s="3" t="s">
        <v>72</v>
      </c>
      <c r="R619" s="3" t="s">
        <v>117</v>
      </c>
      <c r="S619" s="3" t="s">
        <v>118</v>
      </c>
      <c r="T619" s="3" t="s">
        <v>127</v>
      </c>
      <c r="U619" s="3" t="s">
        <v>126</v>
      </c>
      <c r="V619" s="3" t="s">
        <v>128</v>
      </c>
      <c r="W619" s="3" t="s">
        <v>125</v>
      </c>
      <c r="X619" s="3" t="s">
        <v>123</v>
      </c>
      <c r="Y619" s="3" t="s">
        <v>124</v>
      </c>
      <c r="AA619" s="3">
        <f t="shared" ref="AA619:AL619" si="1366">IF(AND(E619&lt;&gt;"",AA158=1),1,0)</f>
        <v>0</v>
      </c>
      <c r="AB619" s="3">
        <f t="shared" si="1366"/>
        <v>0</v>
      </c>
      <c r="AC619" s="3">
        <f t="shared" si="1366"/>
        <v>1</v>
      </c>
      <c r="AD619" s="3">
        <f t="shared" si="1366"/>
        <v>1</v>
      </c>
      <c r="AE619" s="3">
        <f t="shared" si="1366"/>
        <v>1</v>
      </c>
      <c r="AF619" s="3">
        <f t="shared" si="1366"/>
        <v>0</v>
      </c>
      <c r="AG619" s="3">
        <f t="shared" si="1366"/>
        <v>0</v>
      </c>
      <c r="AH619" s="3">
        <f t="shared" si="1366"/>
        <v>0</v>
      </c>
      <c r="AI619" s="3">
        <f t="shared" si="1366"/>
        <v>0</v>
      </c>
      <c r="AJ619" s="3">
        <f t="shared" si="1366"/>
        <v>1</v>
      </c>
      <c r="AK619" s="3">
        <f t="shared" si="1366"/>
        <v>0</v>
      </c>
      <c r="AL619" s="3">
        <f t="shared" si="1366"/>
        <v>1</v>
      </c>
      <c r="AM619" s="3">
        <f t="shared" si="1343"/>
        <v>5</v>
      </c>
      <c r="DK619" s="3">
        <v>461</v>
      </c>
      <c r="DL619" s="3" t="s">
        <v>1</v>
      </c>
      <c r="DM619" s="3" t="s">
        <v>2</v>
      </c>
      <c r="DN619" s="3" t="s">
        <v>3</v>
      </c>
      <c r="DO619" s="3" t="s">
        <v>4</v>
      </c>
      <c r="DP619" s="3" t="s">
        <v>5</v>
      </c>
      <c r="DU619" s="3" t="s">
        <v>105</v>
      </c>
      <c r="DV619" s="5" t="s">
        <v>106</v>
      </c>
      <c r="DW619" s="3" t="s">
        <v>72</v>
      </c>
      <c r="DY619" s="3" t="s">
        <v>117</v>
      </c>
      <c r="DZ619" s="3" t="s">
        <v>118</v>
      </c>
      <c r="EA619" s="3" t="s">
        <v>127</v>
      </c>
      <c r="EB619" s="3" t="s">
        <v>126</v>
      </c>
      <c r="EC619" s="3" t="s">
        <v>128</v>
      </c>
      <c r="ED619" s="3" t="s">
        <v>125</v>
      </c>
      <c r="EE619" s="3" t="s">
        <v>123</v>
      </c>
      <c r="EF619" s="3" t="s">
        <v>124</v>
      </c>
      <c r="EH619" s="3">
        <f t="shared" ref="EH619:ES619" si="1367">IF(AND(DL619&lt;&gt;"",EH158=1),1,0)</f>
        <v>0</v>
      </c>
      <c r="EI619" s="3">
        <f t="shared" si="1367"/>
        <v>0</v>
      </c>
      <c r="EJ619" s="3">
        <f t="shared" si="1367"/>
        <v>1</v>
      </c>
      <c r="EK619" s="3">
        <f t="shared" si="1367"/>
        <v>1</v>
      </c>
      <c r="EL619" s="3">
        <f t="shared" si="1367"/>
        <v>1</v>
      </c>
      <c r="EM619" s="3">
        <f t="shared" si="1367"/>
        <v>0</v>
      </c>
      <c r="EN619" s="3">
        <f t="shared" si="1367"/>
        <v>0</v>
      </c>
      <c r="EO619" s="3">
        <f t="shared" si="1367"/>
        <v>0</v>
      </c>
      <c r="EP619" s="3">
        <f t="shared" si="1367"/>
        <v>0</v>
      </c>
      <c r="EQ619" s="3">
        <f t="shared" si="1367"/>
        <v>1</v>
      </c>
      <c r="ER619" s="3">
        <f t="shared" si="1367"/>
        <v>0</v>
      </c>
      <c r="ES619" s="3">
        <f t="shared" si="1367"/>
        <v>1</v>
      </c>
      <c r="ET619" s="3">
        <f t="shared" si="1345"/>
        <v>5</v>
      </c>
    </row>
    <row r="620" spans="4:150" x14ac:dyDescent="0.25">
      <c r="D620" s="3">
        <v>462</v>
      </c>
      <c r="E620" s="3" t="s">
        <v>1</v>
      </c>
      <c r="F620" s="3" t="s">
        <v>2</v>
      </c>
      <c r="G620" s="3" t="s">
        <v>3</v>
      </c>
      <c r="H620" s="3" t="s">
        <v>4</v>
      </c>
      <c r="I620" s="3" t="s">
        <v>5</v>
      </c>
      <c r="M620" s="3" t="s">
        <v>104</v>
      </c>
      <c r="O620" s="5" t="s">
        <v>106</v>
      </c>
      <c r="P620" s="3" t="s">
        <v>72</v>
      </c>
      <c r="R620" s="3" t="s">
        <v>117</v>
      </c>
      <c r="S620" s="3" t="s">
        <v>119</v>
      </c>
      <c r="T620" s="3" t="s">
        <v>127</v>
      </c>
      <c r="U620" s="3" t="s">
        <v>126</v>
      </c>
      <c r="V620" s="3" t="s">
        <v>128</v>
      </c>
      <c r="W620" s="3" t="s">
        <v>125</v>
      </c>
      <c r="X620" s="3" t="s">
        <v>123</v>
      </c>
      <c r="Y620" s="3" t="s">
        <v>124</v>
      </c>
      <c r="AA620" s="3">
        <f t="shared" ref="AA620:AL620" si="1368">IF(AND(E620&lt;&gt;"",AA158=1),1,0)</f>
        <v>0</v>
      </c>
      <c r="AB620" s="3">
        <f t="shared" si="1368"/>
        <v>0</v>
      </c>
      <c r="AC620" s="3">
        <f t="shared" si="1368"/>
        <v>1</v>
      </c>
      <c r="AD620" s="3">
        <f t="shared" si="1368"/>
        <v>1</v>
      </c>
      <c r="AE620" s="3">
        <f t="shared" si="1368"/>
        <v>1</v>
      </c>
      <c r="AF620" s="3">
        <f t="shared" si="1368"/>
        <v>0</v>
      </c>
      <c r="AG620" s="3">
        <f t="shared" si="1368"/>
        <v>0</v>
      </c>
      <c r="AH620" s="3">
        <f t="shared" si="1368"/>
        <v>0</v>
      </c>
      <c r="AI620" s="3">
        <f t="shared" si="1368"/>
        <v>1</v>
      </c>
      <c r="AJ620" s="3">
        <f t="shared" si="1368"/>
        <v>0</v>
      </c>
      <c r="AK620" s="3">
        <f t="shared" si="1368"/>
        <v>0</v>
      </c>
      <c r="AL620" s="3">
        <f t="shared" si="1368"/>
        <v>1</v>
      </c>
      <c r="AM620" s="3">
        <f t="shared" si="1343"/>
        <v>5</v>
      </c>
      <c r="DK620" s="3">
        <v>462</v>
      </c>
      <c r="DL620" s="3" t="s">
        <v>1</v>
      </c>
      <c r="DM620" s="3" t="s">
        <v>2</v>
      </c>
      <c r="DN620" s="3" t="s">
        <v>3</v>
      </c>
      <c r="DO620" s="3" t="s">
        <v>4</v>
      </c>
      <c r="DP620" s="3" t="s">
        <v>5</v>
      </c>
      <c r="DT620" s="3" t="s">
        <v>104</v>
      </c>
      <c r="DV620" s="5" t="s">
        <v>106</v>
      </c>
      <c r="DW620" s="3" t="s">
        <v>72</v>
      </c>
      <c r="DY620" s="3" t="s">
        <v>117</v>
      </c>
      <c r="DZ620" s="3" t="s">
        <v>119</v>
      </c>
      <c r="EA620" s="3" t="s">
        <v>127</v>
      </c>
      <c r="EB620" s="3" t="s">
        <v>126</v>
      </c>
      <c r="EC620" s="3" t="s">
        <v>128</v>
      </c>
      <c r="ED620" s="3" t="s">
        <v>125</v>
      </c>
      <c r="EE620" s="3" t="s">
        <v>123</v>
      </c>
      <c r="EF620" s="3" t="s">
        <v>124</v>
      </c>
      <c r="EH620" s="3">
        <f t="shared" ref="EH620:ES620" si="1369">IF(AND(DL620&lt;&gt;"",EH158=1),1,0)</f>
        <v>0</v>
      </c>
      <c r="EI620" s="3">
        <f t="shared" si="1369"/>
        <v>0</v>
      </c>
      <c r="EJ620" s="3">
        <f t="shared" si="1369"/>
        <v>1</v>
      </c>
      <c r="EK620" s="3">
        <f t="shared" si="1369"/>
        <v>1</v>
      </c>
      <c r="EL620" s="3">
        <f t="shared" si="1369"/>
        <v>1</v>
      </c>
      <c r="EM620" s="3">
        <f t="shared" si="1369"/>
        <v>0</v>
      </c>
      <c r="EN620" s="3">
        <f t="shared" si="1369"/>
        <v>0</v>
      </c>
      <c r="EO620" s="3">
        <f t="shared" si="1369"/>
        <v>0</v>
      </c>
      <c r="EP620" s="3">
        <f t="shared" si="1369"/>
        <v>1</v>
      </c>
      <c r="EQ620" s="3">
        <f t="shared" si="1369"/>
        <v>0</v>
      </c>
      <c r="ER620" s="3">
        <f t="shared" si="1369"/>
        <v>0</v>
      </c>
      <c r="ES620" s="3">
        <f t="shared" si="1369"/>
        <v>1</v>
      </c>
      <c r="ET620" s="3">
        <f t="shared" si="1345"/>
        <v>5</v>
      </c>
    </row>
    <row r="621" spans="4:150" x14ac:dyDescent="0.25">
      <c r="D621" s="3">
        <v>463</v>
      </c>
      <c r="E621" s="3" t="s">
        <v>1</v>
      </c>
      <c r="F621" s="3" t="s">
        <v>2</v>
      </c>
      <c r="G621" s="3" t="s">
        <v>3</v>
      </c>
      <c r="H621" s="3" t="s">
        <v>4</v>
      </c>
      <c r="I621" s="3" t="s">
        <v>5</v>
      </c>
      <c r="M621" s="3" t="s">
        <v>104</v>
      </c>
      <c r="N621" s="3" t="s">
        <v>105</v>
      </c>
      <c r="P621" s="3" t="s">
        <v>72</v>
      </c>
      <c r="R621" s="3" t="s">
        <v>117</v>
      </c>
      <c r="S621" s="3" t="s">
        <v>118</v>
      </c>
      <c r="T621" s="3" t="s">
        <v>127</v>
      </c>
      <c r="U621" s="3" t="s">
        <v>126</v>
      </c>
      <c r="V621" s="3" t="s">
        <v>128</v>
      </c>
      <c r="W621" s="3" t="s">
        <v>125</v>
      </c>
      <c r="X621" s="3" t="s">
        <v>123</v>
      </c>
      <c r="Y621" s="3" t="s">
        <v>119</v>
      </c>
      <c r="AA621" s="3">
        <f t="shared" ref="AA621:AL621" si="1370">IF(AND(E621&lt;&gt;"",AA158=1),1,0)</f>
        <v>0</v>
      </c>
      <c r="AB621" s="3">
        <f t="shared" si="1370"/>
        <v>0</v>
      </c>
      <c r="AC621" s="3">
        <f t="shared" si="1370"/>
        <v>1</v>
      </c>
      <c r="AD621" s="3">
        <f t="shared" si="1370"/>
        <v>1</v>
      </c>
      <c r="AE621" s="3">
        <f t="shared" si="1370"/>
        <v>1</v>
      </c>
      <c r="AF621" s="3">
        <f t="shared" si="1370"/>
        <v>0</v>
      </c>
      <c r="AG621" s="3">
        <f t="shared" si="1370"/>
        <v>0</v>
      </c>
      <c r="AH621" s="3">
        <f t="shared" si="1370"/>
        <v>0</v>
      </c>
      <c r="AI621" s="3">
        <f t="shared" si="1370"/>
        <v>1</v>
      </c>
      <c r="AJ621" s="3">
        <f t="shared" si="1370"/>
        <v>1</v>
      </c>
      <c r="AK621" s="3">
        <f t="shared" si="1370"/>
        <v>0</v>
      </c>
      <c r="AL621" s="3">
        <f t="shared" si="1370"/>
        <v>1</v>
      </c>
      <c r="AM621" s="3">
        <f t="shared" si="1343"/>
        <v>6</v>
      </c>
      <c r="DK621" s="3">
        <v>463</v>
      </c>
      <c r="DL621" s="3" t="s">
        <v>1</v>
      </c>
      <c r="DM621" s="3" t="s">
        <v>2</v>
      </c>
      <c r="DN621" s="3" t="s">
        <v>3</v>
      </c>
      <c r="DO621" s="3" t="s">
        <v>4</v>
      </c>
      <c r="DP621" s="3" t="s">
        <v>5</v>
      </c>
      <c r="DT621" s="3" t="s">
        <v>104</v>
      </c>
      <c r="DU621" s="3" t="s">
        <v>105</v>
      </c>
      <c r="DW621" s="3" t="s">
        <v>72</v>
      </c>
      <c r="DY621" s="3" t="s">
        <v>117</v>
      </c>
      <c r="DZ621" s="3" t="s">
        <v>118</v>
      </c>
      <c r="EA621" s="3" t="s">
        <v>127</v>
      </c>
      <c r="EB621" s="3" t="s">
        <v>126</v>
      </c>
      <c r="EC621" s="3" t="s">
        <v>128</v>
      </c>
      <c r="ED621" s="3" t="s">
        <v>125</v>
      </c>
      <c r="EE621" s="3" t="s">
        <v>123</v>
      </c>
      <c r="EF621" s="3" t="s">
        <v>119</v>
      </c>
      <c r="EH621" s="3">
        <f t="shared" ref="EH621:ES621" si="1371">IF(AND(DL621&lt;&gt;"",EH158=1),1,0)</f>
        <v>0</v>
      </c>
      <c r="EI621" s="3">
        <f t="shared" si="1371"/>
        <v>0</v>
      </c>
      <c r="EJ621" s="3">
        <f t="shared" si="1371"/>
        <v>1</v>
      </c>
      <c r="EK621" s="3">
        <f t="shared" si="1371"/>
        <v>1</v>
      </c>
      <c r="EL621" s="3">
        <f t="shared" si="1371"/>
        <v>1</v>
      </c>
      <c r="EM621" s="3">
        <f t="shared" si="1371"/>
        <v>0</v>
      </c>
      <c r="EN621" s="3">
        <f t="shared" si="1371"/>
        <v>0</v>
      </c>
      <c r="EO621" s="3">
        <f t="shared" si="1371"/>
        <v>0</v>
      </c>
      <c r="EP621" s="3">
        <f t="shared" si="1371"/>
        <v>1</v>
      </c>
      <c r="EQ621" s="3">
        <f t="shared" si="1371"/>
        <v>1</v>
      </c>
      <c r="ER621" s="3">
        <f t="shared" si="1371"/>
        <v>0</v>
      </c>
      <c r="ES621" s="3">
        <f t="shared" si="1371"/>
        <v>1</v>
      </c>
      <c r="ET621" s="3">
        <f t="shared" si="1345"/>
        <v>6</v>
      </c>
    </row>
    <row r="622" spans="4:150" x14ac:dyDescent="0.25">
      <c r="D622" s="3">
        <v>464</v>
      </c>
      <c r="E622" s="3" t="s">
        <v>1</v>
      </c>
      <c r="F622" s="3" t="s">
        <v>2</v>
      </c>
      <c r="G622" s="3" t="s">
        <v>3</v>
      </c>
      <c r="H622" s="3" t="s">
        <v>4</v>
      </c>
      <c r="I622" s="3" t="s">
        <v>5</v>
      </c>
      <c r="M622" s="3" t="s">
        <v>104</v>
      </c>
      <c r="N622" s="3" t="s">
        <v>105</v>
      </c>
      <c r="O622" s="5" t="s">
        <v>106</v>
      </c>
      <c r="R622" s="3" t="s">
        <v>117</v>
      </c>
      <c r="S622" s="3" t="s">
        <v>118</v>
      </c>
      <c r="T622" s="3" t="s">
        <v>127</v>
      </c>
      <c r="U622" s="3" t="s">
        <v>126</v>
      </c>
      <c r="V622" s="3" t="s">
        <v>128</v>
      </c>
      <c r="W622" s="3" t="s">
        <v>125</v>
      </c>
      <c r="X622" s="3" t="s">
        <v>119</v>
      </c>
      <c r="Y622" s="3" t="s">
        <v>124</v>
      </c>
      <c r="AA622" s="3">
        <f t="shared" ref="AA622:AL622" si="1372">IF(AND(E622&lt;&gt;"",AA158=1),1,0)</f>
        <v>0</v>
      </c>
      <c r="AB622" s="3">
        <f t="shared" si="1372"/>
        <v>0</v>
      </c>
      <c r="AC622" s="3">
        <f t="shared" si="1372"/>
        <v>1</v>
      </c>
      <c r="AD622" s="3">
        <f t="shared" si="1372"/>
        <v>1</v>
      </c>
      <c r="AE622" s="3">
        <f t="shared" si="1372"/>
        <v>1</v>
      </c>
      <c r="AF622" s="3">
        <f t="shared" si="1372"/>
        <v>0</v>
      </c>
      <c r="AG622" s="3">
        <f t="shared" si="1372"/>
        <v>0</v>
      </c>
      <c r="AH622" s="3">
        <f t="shared" si="1372"/>
        <v>0</v>
      </c>
      <c r="AI622" s="3">
        <f t="shared" si="1372"/>
        <v>1</v>
      </c>
      <c r="AJ622" s="3">
        <f t="shared" si="1372"/>
        <v>1</v>
      </c>
      <c r="AK622" s="3">
        <f t="shared" si="1372"/>
        <v>0</v>
      </c>
      <c r="AL622" s="3">
        <f t="shared" si="1372"/>
        <v>0</v>
      </c>
      <c r="AM622" s="3">
        <f t="shared" si="1343"/>
        <v>5</v>
      </c>
      <c r="DK622" s="3">
        <v>464</v>
      </c>
      <c r="DL622" s="3" t="s">
        <v>1</v>
      </c>
      <c r="DM622" s="3" t="s">
        <v>2</v>
      </c>
      <c r="DN622" s="3" t="s">
        <v>3</v>
      </c>
      <c r="DO622" s="3" t="s">
        <v>4</v>
      </c>
      <c r="DP622" s="3" t="s">
        <v>5</v>
      </c>
      <c r="DT622" s="3" t="s">
        <v>104</v>
      </c>
      <c r="DU622" s="3" t="s">
        <v>105</v>
      </c>
      <c r="DV622" s="5" t="s">
        <v>106</v>
      </c>
      <c r="DY622" s="3" t="s">
        <v>117</v>
      </c>
      <c r="DZ622" s="3" t="s">
        <v>118</v>
      </c>
      <c r="EA622" s="3" t="s">
        <v>127</v>
      </c>
      <c r="EB622" s="3" t="s">
        <v>126</v>
      </c>
      <c r="EC622" s="3" t="s">
        <v>128</v>
      </c>
      <c r="ED622" s="3" t="s">
        <v>125</v>
      </c>
      <c r="EE622" s="3" t="s">
        <v>119</v>
      </c>
      <c r="EF622" s="3" t="s">
        <v>124</v>
      </c>
      <c r="EH622" s="3">
        <f t="shared" ref="EH622:ES622" si="1373">IF(AND(DL622&lt;&gt;"",EH158=1),1,0)</f>
        <v>0</v>
      </c>
      <c r="EI622" s="3">
        <f t="shared" si="1373"/>
        <v>0</v>
      </c>
      <c r="EJ622" s="3">
        <f t="shared" si="1373"/>
        <v>1</v>
      </c>
      <c r="EK622" s="3">
        <f t="shared" si="1373"/>
        <v>1</v>
      </c>
      <c r="EL622" s="3">
        <f t="shared" si="1373"/>
        <v>1</v>
      </c>
      <c r="EM622" s="3">
        <f t="shared" si="1373"/>
        <v>0</v>
      </c>
      <c r="EN622" s="3">
        <f t="shared" si="1373"/>
        <v>0</v>
      </c>
      <c r="EO622" s="3">
        <f t="shared" si="1373"/>
        <v>0</v>
      </c>
      <c r="EP622" s="3">
        <f t="shared" si="1373"/>
        <v>1</v>
      </c>
      <c r="EQ622" s="3">
        <f t="shared" si="1373"/>
        <v>1</v>
      </c>
      <c r="ER622" s="3">
        <f t="shared" si="1373"/>
        <v>0</v>
      </c>
      <c r="ES622" s="3">
        <f t="shared" si="1373"/>
        <v>0</v>
      </c>
      <c r="ET622" s="3">
        <f t="shared" si="1345"/>
        <v>5</v>
      </c>
    </row>
    <row r="623" spans="4:150" x14ac:dyDescent="0.25">
      <c r="D623" s="3">
        <v>465</v>
      </c>
      <c r="E623" s="3" t="s">
        <v>1</v>
      </c>
      <c r="F623" s="3" t="s">
        <v>2</v>
      </c>
      <c r="G623" s="3" t="s">
        <v>3</v>
      </c>
      <c r="H623" s="3" t="s">
        <v>4</v>
      </c>
      <c r="I623" s="3" t="s">
        <v>5</v>
      </c>
      <c r="L623" s="3" t="s">
        <v>7</v>
      </c>
      <c r="O623" s="5" t="s">
        <v>106</v>
      </c>
      <c r="P623" s="3" t="s">
        <v>72</v>
      </c>
      <c r="R623" s="3" t="s">
        <v>121</v>
      </c>
      <c r="S623" s="3" t="s">
        <v>117</v>
      </c>
      <c r="T623" s="3" t="s">
        <v>127</v>
      </c>
      <c r="U623" s="3" t="s">
        <v>126</v>
      </c>
      <c r="V623" s="3" t="s">
        <v>128</v>
      </c>
      <c r="W623" s="3" t="s">
        <v>125</v>
      </c>
      <c r="X623" s="3" t="s">
        <v>123</v>
      </c>
      <c r="Y623" s="3" t="s">
        <v>124</v>
      </c>
      <c r="AA623" s="3">
        <f t="shared" ref="AA623:AL623" si="1374">IF(AND(E623&lt;&gt;"",AA158=1),1,0)</f>
        <v>0</v>
      </c>
      <c r="AB623" s="3">
        <f t="shared" si="1374"/>
        <v>0</v>
      </c>
      <c r="AC623" s="3">
        <f t="shared" si="1374"/>
        <v>1</v>
      </c>
      <c r="AD623" s="3">
        <f t="shared" si="1374"/>
        <v>1</v>
      </c>
      <c r="AE623" s="3">
        <f t="shared" si="1374"/>
        <v>1</v>
      </c>
      <c r="AF623" s="3">
        <f t="shared" si="1374"/>
        <v>0</v>
      </c>
      <c r="AG623" s="3">
        <f t="shared" si="1374"/>
        <v>0</v>
      </c>
      <c r="AH623" s="3">
        <f t="shared" si="1374"/>
        <v>0</v>
      </c>
      <c r="AI623" s="3">
        <f t="shared" si="1374"/>
        <v>0</v>
      </c>
      <c r="AJ623" s="3">
        <f t="shared" si="1374"/>
        <v>0</v>
      </c>
      <c r="AK623" s="3">
        <f t="shared" si="1374"/>
        <v>0</v>
      </c>
      <c r="AL623" s="3">
        <f t="shared" si="1374"/>
        <v>1</v>
      </c>
      <c r="AM623" s="3">
        <f t="shared" si="1343"/>
        <v>4</v>
      </c>
      <c r="DK623" s="3">
        <v>465</v>
      </c>
      <c r="DL623" s="3" t="s">
        <v>1</v>
      </c>
      <c r="DM623" s="3" t="s">
        <v>2</v>
      </c>
      <c r="DN623" s="3" t="s">
        <v>3</v>
      </c>
      <c r="DO623" s="3" t="s">
        <v>4</v>
      </c>
      <c r="DP623" s="3" t="s">
        <v>5</v>
      </c>
      <c r="DS623" s="3" t="s">
        <v>7</v>
      </c>
      <c r="DV623" s="5" t="s">
        <v>106</v>
      </c>
      <c r="DW623" s="3" t="s">
        <v>72</v>
      </c>
      <c r="DY623" s="3" t="s">
        <v>121</v>
      </c>
      <c r="DZ623" s="3" t="s">
        <v>117</v>
      </c>
      <c r="EA623" s="3" t="s">
        <v>127</v>
      </c>
      <c r="EB623" s="3" t="s">
        <v>126</v>
      </c>
      <c r="EC623" s="3" t="s">
        <v>128</v>
      </c>
      <c r="ED623" s="3" t="s">
        <v>125</v>
      </c>
      <c r="EE623" s="3" t="s">
        <v>123</v>
      </c>
      <c r="EF623" s="3" t="s">
        <v>124</v>
      </c>
      <c r="EH623" s="3">
        <f t="shared" ref="EH623:ES623" si="1375">IF(AND(DL623&lt;&gt;"",EH158=1),1,0)</f>
        <v>0</v>
      </c>
      <c r="EI623" s="3">
        <f t="shared" si="1375"/>
        <v>0</v>
      </c>
      <c r="EJ623" s="3">
        <f t="shared" si="1375"/>
        <v>1</v>
      </c>
      <c r="EK623" s="3">
        <f t="shared" si="1375"/>
        <v>1</v>
      </c>
      <c r="EL623" s="3">
        <f t="shared" si="1375"/>
        <v>1</v>
      </c>
      <c r="EM623" s="3">
        <f t="shared" si="1375"/>
        <v>0</v>
      </c>
      <c r="EN623" s="3">
        <f t="shared" si="1375"/>
        <v>0</v>
      </c>
      <c r="EO623" s="3">
        <f t="shared" si="1375"/>
        <v>0</v>
      </c>
      <c r="EP623" s="3">
        <f t="shared" si="1375"/>
        <v>0</v>
      </c>
      <c r="EQ623" s="3">
        <f t="shared" si="1375"/>
        <v>0</v>
      </c>
      <c r="ER623" s="3">
        <f t="shared" si="1375"/>
        <v>0</v>
      </c>
      <c r="ES623" s="3">
        <f t="shared" si="1375"/>
        <v>1</v>
      </c>
      <c r="ET623" s="3">
        <f t="shared" si="1345"/>
        <v>4</v>
      </c>
    </row>
    <row r="624" spans="4:150" x14ac:dyDescent="0.25">
      <c r="D624" s="3">
        <v>466</v>
      </c>
      <c r="E624" s="3" t="s">
        <v>1</v>
      </c>
      <c r="F624" s="3" t="s">
        <v>2</v>
      </c>
      <c r="G624" s="3" t="s">
        <v>3</v>
      </c>
      <c r="H624" s="3" t="s">
        <v>4</v>
      </c>
      <c r="I624" s="3" t="s">
        <v>5</v>
      </c>
      <c r="L624" s="3" t="s">
        <v>7</v>
      </c>
      <c r="N624" s="3" t="s">
        <v>105</v>
      </c>
      <c r="P624" s="3" t="s">
        <v>72</v>
      </c>
      <c r="R624" s="3" t="s">
        <v>121</v>
      </c>
      <c r="S624" s="3" t="s">
        <v>118</v>
      </c>
      <c r="T624" s="3" t="s">
        <v>127</v>
      </c>
      <c r="U624" s="3" t="s">
        <v>126</v>
      </c>
      <c r="V624" s="3" t="s">
        <v>128</v>
      </c>
      <c r="W624" s="3" t="s">
        <v>125</v>
      </c>
      <c r="X624" s="3" t="s">
        <v>123</v>
      </c>
      <c r="Y624" s="3" t="s">
        <v>117</v>
      </c>
      <c r="AA624" s="3">
        <f t="shared" ref="AA624:AL624" si="1376">IF(AND(E624&lt;&gt;"",AA158=1),1,0)</f>
        <v>0</v>
      </c>
      <c r="AB624" s="3">
        <f t="shared" si="1376"/>
        <v>0</v>
      </c>
      <c r="AC624" s="3">
        <f t="shared" si="1376"/>
        <v>1</v>
      </c>
      <c r="AD624" s="3">
        <f t="shared" si="1376"/>
        <v>1</v>
      </c>
      <c r="AE624" s="3">
        <f t="shared" si="1376"/>
        <v>1</v>
      </c>
      <c r="AF624" s="3">
        <f t="shared" si="1376"/>
        <v>0</v>
      </c>
      <c r="AG624" s="3">
        <f t="shared" si="1376"/>
        <v>0</v>
      </c>
      <c r="AH624" s="3">
        <f t="shared" si="1376"/>
        <v>0</v>
      </c>
      <c r="AI624" s="3">
        <f t="shared" si="1376"/>
        <v>0</v>
      </c>
      <c r="AJ624" s="3">
        <f t="shared" si="1376"/>
        <v>1</v>
      </c>
      <c r="AK624" s="3">
        <f t="shared" si="1376"/>
        <v>0</v>
      </c>
      <c r="AL624" s="3">
        <f t="shared" si="1376"/>
        <v>1</v>
      </c>
      <c r="AM624" s="3">
        <f t="shared" si="1343"/>
        <v>5</v>
      </c>
      <c r="DK624" s="3">
        <v>466</v>
      </c>
      <c r="DL624" s="3" t="s">
        <v>1</v>
      </c>
      <c r="DM624" s="3" t="s">
        <v>2</v>
      </c>
      <c r="DN624" s="3" t="s">
        <v>3</v>
      </c>
      <c r="DO624" s="3" t="s">
        <v>4</v>
      </c>
      <c r="DP624" s="3" t="s">
        <v>5</v>
      </c>
      <c r="DS624" s="3" t="s">
        <v>7</v>
      </c>
      <c r="DU624" s="3" t="s">
        <v>105</v>
      </c>
      <c r="DW624" s="3" t="s">
        <v>72</v>
      </c>
      <c r="DY624" s="3" t="s">
        <v>121</v>
      </c>
      <c r="DZ624" s="3" t="s">
        <v>118</v>
      </c>
      <c r="EA624" s="3" t="s">
        <v>127</v>
      </c>
      <c r="EB624" s="3" t="s">
        <v>126</v>
      </c>
      <c r="EC624" s="3" t="s">
        <v>128</v>
      </c>
      <c r="ED624" s="3" t="s">
        <v>125</v>
      </c>
      <c r="EE624" s="3" t="s">
        <v>123</v>
      </c>
      <c r="EF624" s="3" t="s">
        <v>117</v>
      </c>
      <c r="EH624" s="3">
        <f t="shared" ref="EH624:ES624" si="1377">IF(AND(DL624&lt;&gt;"",EH158=1),1,0)</f>
        <v>0</v>
      </c>
      <c r="EI624" s="3">
        <f t="shared" si="1377"/>
        <v>0</v>
      </c>
      <c r="EJ624" s="3">
        <f t="shared" si="1377"/>
        <v>1</v>
      </c>
      <c r="EK624" s="3">
        <f t="shared" si="1377"/>
        <v>1</v>
      </c>
      <c r="EL624" s="3">
        <f t="shared" si="1377"/>
        <v>1</v>
      </c>
      <c r="EM624" s="3">
        <f t="shared" si="1377"/>
        <v>0</v>
      </c>
      <c r="EN624" s="3">
        <f t="shared" si="1377"/>
        <v>0</v>
      </c>
      <c r="EO624" s="3">
        <f t="shared" si="1377"/>
        <v>0</v>
      </c>
      <c r="EP624" s="3">
        <f t="shared" si="1377"/>
        <v>0</v>
      </c>
      <c r="EQ624" s="3">
        <f t="shared" si="1377"/>
        <v>1</v>
      </c>
      <c r="ER624" s="3">
        <f t="shared" si="1377"/>
        <v>0</v>
      </c>
      <c r="ES624" s="3">
        <f t="shared" si="1377"/>
        <v>1</v>
      </c>
      <c r="ET624" s="3">
        <f t="shared" si="1345"/>
        <v>5</v>
      </c>
    </row>
    <row r="625" spans="4:150" x14ac:dyDescent="0.25">
      <c r="D625" s="3">
        <v>467</v>
      </c>
      <c r="E625" s="3" t="s">
        <v>1</v>
      </c>
      <c r="F625" s="3" t="s">
        <v>2</v>
      </c>
      <c r="G625" s="3" t="s">
        <v>3</v>
      </c>
      <c r="H625" s="3" t="s">
        <v>4</v>
      </c>
      <c r="I625" s="3" t="s">
        <v>5</v>
      </c>
      <c r="L625" s="3" t="s">
        <v>7</v>
      </c>
      <c r="N625" s="3" t="s">
        <v>105</v>
      </c>
      <c r="O625" s="5" t="s">
        <v>106</v>
      </c>
      <c r="R625" s="3" t="s">
        <v>121</v>
      </c>
      <c r="S625" s="3" t="s">
        <v>118</v>
      </c>
      <c r="T625" s="3" t="s">
        <v>127</v>
      </c>
      <c r="U625" s="3" t="s">
        <v>126</v>
      </c>
      <c r="V625" s="3" t="s">
        <v>128</v>
      </c>
      <c r="W625" s="3" t="s">
        <v>125</v>
      </c>
      <c r="X625" s="3" t="s">
        <v>117</v>
      </c>
      <c r="Y625" s="3" t="s">
        <v>124</v>
      </c>
      <c r="AA625" s="3">
        <f t="shared" ref="AA625:AL625" si="1378">IF(AND(E625&lt;&gt;"",AA158=1),1,0)</f>
        <v>0</v>
      </c>
      <c r="AB625" s="3">
        <f t="shared" si="1378"/>
        <v>0</v>
      </c>
      <c r="AC625" s="3">
        <f t="shared" si="1378"/>
        <v>1</v>
      </c>
      <c r="AD625" s="3">
        <f t="shared" si="1378"/>
        <v>1</v>
      </c>
      <c r="AE625" s="3">
        <f t="shared" si="1378"/>
        <v>1</v>
      </c>
      <c r="AF625" s="3">
        <f t="shared" si="1378"/>
        <v>0</v>
      </c>
      <c r="AG625" s="3">
        <f t="shared" si="1378"/>
        <v>0</v>
      </c>
      <c r="AH625" s="3">
        <f t="shared" si="1378"/>
        <v>0</v>
      </c>
      <c r="AI625" s="3">
        <f t="shared" si="1378"/>
        <v>0</v>
      </c>
      <c r="AJ625" s="3">
        <f t="shared" si="1378"/>
        <v>1</v>
      </c>
      <c r="AK625" s="3">
        <f t="shared" si="1378"/>
        <v>0</v>
      </c>
      <c r="AL625" s="3">
        <f t="shared" si="1378"/>
        <v>0</v>
      </c>
      <c r="AM625" s="3">
        <f t="shared" si="1343"/>
        <v>4</v>
      </c>
      <c r="DK625" s="3">
        <v>467</v>
      </c>
      <c r="DL625" s="3" t="s">
        <v>1</v>
      </c>
      <c r="DM625" s="3" t="s">
        <v>2</v>
      </c>
      <c r="DN625" s="3" t="s">
        <v>3</v>
      </c>
      <c r="DO625" s="3" t="s">
        <v>4</v>
      </c>
      <c r="DP625" s="3" t="s">
        <v>5</v>
      </c>
      <c r="DS625" s="3" t="s">
        <v>7</v>
      </c>
      <c r="DU625" s="3" t="s">
        <v>105</v>
      </c>
      <c r="DV625" s="5" t="s">
        <v>106</v>
      </c>
      <c r="DY625" s="3" t="s">
        <v>121</v>
      </c>
      <c r="DZ625" s="3" t="s">
        <v>118</v>
      </c>
      <c r="EA625" s="3" t="s">
        <v>127</v>
      </c>
      <c r="EB625" s="3" t="s">
        <v>126</v>
      </c>
      <c r="EC625" s="3" t="s">
        <v>128</v>
      </c>
      <c r="ED625" s="3" t="s">
        <v>125</v>
      </c>
      <c r="EE625" s="3" t="s">
        <v>117</v>
      </c>
      <c r="EF625" s="3" t="s">
        <v>124</v>
      </c>
      <c r="EH625" s="3">
        <f t="shared" ref="EH625:ES625" si="1379">IF(AND(DL625&lt;&gt;"",EH158=1),1,0)</f>
        <v>0</v>
      </c>
      <c r="EI625" s="3">
        <f t="shared" si="1379"/>
        <v>0</v>
      </c>
      <c r="EJ625" s="3">
        <f t="shared" si="1379"/>
        <v>1</v>
      </c>
      <c r="EK625" s="3">
        <f t="shared" si="1379"/>
        <v>1</v>
      </c>
      <c r="EL625" s="3">
        <f t="shared" si="1379"/>
        <v>1</v>
      </c>
      <c r="EM625" s="3">
        <f t="shared" si="1379"/>
        <v>0</v>
      </c>
      <c r="EN625" s="3">
        <f t="shared" si="1379"/>
        <v>0</v>
      </c>
      <c r="EO625" s="3">
        <f t="shared" si="1379"/>
        <v>0</v>
      </c>
      <c r="EP625" s="3">
        <f t="shared" si="1379"/>
        <v>0</v>
      </c>
      <c r="EQ625" s="3">
        <f t="shared" si="1379"/>
        <v>1</v>
      </c>
      <c r="ER625" s="3">
        <f t="shared" si="1379"/>
        <v>0</v>
      </c>
      <c r="ES625" s="3">
        <f t="shared" si="1379"/>
        <v>0</v>
      </c>
      <c r="ET625" s="3">
        <f t="shared" si="1345"/>
        <v>4</v>
      </c>
    </row>
    <row r="626" spans="4:150" x14ac:dyDescent="0.25">
      <c r="D626" s="3">
        <v>468</v>
      </c>
      <c r="E626" s="3" t="s">
        <v>1</v>
      </c>
      <c r="F626" s="3" t="s">
        <v>2</v>
      </c>
      <c r="G626" s="3" t="s">
        <v>3</v>
      </c>
      <c r="H626" s="3" t="s">
        <v>4</v>
      </c>
      <c r="I626" s="3" t="s">
        <v>5</v>
      </c>
      <c r="L626" s="3" t="s">
        <v>7</v>
      </c>
      <c r="M626" s="3" t="s">
        <v>104</v>
      </c>
      <c r="P626" s="3" t="s">
        <v>72</v>
      </c>
      <c r="R626" s="3" t="s">
        <v>121</v>
      </c>
      <c r="S626" s="3" t="s">
        <v>117</v>
      </c>
      <c r="T626" s="3" t="s">
        <v>127</v>
      </c>
      <c r="U626" s="3" t="s">
        <v>126</v>
      </c>
      <c r="V626" s="3" t="s">
        <v>128</v>
      </c>
      <c r="W626" s="3" t="s">
        <v>125</v>
      </c>
      <c r="X626" s="3" t="s">
        <v>123</v>
      </c>
      <c r="Y626" s="3" t="s">
        <v>119</v>
      </c>
      <c r="AA626" s="3">
        <f t="shared" ref="AA626:AL626" si="1380">IF(AND(E626&lt;&gt;"",AA158=1),1,0)</f>
        <v>0</v>
      </c>
      <c r="AB626" s="3">
        <f t="shared" si="1380"/>
        <v>0</v>
      </c>
      <c r="AC626" s="3">
        <f t="shared" si="1380"/>
        <v>1</v>
      </c>
      <c r="AD626" s="3">
        <f t="shared" si="1380"/>
        <v>1</v>
      </c>
      <c r="AE626" s="3">
        <f t="shared" si="1380"/>
        <v>1</v>
      </c>
      <c r="AF626" s="3">
        <f t="shared" si="1380"/>
        <v>0</v>
      </c>
      <c r="AG626" s="3">
        <f t="shared" si="1380"/>
        <v>0</v>
      </c>
      <c r="AH626" s="3">
        <f t="shared" si="1380"/>
        <v>0</v>
      </c>
      <c r="AI626" s="3">
        <f t="shared" si="1380"/>
        <v>1</v>
      </c>
      <c r="AJ626" s="3">
        <f t="shared" si="1380"/>
        <v>0</v>
      </c>
      <c r="AK626" s="3">
        <f t="shared" si="1380"/>
        <v>0</v>
      </c>
      <c r="AL626" s="3">
        <f t="shared" si="1380"/>
        <v>1</v>
      </c>
      <c r="AM626" s="3">
        <f t="shared" si="1343"/>
        <v>5</v>
      </c>
      <c r="DK626" s="3">
        <v>468</v>
      </c>
      <c r="DL626" s="3" t="s">
        <v>1</v>
      </c>
      <c r="DM626" s="3" t="s">
        <v>2</v>
      </c>
      <c r="DN626" s="3" t="s">
        <v>3</v>
      </c>
      <c r="DO626" s="3" t="s">
        <v>4</v>
      </c>
      <c r="DP626" s="3" t="s">
        <v>5</v>
      </c>
      <c r="DS626" s="3" t="s">
        <v>7</v>
      </c>
      <c r="DT626" s="3" t="s">
        <v>104</v>
      </c>
      <c r="DW626" s="3" t="s">
        <v>72</v>
      </c>
      <c r="DY626" s="3" t="s">
        <v>121</v>
      </c>
      <c r="DZ626" s="3" t="s">
        <v>117</v>
      </c>
      <c r="EA626" s="3" t="s">
        <v>127</v>
      </c>
      <c r="EB626" s="3" t="s">
        <v>126</v>
      </c>
      <c r="EC626" s="3" t="s">
        <v>128</v>
      </c>
      <c r="ED626" s="3" t="s">
        <v>125</v>
      </c>
      <c r="EE626" s="3" t="s">
        <v>123</v>
      </c>
      <c r="EF626" s="3" t="s">
        <v>119</v>
      </c>
      <c r="EH626" s="3">
        <f t="shared" ref="EH626:ES626" si="1381">IF(AND(DL626&lt;&gt;"",EH158=1),1,0)</f>
        <v>0</v>
      </c>
      <c r="EI626" s="3">
        <f t="shared" si="1381"/>
        <v>0</v>
      </c>
      <c r="EJ626" s="3">
        <f t="shared" si="1381"/>
        <v>1</v>
      </c>
      <c r="EK626" s="3">
        <f t="shared" si="1381"/>
        <v>1</v>
      </c>
      <c r="EL626" s="3">
        <f t="shared" si="1381"/>
        <v>1</v>
      </c>
      <c r="EM626" s="3">
        <f t="shared" si="1381"/>
        <v>0</v>
      </c>
      <c r="EN626" s="3">
        <f t="shared" si="1381"/>
        <v>0</v>
      </c>
      <c r="EO626" s="3">
        <f t="shared" si="1381"/>
        <v>0</v>
      </c>
      <c r="EP626" s="3">
        <f t="shared" si="1381"/>
        <v>1</v>
      </c>
      <c r="EQ626" s="3">
        <f t="shared" si="1381"/>
        <v>0</v>
      </c>
      <c r="ER626" s="3">
        <f t="shared" si="1381"/>
        <v>0</v>
      </c>
      <c r="ES626" s="3">
        <f t="shared" si="1381"/>
        <v>1</v>
      </c>
      <c r="ET626" s="3">
        <f t="shared" si="1345"/>
        <v>5</v>
      </c>
    </row>
    <row r="627" spans="4:150" x14ac:dyDescent="0.25">
      <c r="D627" s="3">
        <v>469</v>
      </c>
      <c r="E627" s="3" t="s">
        <v>1</v>
      </c>
      <c r="F627" s="3" t="s">
        <v>2</v>
      </c>
      <c r="G627" s="3" t="s">
        <v>3</v>
      </c>
      <c r="H627" s="3" t="s">
        <v>4</v>
      </c>
      <c r="I627" s="3" t="s">
        <v>5</v>
      </c>
      <c r="L627" s="3" t="s">
        <v>7</v>
      </c>
      <c r="M627" s="3" t="s">
        <v>104</v>
      </c>
      <c r="O627" s="5" t="s">
        <v>106</v>
      </c>
      <c r="R627" s="3" t="s">
        <v>121</v>
      </c>
      <c r="S627" s="3" t="s">
        <v>117</v>
      </c>
      <c r="T627" s="3" t="s">
        <v>127</v>
      </c>
      <c r="U627" s="3" t="s">
        <v>126</v>
      </c>
      <c r="V627" s="3" t="s">
        <v>128</v>
      </c>
      <c r="W627" s="3" t="s">
        <v>125</v>
      </c>
      <c r="X627" s="3" t="s">
        <v>119</v>
      </c>
      <c r="Y627" s="3" t="s">
        <v>124</v>
      </c>
      <c r="AA627" s="3">
        <f t="shared" ref="AA627:AL627" si="1382">IF(AND(E627&lt;&gt;"",AA158=1),1,0)</f>
        <v>0</v>
      </c>
      <c r="AB627" s="3">
        <f t="shared" si="1382"/>
        <v>0</v>
      </c>
      <c r="AC627" s="3">
        <f t="shared" si="1382"/>
        <v>1</v>
      </c>
      <c r="AD627" s="3">
        <f t="shared" si="1382"/>
        <v>1</v>
      </c>
      <c r="AE627" s="3">
        <f t="shared" si="1382"/>
        <v>1</v>
      </c>
      <c r="AF627" s="3">
        <f t="shared" si="1382"/>
        <v>0</v>
      </c>
      <c r="AG627" s="3">
        <f t="shared" si="1382"/>
        <v>0</v>
      </c>
      <c r="AH627" s="3">
        <f t="shared" si="1382"/>
        <v>0</v>
      </c>
      <c r="AI627" s="3">
        <f t="shared" si="1382"/>
        <v>1</v>
      </c>
      <c r="AJ627" s="3">
        <f t="shared" si="1382"/>
        <v>0</v>
      </c>
      <c r="AK627" s="3">
        <f t="shared" si="1382"/>
        <v>0</v>
      </c>
      <c r="AL627" s="3">
        <f t="shared" si="1382"/>
        <v>0</v>
      </c>
      <c r="AM627" s="3">
        <f t="shared" si="1343"/>
        <v>4</v>
      </c>
      <c r="DK627" s="3">
        <v>469</v>
      </c>
      <c r="DL627" s="3" t="s">
        <v>1</v>
      </c>
      <c r="DM627" s="3" t="s">
        <v>2</v>
      </c>
      <c r="DN627" s="3" t="s">
        <v>3</v>
      </c>
      <c r="DO627" s="3" t="s">
        <v>4</v>
      </c>
      <c r="DP627" s="3" t="s">
        <v>5</v>
      </c>
      <c r="DS627" s="3" t="s">
        <v>7</v>
      </c>
      <c r="DT627" s="3" t="s">
        <v>104</v>
      </c>
      <c r="DV627" s="5" t="s">
        <v>106</v>
      </c>
      <c r="DY627" s="3" t="s">
        <v>121</v>
      </c>
      <c r="DZ627" s="3" t="s">
        <v>117</v>
      </c>
      <c r="EA627" s="3" t="s">
        <v>127</v>
      </c>
      <c r="EB627" s="3" t="s">
        <v>126</v>
      </c>
      <c r="EC627" s="3" t="s">
        <v>128</v>
      </c>
      <c r="ED627" s="3" t="s">
        <v>125</v>
      </c>
      <c r="EE627" s="3" t="s">
        <v>119</v>
      </c>
      <c r="EF627" s="3" t="s">
        <v>124</v>
      </c>
      <c r="EH627" s="3">
        <f t="shared" ref="EH627:ES627" si="1383">IF(AND(DL627&lt;&gt;"",EH158=1),1,0)</f>
        <v>0</v>
      </c>
      <c r="EI627" s="3">
        <f t="shared" si="1383"/>
        <v>0</v>
      </c>
      <c r="EJ627" s="3">
        <f t="shared" si="1383"/>
        <v>1</v>
      </c>
      <c r="EK627" s="3">
        <f t="shared" si="1383"/>
        <v>1</v>
      </c>
      <c r="EL627" s="3">
        <f t="shared" si="1383"/>
        <v>1</v>
      </c>
      <c r="EM627" s="3">
        <f t="shared" si="1383"/>
        <v>0</v>
      </c>
      <c r="EN627" s="3">
        <f t="shared" si="1383"/>
        <v>0</v>
      </c>
      <c r="EO627" s="3">
        <f t="shared" si="1383"/>
        <v>0</v>
      </c>
      <c r="EP627" s="3">
        <f t="shared" si="1383"/>
        <v>1</v>
      </c>
      <c r="EQ627" s="3">
        <f t="shared" si="1383"/>
        <v>0</v>
      </c>
      <c r="ER627" s="3">
        <f t="shared" si="1383"/>
        <v>0</v>
      </c>
      <c r="ES627" s="3">
        <f t="shared" si="1383"/>
        <v>0</v>
      </c>
      <c r="ET627" s="3">
        <f t="shared" si="1345"/>
        <v>4</v>
      </c>
    </row>
    <row r="628" spans="4:150" x14ac:dyDescent="0.25">
      <c r="D628" s="3">
        <v>470</v>
      </c>
      <c r="E628" s="3" t="s">
        <v>1</v>
      </c>
      <c r="F628" s="3" t="s">
        <v>2</v>
      </c>
      <c r="G628" s="3" t="s">
        <v>3</v>
      </c>
      <c r="H628" s="3" t="s">
        <v>4</v>
      </c>
      <c r="I628" s="3" t="s">
        <v>5</v>
      </c>
      <c r="L628" s="3" t="s">
        <v>7</v>
      </c>
      <c r="M628" s="3" t="s">
        <v>104</v>
      </c>
      <c r="N628" s="3" t="s">
        <v>105</v>
      </c>
      <c r="R628" s="3" t="s">
        <v>121</v>
      </c>
      <c r="S628" s="3" t="s">
        <v>118</v>
      </c>
      <c r="T628" s="3" t="s">
        <v>127</v>
      </c>
      <c r="U628" s="3" t="s">
        <v>126</v>
      </c>
      <c r="V628" s="3" t="s">
        <v>128</v>
      </c>
      <c r="W628" s="3" t="s">
        <v>125</v>
      </c>
      <c r="X628" s="3" t="s">
        <v>117</v>
      </c>
      <c r="Y628" s="3" t="s">
        <v>119</v>
      </c>
      <c r="AA628" s="3">
        <f t="shared" ref="AA628:AL628" si="1384">IF(AND(E628&lt;&gt;"",AA158=1),1,0)</f>
        <v>0</v>
      </c>
      <c r="AB628" s="3">
        <f t="shared" si="1384"/>
        <v>0</v>
      </c>
      <c r="AC628" s="3">
        <f t="shared" si="1384"/>
        <v>1</v>
      </c>
      <c r="AD628" s="3">
        <f t="shared" si="1384"/>
        <v>1</v>
      </c>
      <c r="AE628" s="3">
        <f t="shared" si="1384"/>
        <v>1</v>
      </c>
      <c r="AF628" s="3">
        <f t="shared" si="1384"/>
        <v>0</v>
      </c>
      <c r="AG628" s="3">
        <f t="shared" si="1384"/>
        <v>0</v>
      </c>
      <c r="AH628" s="3">
        <f t="shared" si="1384"/>
        <v>0</v>
      </c>
      <c r="AI628" s="3">
        <f t="shared" si="1384"/>
        <v>1</v>
      </c>
      <c r="AJ628" s="3">
        <f t="shared" si="1384"/>
        <v>1</v>
      </c>
      <c r="AK628" s="3">
        <f t="shared" si="1384"/>
        <v>0</v>
      </c>
      <c r="AL628" s="3">
        <f t="shared" si="1384"/>
        <v>0</v>
      </c>
      <c r="AM628" s="3">
        <f t="shared" si="1343"/>
        <v>5</v>
      </c>
      <c r="DK628" s="3">
        <v>470</v>
      </c>
      <c r="DL628" s="3" t="s">
        <v>1</v>
      </c>
      <c r="DM628" s="3" t="s">
        <v>2</v>
      </c>
      <c r="DN628" s="3" t="s">
        <v>3</v>
      </c>
      <c r="DO628" s="3" t="s">
        <v>4</v>
      </c>
      <c r="DP628" s="3" t="s">
        <v>5</v>
      </c>
      <c r="DS628" s="3" t="s">
        <v>7</v>
      </c>
      <c r="DT628" s="3" t="s">
        <v>104</v>
      </c>
      <c r="DU628" s="3" t="s">
        <v>105</v>
      </c>
      <c r="DY628" s="3" t="s">
        <v>121</v>
      </c>
      <c r="DZ628" s="3" t="s">
        <v>118</v>
      </c>
      <c r="EA628" s="3" t="s">
        <v>127</v>
      </c>
      <c r="EB628" s="3" t="s">
        <v>126</v>
      </c>
      <c r="EC628" s="3" t="s">
        <v>128</v>
      </c>
      <c r="ED628" s="3" t="s">
        <v>125</v>
      </c>
      <c r="EE628" s="3" t="s">
        <v>117</v>
      </c>
      <c r="EF628" s="3" t="s">
        <v>119</v>
      </c>
      <c r="EH628" s="3">
        <f t="shared" ref="EH628:ES628" si="1385">IF(AND(DL628&lt;&gt;"",EH158=1),1,0)</f>
        <v>0</v>
      </c>
      <c r="EI628" s="3">
        <f t="shared" si="1385"/>
        <v>0</v>
      </c>
      <c r="EJ628" s="3">
        <f t="shared" si="1385"/>
        <v>1</v>
      </c>
      <c r="EK628" s="3">
        <f t="shared" si="1385"/>
        <v>1</v>
      </c>
      <c r="EL628" s="3">
        <f t="shared" si="1385"/>
        <v>1</v>
      </c>
      <c r="EM628" s="3">
        <f t="shared" si="1385"/>
        <v>0</v>
      </c>
      <c r="EN628" s="3">
        <f t="shared" si="1385"/>
        <v>0</v>
      </c>
      <c r="EO628" s="3">
        <f t="shared" si="1385"/>
        <v>0</v>
      </c>
      <c r="EP628" s="3">
        <f t="shared" si="1385"/>
        <v>1</v>
      </c>
      <c r="EQ628" s="3">
        <f t="shared" si="1385"/>
        <v>1</v>
      </c>
      <c r="ER628" s="3">
        <f t="shared" si="1385"/>
        <v>0</v>
      </c>
      <c r="ES628" s="3">
        <f t="shared" si="1385"/>
        <v>0</v>
      </c>
      <c r="ET628" s="3">
        <f t="shared" si="1345"/>
        <v>5</v>
      </c>
    </row>
    <row r="629" spans="4:150" x14ac:dyDescent="0.25">
      <c r="D629" s="3">
        <v>471</v>
      </c>
      <c r="E629" s="3" t="s">
        <v>1</v>
      </c>
      <c r="F629" s="3" t="s">
        <v>2</v>
      </c>
      <c r="G629" s="3" t="s">
        <v>3</v>
      </c>
      <c r="H629" s="3" t="s">
        <v>4</v>
      </c>
      <c r="I629" s="3" t="s">
        <v>5</v>
      </c>
      <c r="K629" s="3" t="s">
        <v>0</v>
      </c>
      <c r="O629" s="5" t="s">
        <v>106</v>
      </c>
      <c r="P629" s="3" t="s">
        <v>72</v>
      </c>
      <c r="R629" s="3" t="s">
        <v>117</v>
      </c>
      <c r="S629" s="3" t="s">
        <v>122</v>
      </c>
      <c r="T629" s="3" t="s">
        <v>127</v>
      </c>
      <c r="U629" s="3" t="s">
        <v>126</v>
      </c>
      <c r="V629" s="3" t="s">
        <v>128</v>
      </c>
      <c r="W629" s="3" t="s">
        <v>125</v>
      </c>
      <c r="X629" s="3" t="s">
        <v>123</v>
      </c>
      <c r="Y629" s="3" t="s">
        <v>124</v>
      </c>
      <c r="AA629" s="3">
        <f t="shared" ref="AA629:AL629" si="1386">IF(AND(E629&lt;&gt;"",AA158=1),1,0)</f>
        <v>0</v>
      </c>
      <c r="AB629" s="3">
        <f t="shared" si="1386"/>
        <v>0</v>
      </c>
      <c r="AC629" s="3">
        <f t="shared" si="1386"/>
        <v>1</v>
      </c>
      <c r="AD629" s="3">
        <f t="shared" si="1386"/>
        <v>1</v>
      </c>
      <c r="AE629" s="3">
        <f t="shared" si="1386"/>
        <v>1</v>
      </c>
      <c r="AF629" s="3">
        <f t="shared" si="1386"/>
        <v>0</v>
      </c>
      <c r="AG629" s="3">
        <f t="shared" si="1386"/>
        <v>1</v>
      </c>
      <c r="AH629" s="3">
        <f t="shared" si="1386"/>
        <v>0</v>
      </c>
      <c r="AI629" s="3">
        <f t="shared" si="1386"/>
        <v>0</v>
      </c>
      <c r="AJ629" s="3">
        <f t="shared" si="1386"/>
        <v>0</v>
      </c>
      <c r="AK629" s="3">
        <f t="shared" si="1386"/>
        <v>0</v>
      </c>
      <c r="AL629" s="3">
        <f t="shared" si="1386"/>
        <v>1</v>
      </c>
      <c r="AM629" s="3">
        <f t="shared" si="1343"/>
        <v>5</v>
      </c>
      <c r="DK629" s="3">
        <v>471</v>
      </c>
      <c r="DL629" s="3" t="s">
        <v>1</v>
      </c>
      <c r="DM629" s="3" t="s">
        <v>2</v>
      </c>
      <c r="DN629" s="3" t="s">
        <v>3</v>
      </c>
      <c r="DO629" s="3" t="s">
        <v>4</v>
      </c>
      <c r="DP629" s="3" t="s">
        <v>5</v>
      </c>
      <c r="DR629" s="3" t="s">
        <v>0</v>
      </c>
      <c r="DV629" s="5" t="s">
        <v>106</v>
      </c>
      <c r="DW629" s="3" t="s">
        <v>72</v>
      </c>
      <c r="DY629" s="3" t="s">
        <v>117</v>
      </c>
      <c r="DZ629" s="3" t="s">
        <v>122</v>
      </c>
      <c r="EA629" s="3" t="s">
        <v>127</v>
      </c>
      <c r="EB629" s="3" t="s">
        <v>126</v>
      </c>
      <c r="EC629" s="3" t="s">
        <v>128</v>
      </c>
      <c r="ED629" s="3" t="s">
        <v>125</v>
      </c>
      <c r="EE629" s="3" t="s">
        <v>123</v>
      </c>
      <c r="EF629" s="3" t="s">
        <v>124</v>
      </c>
      <c r="EH629" s="3">
        <f t="shared" ref="EH629:ES629" si="1387">IF(AND(DL629&lt;&gt;"",EH158=1),1,0)</f>
        <v>0</v>
      </c>
      <c r="EI629" s="3">
        <f t="shared" si="1387"/>
        <v>0</v>
      </c>
      <c r="EJ629" s="3">
        <f t="shared" si="1387"/>
        <v>1</v>
      </c>
      <c r="EK629" s="3">
        <f t="shared" si="1387"/>
        <v>1</v>
      </c>
      <c r="EL629" s="3">
        <f t="shared" si="1387"/>
        <v>1</v>
      </c>
      <c r="EM629" s="3">
        <f t="shared" si="1387"/>
        <v>0</v>
      </c>
      <c r="EN629" s="3">
        <f t="shared" si="1387"/>
        <v>1</v>
      </c>
      <c r="EO629" s="3">
        <f t="shared" si="1387"/>
        <v>0</v>
      </c>
      <c r="EP629" s="3">
        <f t="shared" si="1387"/>
        <v>0</v>
      </c>
      <c r="EQ629" s="3">
        <f t="shared" si="1387"/>
        <v>0</v>
      </c>
      <c r="ER629" s="3">
        <f t="shared" si="1387"/>
        <v>0</v>
      </c>
      <c r="ES629" s="3">
        <f t="shared" si="1387"/>
        <v>1</v>
      </c>
      <c r="ET629" s="3">
        <f t="shared" si="1345"/>
        <v>5</v>
      </c>
    </row>
    <row r="630" spans="4:150" x14ac:dyDescent="0.25">
      <c r="D630" s="3">
        <v>472</v>
      </c>
      <c r="E630" s="3" t="s">
        <v>1</v>
      </c>
      <c r="F630" s="3" t="s">
        <v>2</v>
      </c>
      <c r="G630" s="3" t="s">
        <v>3</v>
      </c>
      <c r="H630" s="3" t="s">
        <v>4</v>
      </c>
      <c r="I630" s="3" t="s">
        <v>5</v>
      </c>
      <c r="K630" s="3" t="s">
        <v>0</v>
      </c>
      <c r="N630" s="3" t="s">
        <v>105</v>
      </c>
      <c r="P630" s="3" t="s">
        <v>72</v>
      </c>
      <c r="R630" s="3" t="s">
        <v>117</v>
      </c>
      <c r="S630" s="3" t="s">
        <v>122</v>
      </c>
      <c r="T630" s="3" t="s">
        <v>127</v>
      </c>
      <c r="U630" s="3" t="s">
        <v>126</v>
      </c>
      <c r="V630" s="3" t="s">
        <v>128</v>
      </c>
      <c r="W630" s="3" t="s">
        <v>125</v>
      </c>
      <c r="X630" s="3" t="s">
        <v>123</v>
      </c>
      <c r="Y630" s="3" t="s">
        <v>118</v>
      </c>
      <c r="AA630" s="3">
        <f t="shared" ref="AA630:AL630" si="1388">IF(AND(E630&lt;&gt;"",AA158=1),1,0)</f>
        <v>0</v>
      </c>
      <c r="AB630" s="3">
        <f t="shared" si="1388"/>
        <v>0</v>
      </c>
      <c r="AC630" s="3">
        <f t="shared" si="1388"/>
        <v>1</v>
      </c>
      <c r="AD630" s="3">
        <f t="shared" si="1388"/>
        <v>1</v>
      </c>
      <c r="AE630" s="3">
        <f t="shared" si="1388"/>
        <v>1</v>
      </c>
      <c r="AF630" s="3">
        <f t="shared" si="1388"/>
        <v>0</v>
      </c>
      <c r="AG630" s="3">
        <f t="shared" si="1388"/>
        <v>1</v>
      </c>
      <c r="AH630" s="3">
        <f t="shared" si="1388"/>
        <v>0</v>
      </c>
      <c r="AI630" s="3">
        <f t="shared" si="1388"/>
        <v>0</v>
      </c>
      <c r="AJ630" s="3">
        <f t="shared" si="1388"/>
        <v>1</v>
      </c>
      <c r="AK630" s="3">
        <f t="shared" si="1388"/>
        <v>0</v>
      </c>
      <c r="AL630" s="3">
        <f t="shared" si="1388"/>
        <v>1</v>
      </c>
      <c r="AM630" s="3">
        <f t="shared" si="1343"/>
        <v>6</v>
      </c>
      <c r="DK630" s="3">
        <v>472</v>
      </c>
      <c r="DL630" s="3" t="s">
        <v>1</v>
      </c>
      <c r="DM630" s="3" t="s">
        <v>2</v>
      </c>
      <c r="DN630" s="3" t="s">
        <v>3</v>
      </c>
      <c r="DO630" s="3" t="s">
        <v>4</v>
      </c>
      <c r="DP630" s="3" t="s">
        <v>5</v>
      </c>
      <c r="DR630" s="3" t="s">
        <v>0</v>
      </c>
      <c r="DU630" s="3" t="s">
        <v>105</v>
      </c>
      <c r="DW630" s="3" t="s">
        <v>72</v>
      </c>
      <c r="DY630" s="3" t="s">
        <v>117</v>
      </c>
      <c r="DZ630" s="3" t="s">
        <v>122</v>
      </c>
      <c r="EA630" s="3" t="s">
        <v>127</v>
      </c>
      <c r="EB630" s="3" t="s">
        <v>126</v>
      </c>
      <c r="EC630" s="3" t="s">
        <v>128</v>
      </c>
      <c r="ED630" s="3" t="s">
        <v>125</v>
      </c>
      <c r="EE630" s="3" t="s">
        <v>123</v>
      </c>
      <c r="EF630" s="3" t="s">
        <v>118</v>
      </c>
      <c r="EH630" s="3">
        <f t="shared" ref="EH630:ES630" si="1389">IF(AND(DL630&lt;&gt;"",EH158=1),1,0)</f>
        <v>0</v>
      </c>
      <c r="EI630" s="3">
        <f t="shared" si="1389"/>
        <v>0</v>
      </c>
      <c r="EJ630" s="3">
        <f t="shared" si="1389"/>
        <v>1</v>
      </c>
      <c r="EK630" s="3">
        <f t="shared" si="1389"/>
        <v>1</v>
      </c>
      <c r="EL630" s="3">
        <f t="shared" si="1389"/>
        <v>1</v>
      </c>
      <c r="EM630" s="3">
        <f t="shared" si="1389"/>
        <v>0</v>
      </c>
      <c r="EN630" s="3">
        <f t="shared" si="1389"/>
        <v>1</v>
      </c>
      <c r="EO630" s="3">
        <f t="shared" si="1389"/>
        <v>0</v>
      </c>
      <c r="EP630" s="3">
        <f t="shared" si="1389"/>
        <v>0</v>
      </c>
      <c r="EQ630" s="3">
        <f t="shared" si="1389"/>
        <v>1</v>
      </c>
      <c r="ER630" s="3">
        <f t="shared" si="1389"/>
        <v>0</v>
      </c>
      <c r="ES630" s="3">
        <f t="shared" si="1389"/>
        <v>1</v>
      </c>
      <c r="ET630" s="3">
        <f t="shared" si="1345"/>
        <v>6</v>
      </c>
    </row>
    <row r="631" spans="4:150" x14ac:dyDescent="0.25">
      <c r="D631" s="3">
        <v>473</v>
      </c>
      <c r="E631" s="3" t="s">
        <v>1</v>
      </c>
      <c r="F631" s="3" t="s">
        <v>2</v>
      </c>
      <c r="G631" s="3" t="s">
        <v>3</v>
      </c>
      <c r="H631" s="3" t="s">
        <v>4</v>
      </c>
      <c r="I631" s="3" t="s">
        <v>5</v>
      </c>
      <c r="K631" s="3" t="s">
        <v>0</v>
      </c>
      <c r="N631" s="3" t="s">
        <v>105</v>
      </c>
      <c r="O631" s="5" t="s">
        <v>106</v>
      </c>
      <c r="R631" s="3" t="s">
        <v>117</v>
      </c>
      <c r="S631" s="3" t="s">
        <v>122</v>
      </c>
      <c r="T631" s="3" t="s">
        <v>127</v>
      </c>
      <c r="U631" s="3" t="s">
        <v>126</v>
      </c>
      <c r="V631" s="3" t="s">
        <v>128</v>
      </c>
      <c r="W631" s="3" t="s">
        <v>125</v>
      </c>
      <c r="X631" s="3" t="s">
        <v>118</v>
      </c>
      <c r="Y631" s="3" t="s">
        <v>124</v>
      </c>
      <c r="AA631" s="3">
        <f t="shared" ref="AA631:AL631" si="1390">IF(AND(E631&lt;&gt;"",AA158=1),1,0)</f>
        <v>0</v>
      </c>
      <c r="AB631" s="3">
        <f t="shared" si="1390"/>
        <v>0</v>
      </c>
      <c r="AC631" s="3">
        <f t="shared" si="1390"/>
        <v>1</v>
      </c>
      <c r="AD631" s="3">
        <f t="shared" si="1390"/>
        <v>1</v>
      </c>
      <c r="AE631" s="3">
        <f t="shared" si="1390"/>
        <v>1</v>
      </c>
      <c r="AF631" s="3">
        <f t="shared" si="1390"/>
        <v>0</v>
      </c>
      <c r="AG631" s="3">
        <f t="shared" si="1390"/>
        <v>1</v>
      </c>
      <c r="AH631" s="3">
        <f t="shared" si="1390"/>
        <v>0</v>
      </c>
      <c r="AI631" s="3">
        <f t="shared" si="1390"/>
        <v>0</v>
      </c>
      <c r="AJ631" s="3">
        <f t="shared" si="1390"/>
        <v>1</v>
      </c>
      <c r="AK631" s="3">
        <f t="shared" si="1390"/>
        <v>0</v>
      </c>
      <c r="AL631" s="3">
        <f t="shared" si="1390"/>
        <v>0</v>
      </c>
      <c r="AM631" s="3">
        <f t="shared" si="1343"/>
        <v>5</v>
      </c>
      <c r="DK631" s="3">
        <v>473</v>
      </c>
      <c r="DL631" s="3" t="s">
        <v>1</v>
      </c>
      <c r="DM631" s="3" t="s">
        <v>2</v>
      </c>
      <c r="DN631" s="3" t="s">
        <v>3</v>
      </c>
      <c r="DO631" s="3" t="s">
        <v>4</v>
      </c>
      <c r="DP631" s="3" t="s">
        <v>5</v>
      </c>
      <c r="DR631" s="3" t="s">
        <v>0</v>
      </c>
      <c r="DU631" s="3" t="s">
        <v>105</v>
      </c>
      <c r="DV631" s="5" t="s">
        <v>106</v>
      </c>
      <c r="DY631" s="3" t="s">
        <v>117</v>
      </c>
      <c r="DZ631" s="3" t="s">
        <v>122</v>
      </c>
      <c r="EA631" s="3" t="s">
        <v>127</v>
      </c>
      <c r="EB631" s="3" t="s">
        <v>126</v>
      </c>
      <c r="EC631" s="3" t="s">
        <v>128</v>
      </c>
      <c r="ED631" s="3" t="s">
        <v>125</v>
      </c>
      <c r="EE631" s="3" t="s">
        <v>118</v>
      </c>
      <c r="EF631" s="3" t="s">
        <v>124</v>
      </c>
      <c r="EH631" s="3">
        <f t="shared" ref="EH631:ES631" si="1391">IF(AND(DL631&lt;&gt;"",EH158=1),1,0)</f>
        <v>0</v>
      </c>
      <c r="EI631" s="3">
        <f t="shared" si="1391"/>
        <v>0</v>
      </c>
      <c r="EJ631" s="3">
        <f t="shared" si="1391"/>
        <v>1</v>
      </c>
      <c r="EK631" s="3">
        <f t="shared" si="1391"/>
        <v>1</v>
      </c>
      <c r="EL631" s="3">
        <f t="shared" si="1391"/>
        <v>1</v>
      </c>
      <c r="EM631" s="3">
        <f t="shared" si="1391"/>
        <v>0</v>
      </c>
      <c r="EN631" s="3">
        <f t="shared" si="1391"/>
        <v>1</v>
      </c>
      <c r="EO631" s="3">
        <f t="shared" si="1391"/>
        <v>0</v>
      </c>
      <c r="EP631" s="3">
        <f t="shared" si="1391"/>
        <v>0</v>
      </c>
      <c r="EQ631" s="3">
        <f t="shared" si="1391"/>
        <v>1</v>
      </c>
      <c r="ER631" s="3">
        <f t="shared" si="1391"/>
        <v>0</v>
      </c>
      <c r="ES631" s="3">
        <f t="shared" si="1391"/>
        <v>0</v>
      </c>
      <c r="ET631" s="3">
        <f t="shared" si="1345"/>
        <v>5</v>
      </c>
    </row>
    <row r="632" spans="4:150" x14ac:dyDescent="0.25">
      <c r="D632" s="3">
        <v>474</v>
      </c>
      <c r="E632" s="3" t="s">
        <v>1</v>
      </c>
      <c r="F632" s="3" t="s">
        <v>2</v>
      </c>
      <c r="G632" s="3" t="s">
        <v>3</v>
      </c>
      <c r="H632" s="3" t="s">
        <v>4</v>
      </c>
      <c r="I632" s="3" t="s">
        <v>5</v>
      </c>
      <c r="K632" s="3" t="s">
        <v>0</v>
      </c>
      <c r="M632" s="3" t="s">
        <v>104</v>
      </c>
      <c r="P632" s="3" t="s">
        <v>72</v>
      </c>
      <c r="R632" s="3" t="s">
        <v>117</v>
      </c>
      <c r="S632" s="3" t="s">
        <v>122</v>
      </c>
      <c r="T632" s="3" t="s">
        <v>127</v>
      </c>
      <c r="U632" s="3" t="s">
        <v>126</v>
      </c>
      <c r="V632" s="3" t="s">
        <v>128</v>
      </c>
      <c r="W632" s="3" t="s">
        <v>125</v>
      </c>
      <c r="X632" s="3" t="s">
        <v>123</v>
      </c>
      <c r="Y632" s="3" t="s">
        <v>119</v>
      </c>
      <c r="AA632" s="3">
        <f t="shared" ref="AA632:AL632" si="1392">IF(AND(E632&lt;&gt;"",AA158=1),1,0)</f>
        <v>0</v>
      </c>
      <c r="AB632" s="3">
        <f t="shared" si="1392"/>
        <v>0</v>
      </c>
      <c r="AC632" s="3">
        <f t="shared" si="1392"/>
        <v>1</v>
      </c>
      <c r="AD632" s="3">
        <f t="shared" si="1392"/>
        <v>1</v>
      </c>
      <c r="AE632" s="3">
        <f t="shared" si="1392"/>
        <v>1</v>
      </c>
      <c r="AF632" s="3">
        <f t="shared" si="1392"/>
        <v>0</v>
      </c>
      <c r="AG632" s="3">
        <f t="shared" si="1392"/>
        <v>1</v>
      </c>
      <c r="AH632" s="3">
        <f t="shared" si="1392"/>
        <v>0</v>
      </c>
      <c r="AI632" s="3">
        <f t="shared" si="1392"/>
        <v>1</v>
      </c>
      <c r="AJ632" s="3">
        <f t="shared" si="1392"/>
        <v>0</v>
      </c>
      <c r="AK632" s="3">
        <f t="shared" si="1392"/>
        <v>0</v>
      </c>
      <c r="AL632" s="3">
        <f t="shared" si="1392"/>
        <v>1</v>
      </c>
      <c r="AM632" s="3">
        <f t="shared" si="1343"/>
        <v>6</v>
      </c>
      <c r="DK632" s="3">
        <v>474</v>
      </c>
      <c r="DL632" s="3" t="s">
        <v>1</v>
      </c>
      <c r="DM632" s="3" t="s">
        <v>2</v>
      </c>
      <c r="DN632" s="3" t="s">
        <v>3</v>
      </c>
      <c r="DO632" s="3" t="s">
        <v>4</v>
      </c>
      <c r="DP632" s="3" t="s">
        <v>5</v>
      </c>
      <c r="DR632" s="3" t="s">
        <v>0</v>
      </c>
      <c r="DT632" s="3" t="s">
        <v>104</v>
      </c>
      <c r="DW632" s="3" t="s">
        <v>72</v>
      </c>
      <c r="DY632" s="3" t="s">
        <v>117</v>
      </c>
      <c r="DZ632" s="3" t="s">
        <v>122</v>
      </c>
      <c r="EA632" s="3" t="s">
        <v>127</v>
      </c>
      <c r="EB632" s="3" t="s">
        <v>126</v>
      </c>
      <c r="EC632" s="3" t="s">
        <v>128</v>
      </c>
      <c r="ED632" s="3" t="s">
        <v>125</v>
      </c>
      <c r="EE632" s="3" t="s">
        <v>123</v>
      </c>
      <c r="EF632" s="3" t="s">
        <v>119</v>
      </c>
      <c r="EH632" s="3">
        <f t="shared" ref="EH632:ES632" si="1393">IF(AND(DL632&lt;&gt;"",EH158=1),1,0)</f>
        <v>0</v>
      </c>
      <c r="EI632" s="3">
        <f t="shared" si="1393"/>
        <v>0</v>
      </c>
      <c r="EJ632" s="3">
        <f t="shared" si="1393"/>
        <v>1</v>
      </c>
      <c r="EK632" s="3">
        <f t="shared" si="1393"/>
        <v>1</v>
      </c>
      <c r="EL632" s="3">
        <f t="shared" si="1393"/>
        <v>1</v>
      </c>
      <c r="EM632" s="3">
        <f t="shared" si="1393"/>
        <v>0</v>
      </c>
      <c r="EN632" s="3">
        <f t="shared" si="1393"/>
        <v>1</v>
      </c>
      <c r="EO632" s="3">
        <f t="shared" si="1393"/>
        <v>0</v>
      </c>
      <c r="EP632" s="3">
        <f t="shared" si="1393"/>
        <v>1</v>
      </c>
      <c r="EQ632" s="3">
        <f t="shared" si="1393"/>
        <v>0</v>
      </c>
      <c r="ER632" s="3">
        <f t="shared" si="1393"/>
        <v>0</v>
      </c>
      <c r="ES632" s="3">
        <f t="shared" si="1393"/>
        <v>1</v>
      </c>
      <c r="ET632" s="3">
        <f t="shared" si="1345"/>
        <v>6</v>
      </c>
    </row>
    <row r="633" spans="4:150" x14ac:dyDescent="0.25">
      <c r="D633" s="3">
        <v>475</v>
      </c>
      <c r="E633" s="3" t="s">
        <v>1</v>
      </c>
      <c r="F633" s="3" t="s">
        <v>2</v>
      </c>
      <c r="G633" s="3" t="s">
        <v>3</v>
      </c>
      <c r="H633" s="3" t="s">
        <v>4</v>
      </c>
      <c r="I633" s="3" t="s">
        <v>5</v>
      </c>
      <c r="K633" s="3" t="s">
        <v>0</v>
      </c>
      <c r="M633" s="3" t="s">
        <v>104</v>
      </c>
      <c r="O633" s="5" t="s">
        <v>106</v>
      </c>
      <c r="R633" s="3" t="s">
        <v>117</v>
      </c>
      <c r="S633" s="3" t="s">
        <v>122</v>
      </c>
      <c r="T633" s="3" t="s">
        <v>127</v>
      </c>
      <c r="U633" s="3" t="s">
        <v>126</v>
      </c>
      <c r="V633" s="3" t="s">
        <v>128</v>
      </c>
      <c r="W633" s="3" t="s">
        <v>125</v>
      </c>
      <c r="X633" s="3" t="s">
        <v>119</v>
      </c>
      <c r="Y633" s="3" t="s">
        <v>124</v>
      </c>
      <c r="AA633" s="3">
        <f t="shared" ref="AA633:AL633" si="1394">IF(AND(E633&lt;&gt;"",AA158=1),1,0)</f>
        <v>0</v>
      </c>
      <c r="AB633" s="3">
        <f t="shared" si="1394"/>
        <v>0</v>
      </c>
      <c r="AC633" s="3">
        <f t="shared" si="1394"/>
        <v>1</v>
      </c>
      <c r="AD633" s="3">
        <f t="shared" si="1394"/>
        <v>1</v>
      </c>
      <c r="AE633" s="3">
        <f t="shared" si="1394"/>
        <v>1</v>
      </c>
      <c r="AF633" s="3">
        <f t="shared" si="1394"/>
        <v>0</v>
      </c>
      <c r="AG633" s="3">
        <f t="shared" si="1394"/>
        <v>1</v>
      </c>
      <c r="AH633" s="3">
        <f t="shared" si="1394"/>
        <v>0</v>
      </c>
      <c r="AI633" s="3">
        <f t="shared" si="1394"/>
        <v>1</v>
      </c>
      <c r="AJ633" s="3">
        <f t="shared" si="1394"/>
        <v>0</v>
      </c>
      <c r="AK633" s="3">
        <f t="shared" si="1394"/>
        <v>0</v>
      </c>
      <c r="AL633" s="3">
        <f t="shared" si="1394"/>
        <v>0</v>
      </c>
      <c r="AM633" s="3">
        <f t="shared" si="1343"/>
        <v>5</v>
      </c>
      <c r="DK633" s="3">
        <v>475</v>
      </c>
      <c r="DL633" s="3" t="s">
        <v>1</v>
      </c>
      <c r="DM633" s="3" t="s">
        <v>2</v>
      </c>
      <c r="DN633" s="3" t="s">
        <v>3</v>
      </c>
      <c r="DO633" s="3" t="s">
        <v>4</v>
      </c>
      <c r="DP633" s="3" t="s">
        <v>5</v>
      </c>
      <c r="DR633" s="3" t="s">
        <v>0</v>
      </c>
      <c r="DT633" s="3" t="s">
        <v>104</v>
      </c>
      <c r="DV633" s="5" t="s">
        <v>106</v>
      </c>
      <c r="DY633" s="3" t="s">
        <v>117</v>
      </c>
      <c r="DZ633" s="3" t="s">
        <v>122</v>
      </c>
      <c r="EA633" s="3" t="s">
        <v>127</v>
      </c>
      <c r="EB633" s="3" t="s">
        <v>126</v>
      </c>
      <c r="EC633" s="3" t="s">
        <v>128</v>
      </c>
      <c r="ED633" s="3" t="s">
        <v>125</v>
      </c>
      <c r="EE633" s="3" t="s">
        <v>119</v>
      </c>
      <c r="EF633" s="3" t="s">
        <v>124</v>
      </c>
      <c r="EH633" s="3">
        <f t="shared" ref="EH633:ES633" si="1395">IF(AND(DL633&lt;&gt;"",EH158=1),1,0)</f>
        <v>0</v>
      </c>
      <c r="EI633" s="3">
        <f t="shared" si="1395"/>
        <v>0</v>
      </c>
      <c r="EJ633" s="3">
        <f t="shared" si="1395"/>
        <v>1</v>
      </c>
      <c r="EK633" s="3">
        <f t="shared" si="1395"/>
        <v>1</v>
      </c>
      <c r="EL633" s="3">
        <f t="shared" si="1395"/>
        <v>1</v>
      </c>
      <c r="EM633" s="3">
        <f t="shared" si="1395"/>
        <v>0</v>
      </c>
      <c r="EN633" s="3">
        <f t="shared" si="1395"/>
        <v>1</v>
      </c>
      <c r="EO633" s="3">
        <f t="shared" si="1395"/>
        <v>0</v>
      </c>
      <c r="EP633" s="3">
        <f t="shared" si="1395"/>
        <v>1</v>
      </c>
      <c r="EQ633" s="3">
        <f t="shared" si="1395"/>
        <v>0</v>
      </c>
      <c r="ER633" s="3">
        <f t="shared" si="1395"/>
        <v>0</v>
      </c>
      <c r="ES633" s="3">
        <f t="shared" si="1395"/>
        <v>0</v>
      </c>
      <c r="ET633" s="3">
        <f t="shared" si="1345"/>
        <v>5</v>
      </c>
    </row>
    <row r="634" spans="4:150" x14ac:dyDescent="0.25">
      <c r="D634" s="3">
        <v>476</v>
      </c>
      <c r="E634" s="3" t="s">
        <v>1</v>
      </c>
      <c r="F634" s="3" t="s">
        <v>2</v>
      </c>
      <c r="G634" s="3" t="s">
        <v>3</v>
      </c>
      <c r="H634" s="3" t="s">
        <v>4</v>
      </c>
      <c r="I634" s="3" t="s">
        <v>5</v>
      </c>
      <c r="K634" s="3" t="s">
        <v>0</v>
      </c>
      <c r="M634" s="3" t="s">
        <v>104</v>
      </c>
      <c r="N634" s="3" t="s">
        <v>105</v>
      </c>
      <c r="R634" s="3" t="s">
        <v>117</v>
      </c>
      <c r="S634" s="3" t="s">
        <v>122</v>
      </c>
      <c r="T634" s="3" t="s">
        <v>127</v>
      </c>
      <c r="U634" s="3" t="s">
        <v>126</v>
      </c>
      <c r="V634" s="3" t="s">
        <v>128</v>
      </c>
      <c r="W634" s="3" t="s">
        <v>125</v>
      </c>
      <c r="X634" s="3" t="s">
        <v>119</v>
      </c>
      <c r="Y634" s="3" t="s">
        <v>118</v>
      </c>
      <c r="AA634" s="3">
        <f t="shared" ref="AA634:AL634" si="1396">IF(AND(E634&lt;&gt;"",AA158=1),1,0)</f>
        <v>0</v>
      </c>
      <c r="AB634" s="3">
        <f t="shared" si="1396"/>
        <v>0</v>
      </c>
      <c r="AC634" s="3">
        <f t="shared" si="1396"/>
        <v>1</v>
      </c>
      <c r="AD634" s="3">
        <f t="shared" si="1396"/>
        <v>1</v>
      </c>
      <c r="AE634" s="3">
        <f t="shared" si="1396"/>
        <v>1</v>
      </c>
      <c r="AF634" s="3">
        <f t="shared" si="1396"/>
        <v>0</v>
      </c>
      <c r="AG634" s="3">
        <f t="shared" si="1396"/>
        <v>1</v>
      </c>
      <c r="AH634" s="3">
        <f t="shared" si="1396"/>
        <v>0</v>
      </c>
      <c r="AI634" s="3">
        <f t="shared" si="1396"/>
        <v>1</v>
      </c>
      <c r="AJ634" s="3">
        <f t="shared" si="1396"/>
        <v>1</v>
      </c>
      <c r="AK634" s="3">
        <f t="shared" si="1396"/>
        <v>0</v>
      </c>
      <c r="AL634" s="3">
        <f t="shared" si="1396"/>
        <v>0</v>
      </c>
      <c r="AM634" s="3">
        <f t="shared" si="1343"/>
        <v>6</v>
      </c>
      <c r="DK634" s="3">
        <v>476</v>
      </c>
      <c r="DL634" s="3" t="s">
        <v>1</v>
      </c>
      <c r="DM634" s="3" t="s">
        <v>2</v>
      </c>
      <c r="DN634" s="3" t="s">
        <v>3</v>
      </c>
      <c r="DO634" s="3" t="s">
        <v>4</v>
      </c>
      <c r="DP634" s="3" t="s">
        <v>5</v>
      </c>
      <c r="DR634" s="3" t="s">
        <v>0</v>
      </c>
      <c r="DT634" s="3" t="s">
        <v>104</v>
      </c>
      <c r="DU634" s="3" t="s">
        <v>105</v>
      </c>
      <c r="DY634" s="3" t="s">
        <v>117</v>
      </c>
      <c r="DZ634" s="3" t="s">
        <v>122</v>
      </c>
      <c r="EA634" s="3" t="s">
        <v>127</v>
      </c>
      <c r="EB634" s="3" t="s">
        <v>126</v>
      </c>
      <c r="EC634" s="3" t="s">
        <v>128</v>
      </c>
      <c r="ED634" s="3" t="s">
        <v>125</v>
      </c>
      <c r="EE634" s="3" t="s">
        <v>119</v>
      </c>
      <c r="EF634" s="3" t="s">
        <v>118</v>
      </c>
      <c r="EH634" s="3">
        <f t="shared" ref="EH634:ES634" si="1397">IF(AND(DL634&lt;&gt;"",EH158=1),1,0)</f>
        <v>0</v>
      </c>
      <c r="EI634" s="3">
        <f t="shared" si="1397"/>
        <v>0</v>
      </c>
      <c r="EJ634" s="3">
        <f t="shared" si="1397"/>
        <v>1</v>
      </c>
      <c r="EK634" s="3">
        <f t="shared" si="1397"/>
        <v>1</v>
      </c>
      <c r="EL634" s="3">
        <f t="shared" si="1397"/>
        <v>1</v>
      </c>
      <c r="EM634" s="3">
        <f t="shared" si="1397"/>
        <v>0</v>
      </c>
      <c r="EN634" s="3">
        <f t="shared" si="1397"/>
        <v>1</v>
      </c>
      <c r="EO634" s="3">
        <f t="shared" si="1397"/>
        <v>0</v>
      </c>
      <c r="EP634" s="3">
        <f t="shared" si="1397"/>
        <v>1</v>
      </c>
      <c r="EQ634" s="3">
        <f t="shared" si="1397"/>
        <v>1</v>
      </c>
      <c r="ER634" s="3">
        <f t="shared" si="1397"/>
        <v>0</v>
      </c>
      <c r="ES634" s="3">
        <f t="shared" si="1397"/>
        <v>0</v>
      </c>
      <c r="ET634" s="3">
        <f t="shared" si="1345"/>
        <v>6</v>
      </c>
    </row>
    <row r="635" spans="4:150" x14ac:dyDescent="0.25">
      <c r="D635" s="3">
        <v>477</v>
      </c>
      <c r="E635" s="3" t="s">
        <v>1</v>
      </c>
      <c r="F635" s="3" t="s">
        <v>2</v>
      </c>
      <c r="G635" s="3" t="s">
        <v>3</v>
      </c>
      <c r="H635" s="3" t="s">
        <v>4</v>
      </c>
      <c r="I635" s="3" t="s">
        <v>5</v>
      </c>
      <c r="K635" s="3" t="s">
        <v>0</v>
      </c>
      <c r="L635" s="3" t="s">
        <v>7</v>
      </c>
      <c r="P635" s="3" t="s">
        <v>72</v>
      </c>
      <c r="R635" s="3" t="s">
        <v>121</v>
      </c>
      <c r="S635" s="3" t="s">
        <v>122</v>
      </c>
      <c r="T635" s="3" t="s">
        <v>127</v>
      </c>
      <c r="U635" s="3" t="s">
        <v>126</v>
      </c>
      <c r="V635" s="3" t="s">
        <v>128</v>
      </c>
      <c r="W635" s="3" t="s">
        <v>125</v>
      </c>
      <c r="X635" s="3" t="s">
        <v>123</v>
      </c>
      <c r="Y635" s="3" t="s">
        <v>117</v>
      </c>
      <c r="AA635" s="3">
        <f t="shared" ref="AA635:AL635" si="1398">IF(AND(E635&lt;&gt;"",AA158=1),1,0)</f>
        <v>0</v>
      </c>
      <c r="AB635" s="3">
        <f t="shared" si="1398"/>
        <v>0</v>
      </c>
      <c r="AC635" s="3">
        <f t="shared" si="1398"/>
        <v>1</v>
      </c>
      <c r="AD635" s="3">
        <f t="shared" si="1398"/>
        <v>1</v>
      </c>
      <c r="AE635" s="3">
        <f t="shared" si="1398"/>
        <v>1</v>
      </c>
      <c r="AF635" s="3">
        <f t="shared" si="1398"/>
        <v>0</v>
      </c>
      <c r="AG635" s="3">
        <f t="shared" si="1398"/>
        <v>1</v>
      </c>
      <c r="AH635" s="3">
        <f t="shared" si="1398"/>
        <v>0</v>
      </c>
      <c r="AI635" s="3">
        <f t="shared" si="1398"/>
        <v>0</v>
      </c>
      <c r="AJ635" s="3">
        <f t="shared" si="1398"/>
        <v>0</v>
      </c>
      <c r="AK635" s="3">
        <f t="shared" si="1398"/>
        <v>0</v>
      </c>
      <c r="AL635" s="3">
        <f t="shared" si="1398"/>
        <v>1</v>
      </c>
      <c r="AM635" s="3">
        <f t="shared" si="1343"/>
        <v>5</v>
      </c>
      <c r="DK635" s="3">
        <v>477</v>
      </c>
      <c r="DL635" s="3" t="s">
        <v>1</v>
      </c>
      <c r="DM635" s="3" t="s">
        <v>2</v>
      </c>
      <c r="DN635" s="3" t="s">
        <v>3</v>
      </c>
      <c r="DO635" s="3" t="s">
        <v>4</v>
      </c>
      <c r="DP635" s="3" t="s">
        <v>5</v>
      </c>
      <c r="DR635" s="3" t="s">
        <v>0</v>
      </c>
      <c r="DS635" s="3" t="s">
        <v>7</v>
      </c>
      <c r="DW635" s="3" t="s">
        <v>72</v>
      </c>
      <c r="DY635" s="3" t="s">
        <v>121</v>
      </c>
      <c r="DZ635" s="3" t="s">
        <v>122</v>
      </c>
      <c r="EA635" s="3" t="s">
        <v>127</v>
      </c>
      <c r="EB635" s="3" t="s">
        <v>126</v>
      </c>
      <c r="EC635" s="3" t="s">
        <v>128</v>
      </c>
      <c r="ED635" s="3" t="s">
        <v>125</v>
      </c>
      <c r="EE635" s="3" t="s">
        <v>123</v>
      </c>
      <c r="EF635" s="3" t="s">
        <v>117</v>
      </c>
      <c r="EH635" s="3">
        <f t="shared" ref="EH635:ES635" si="1399">IF(AND(DL635&lt;&gt;"",EH158=1),1,0)</f>
        <v>0</v>
      </c>
      <c r="EI635" s="3">
        <f t="shared" si="1399"/>
        <v>0</v>
      </c>
      <c r="EJ635" s="3">
        <f t="shared" si="1399"/>
        <v>1</v>
      </c>
      <c r="EK635" s="3">
        <f t="shared" si="1399"/>
        <v>1</v>
      </c>
      <c r="EL635" s="3">
        <f t="shared" si="1399"/>
        <v>1</v>
      </c>
      <c r="EM635" s="3">
        <f t="shared" si="1399"/>
        <v>0</v>
      </c>
      <c r="EN635" s="3">
        <f t="shared" si="1399"/>
        <v>1</v>
      </c>
      <c r="EO635" s="3">
        <f t="shared" si="1399"/>
        <v>0</v>
      </c>
      <c r="EP635" s="3">
        <f t="shared" si="1399"/>
        <v>0</v>
      </c>
      <c r="EQ635" s="3">
        <f t="shared" si="1399"/>
        <v>0</v>
      </c>
      <c r="ER635" s="3">
        <f t="shared" si="1399"/>
        <v>0</v>
      </c>
      <c r="ES635" s="3">
        <f t="shared" si="1399"/>
        <v>1</v>
      </c>
      <c r="ET635" s="3">
        <f t="shared" si="1345"/>
        <v>5</v>
      </c>
    </row>
    <row r="636" spans="4:150" x14ac:dyDescent="0.25">
      <c r="D636" s="3">
        <v>478</v>
      </c>
      <c r="E636" s="3" t="s">
        <v>1</v>
      </c>
      <c r="F636" s="3" t="s">
        <v>2</v>
      </c>
      <c r="G636" s="3" t="s">
        <v>3</v>
      </c>
      <c r="H636" s="3" t="s">
        <v>4</v>
      </c>
      <c r="I636" s="3" t="s">
        <v>5</v>
      </c>
      <c r="K636" s="3" t="s">
        <v>0</v>
      </c>
      <c r="L636" s="3" t="s">
        <v>7</v>
      </c>
      <c r="O636" s="5" t="s">
        <v>106</v>
      </c>
      <c r="R636" s="3" t="s">
        <v>121</v>
      </c>
      <c r="S636" s="3" t="s">
        <v>122</v>
      </c>
      <c r="T636" s="3" t="s">
        <v>127</v>
      </c>
      <c r="U636" s="3" t="s">
        <v>126</v>
      </c>
      <c r="V636" s="3" t="s">
        <v>128</v>
      </c>
      <c r="W636" s="3" t="s">
        <v>125</v>
      </c>
      <c r="X636" s="3" t="s">
        <v>117</v>
      </c>
      <c r="Y636" s="3" t="s">
        <v>124</v>
      </c>
      <c r="AA636" s="3">
        <f t="shared" ref="AA636:AL636" si="1400">IF(AND(E636&lt;&gt;"",AA158=1),1,0)</f>
        <v>0</v>
      </c>
      <c r="AB636" s="3">
        <f t="shared" si="1400"/>
        <v>0</v>
      </c>
      <c r="AC636" s="3">
        <f t="shared" si="1400"/>
        <v>1</v>
      </c>
      <c r="AD636" s="3">
        <f t="shared" si="1400"/>
        <v>1</v>
      </c>
      <c r="AE636" s="3">
        <f t="shared" si="1400"/>
        <v>1</v>
      </c>
      <c r="AF636" s="3">
        <f t="shared" si="1400"/>
        <v>0</v>
      </c>
      <c r="AG636" s="3">
        <f t="shared" si="1400"/>
        <v>1</v>
      </c>
      <c r="AH636" s="3">
        <f t="shared" si="1400"/>
        <v>0</v>
      </c>
      <c r="AI636" s="3">
        <f t="shared" si="1400"/>
        <v>0</v>
      </c>
      <c r="AJ636" s="3">
        <f t="shared" si="1400"/>
        <v>0</v>
      </c>
      <c r="AK636" s="3">
        <f t="shared" si="1400"/>
        <v>0</v>
      </c>
      <c r="AL636" s="3">
        <f t="shared" si="1400"/>
        <v>0</v>
      </c>
      <c r="AM636" s="3">
        <f t="shared" si="1343"/>
        <v>4</v>
      </c>
      <c r="DK636" s="3">
        <v>478</v>
      </c>
      <c r="DL636" s="3" t="s">
        <v>1</v>
      </c>
      <c r="DM636" s="3" t="s">
        <v>2</v>
      </c>
      <c r="DN636" s="3" t="s">
        <v>3</v>
      </c>
      <c r="DO636" s="3" t="s">
        <v>4</v>
      </c>
      <c r="DP636" s="3" t="s">
        <v>5</v>
      </c>
      <c r="DR636" s="3" t="s">
        <v>0</v>
      </c>
      <c r="DS636" s="3" t="s">
        <v>7</v>
      </c>
      <c r="DV636" s="5" t="s">
        <v>106</v>
      </c>
      <c r="DY636" s="3" t="s">
        <v>121</v>
      </c>
      <c r="DZ636" s="3" t="s">
        <v>122</v>
      </c>
      <c r="EA636" s="3" t="s">
        <v>127</v>
      </c>
      <c r="EB636" s="3" t="s">
        <v>126</v>
      </c>
      <c r="EC636" s="3" t="s">
        <v>128</v>
      </c>
      <c r="ED636" s="3" t="s">
        <v>125</v>
      </c>
      <c r="EE636" s="3" t="s">
        <v>117</v>
      </c>
      <c r="EF636" s="3" t="s">
        <v>124</v>
      </c>
      <c r="EH636" s="3">
        <f t="shared" ref="EH636:ES636" si="1401">IF(AND(DL636&lt;&gt;"",EH158=1),1,0)</f>
        <v>0</v>
      </c>
      <c r="EI636" s="3">
        <f t="shared" si="1401"/>
        <v>0</v>
      </c>
      <c r="EJ636" s="3">
        <f t="shared" si="1401"/>
        <v>1</v>
      </c>
      <c r="EK636" s="3">
        <f t="shared" si="1401"/>
        <v>1</v>
      </c>
      <c r="EL636" s="3">
        <f t="shared" si="1401"/>
        <v>1</v>
      </c>
      <c r="EM636" s="3">
        <f t="shared" si="1401"/>
        <v>0</v>
      </c>
      <c r="EN636" s="3">
        <f t="shared" si="1401"/>
        <v>1</v>
      </c>
      <c r="EO636" s="3">
        <f t="shared" si="1401"/>
        <v>0</v>
      </c>
      <c r="EP636" s="3">
        <f t="shared" si="1401"/>
        <v>0</v>
      </c>
      <c r="EQ636" s="3">
        <f t="shared" si="1401"/>
        <v>0</v>
      </c>
      <c r="ER636" s="3">
        <f t="shared" si="1401"/>
        <v>0</v>
      </c>
      <c r="ES636" s="3">
        <f t="shared" si="1401"/>
        <v>0</v>
      </c>
      <c r="ET636" s="3">
        <f t="shared" si="1345"/>
        <v>4</v>
      </c>
    </row>
    <row r="637" spans="4:150" x14ac:dyDescent="0.25">
      <c r="D637" s="3">
        <v>479</v>
      </c>
      <c r="E637" s="3" t="s">
        <v>1</v>
      </c>
      <c r="F637" s="3" t="s">
        <v>2</v>
      </c>
      <c r="G637" s="3" t="s">
        <v>3</v>
      </c>
      <c r="H637" s="3" t="s">
        <v>4</v>
      </c>
      <c r="I637" s="3" t="s">
        <v>5</v>
      </c>
      <c r="K637" s="3" t="s">
        <v>0</v>
      </c>
      <c r="L637" s="3" t="s">
        <v>7</v>
      </c>
      <c r="N637" s="3" t="s">
        <v>105</v>
      </c>
      <c r="R637" s="3" t="s">
        <v>121</v>
      </c>
      <c r="S637" s="3" t="s">
        <v>122</v>
      </c>
      <c r="T637" s="3" t="s">
        <v>127</v>
      </c>
      <c r="U637" s="3" t="s">
        <v>126</v>
      </c>
      <c r="V637" s="3" t="s">
        <v>128</v>
      </c>
      <c r="W637" s="3" t="s">
        <v>125</v>
      </c>
      <c r="X637" s="3" t="s">
        <v>117</v>
      </c>
      <c r="Y637" s="3" t="s">
        <v>118</v>
      </c>
      <c r="AA637" s="3">
        <f t="shared" ref="AA637:AL637" si="1402">IF(AND(E637&lt;&gt;"",AA158=1),1,0)</f>
        <v>0</v>
      </c>
      <c r="AB637" s="3">
        <f t="shared" si="1402"/>
        <v>0</v>
      </c>
      <c r="AC637" s="3">
        <f t="shared" si="1402"/>
        <v>1</v>
      </c>
      <c r="AD637" s="3">
        <f t="shared" si="1402"/>
        <v>1</v>
      </c>
      <c r="AE637" s="3">
        <f t="shared" si="1402"/>
        <v>1</v>
      </c>
      <c r="AF637" s="3">
        <f t="shared" si="1402"/>
        <v>0</v>
      </c>
      <c r="AG637" s="3">
        <f t="shared" si="1402"/>
        <v>1</v>
      </c>
      <c r="AH637" s="3">
        <f t="shared" si="1402"/>
        <v>0</v>
      </c>
      <c r="AI637" s="3">
        <f t="shared" si="1402"/>
        <v>0</v>
      </c>
      <c r="AJ637" s="3">
        <f t="shared" si="1402"/>
        <v>1</v>
      </c>
      <c r="AK637" s="3">
        <f t="shared" si="1402"/>
        <v>0</v>
      </c>
      <c r="AL637" s="3">
        <f t="shared" si="1402"/>
        <v>0</v>
      </c>
      <c r="AM637" s="3">
        <f t="shared" si="1343"/>
        <v>5</v>
      </c>
      <c r="DK637" s="3">
        <v>479</v>
      </c>
      <c r="DL637" s="3" t="s">
        <v>1</v>
      </c>
      <c r="DM637" s="3" t="s">
        <v>2</v>
      </c>
      <c r="DN637" s="3" t="s">
        <v>3</v>
      </c>
      <c r="DO637" s="3" t="s">
        <v>4</v>
      </c>
      <c r="DP637" s="3" t="s">
        <v>5</v>
      </c>
      <c r="DR637" s="3" t="s">
        <v>0</v>
      </c>
      <c r="DS637" s="3" t="s">
        <v>7</v>
      </c>
      <c r="DU637" s="3" t="s">
        <v>105</v>
      </c>
      <c r="DY637" s="3" t="s">
        <v>121</v>
      </c>
      <c r="DZ637" s="3" t="s">
        <v>122</v>
      </c>
      <c r="EA637" s="3" t="s">
        <v>127</v>
      </c>
      <c r="EB637" s="3" t="s">
        <v>126</v>
      </c>
      <c r="EC637" s="3" t="s">
        <v>128</v>
      </c>
      <c r="ED637" s="3" t="s">
        <v>125</v>
      </c>
      <c r="EE637" s="3" t="s">
        <v>117</v>
      </c>
      <c r="EF637" s="3" t="s">
        <v>118</v>
      </c>
      <c r="EH637" s="3">
        <f t="shared" ref="EH637:ES637" si="1403">IF(AND(DL637&lt;&gt;"",EH158=1),1,0)</f>
        <v>0</v>
      </c>
      <c r="EI637" s="3">
        <f t="shared" si="1403"/>
        <v>0</v>
      </c>
      <c r="EJ637" s="3">
        <f t="shared" si="1403"/>
        <v>1</v>
      </c>
      <c r="EK637" s="3">
        <f t="shared" si="1403"/>
        <v>1</v>
      </c>
      <c r="EL637" s="3">
        <f t="shared" si="1403"/>
        <v>1</v>
      </c>
      <c r="EM637" s="3">
        <f t="shared" si="1403"/>
        <v>0</v>
      </c>
      <c r="EN637" s="3">
        <f t="shared" si="1403"/>
        <v>1</v>
      </c>
      <c r="EO637" s="3">
        <f t="shared" si="1403"/>
        <v>0</v>
      </c>
      <c r="EP637" s="3">
        <f t="shared" si="1403"/>
        <v>0</v>
      </c>
      <c r="EQ637" s="3">
        <f t="shared" si="1403"/>
        <v>1</v>
      </c>
      <c r="ER637" s="3">
        <f t="shared" si="1403"/>
        <v>0</v>
      </c>
      <c r="ES637" s="3">
        <f t="shared" si="1403"/>
        <v>0</v>
      </c>
      <c r="ET637" s="3">
        <f t="shared" si="1345"/>
        <v>5</v>
      </c>
    </row>
    <row r="638" spans="4:150" x14ac:dyDescent="0.25">
      <c r="D638" s="3">
        <v>480</v>
      </c>
      <c r="E638" s="3" t="s">
        <v>1</v>
      </c>
      <c r="F638" s="3" t="s">
        <v>2</v>
      </c>
      <c r="G638" s="3" t="s">
        <v>3</v>
      </c>
      <c r="H638" s="3" t="s">
        <v>4</v>
      </c>
      <c r="I638" s="3" t="s">
        <v>5</v>
      </c>
      <c r="K638" s="3" t="s">
        <v>0</v>
      </c>
      <c r="L638" s="3" t="s">
        <v>7</v>
      </c>
      <c r="M638" s="3" t="s">
        <v>104</v>
      </c>
      <c r="R638" s="3" t="s">
        <v>121</v>
      </c>
      <c r="S638" s="3" t="s">
        <v>122</v>
      </c>
      <c r="T638" s="3" t="s">
        <v>127</v>
      </c>
      <c r="U638" s="3" t="s">
        <v>126</v>
      </c>
      <c r="V638" s="3" t="s">
        <v>128</v>
      </c>
      <c r="W638" s="3" t="s">
        <v>125</v>
      </c>
      <c r="X638" s="3" t="s">
        <v>117</v>
      </c>
      <c r="Y638" s="3" t="s">
        <v>119</v>
      </c>
      <c r="AA638" s="3">
        <f t="shared" ref="AA638:AL638" si="1404">IF(AND(E638&lt;&gt;"",AA158=1),1,0)</f>
        <v>0</v>
      </c>
      <c r="AB638" s="3">
        <f t="shared" si="1404"/>
        <v>0</v>
      </c>
      <c r="AC638" s="3">
        <f t="shared" si="1404"/>
        <v>1</v>
      </c>
      <c r="AD638" s="3">
        <f t="shared" si="1404"/>
        <v>1</v>
      </c>
      <c r="AE638" s="3">
        <f t="shared" si="1404"/>
        <v>1</v>
      </c>
      <c r="AF638" s="3">
        <f t="shared" si="1404"/>
        <v>0</v>
      </c>
      <c r="AG638" s="3">
        <f t="shared" si="1404"/>
        <v>1</v>
      </c>
      <c r="AH638" s="3">
        <f t="shared" si="1404"/>
        <v>0</v>
      </c>
      <c r="AI638" s="3">
        <f t="shared" si="1404"/>
        <v>1</v>
      </c>
      <c r="AJ638" s="3">
        <f t="shared" si="1404"/>
        <v>0</v>
      </c>
      <c r="AK638" s="3">
        <f t="shared" si="1404"/>
        <v>0</v>
      </c>
      <c r="AL638" s="3">
        <f t="shared" si="1404"/>
        <v>0</v>
      </c>
      <c r="AM638" s="3">
        <f t="shared" si="1343"/>
        <v>5</v>
      </c>
      <c r="DK638" s="3">
        <v>480</v>
      </c>
      <c r="DL638" s="3" t="s">
        <v>1</v>
      </c>
      <c r="DM638" s="3" t="s">
        <v>2</v>
      </c>
      <c r="DN638" s="3" t="s">
        <v>3</v>
      </c>
      <c r="DO638" s="3" t="s">
        <v>4</v>
      </c>
      <c r="DP638" s="3" t="s">
        <v>5</v>
      </c>
      <c r="DR638" s="3" t="s">
        <v>0</v>
      </c>
      <c r="DS638" s="3" t="s">
        <v>7</v>
      </c>
      <c r="DT638" s="3" t="s">
        <v>104</v>
      </c>
      <c r="DY638" s="3" t="s">
        <v>121</v>
      </c>
      <c r="DZ638" s="3" t="s">
        <v>122</v>
      </c>
      <c r="EA638" s="3" t="s">
        <v>127</v>
      </c>
      <c r="EB638" s="3" t="s">
        <v>126</v>
      </c>
      <c r="EC638" s="3" t="s">
        <v>128</v>
      </c>
      <c r="ED638" s="3" t="s">
        <v>125</v>
      </c>
      <c r="EE638" s="3" t="s">
        <v>117</v>
      </c>
      <c r="EF638" s="3" t="s">
        <v>119</v>
      </c>
      <c r="EH638" s="3">
        <f t="shared" ref="EH638:ES638" si="1405">IF(AND(DL638&lt;&gt;"",EH158=1),1,0)</f>
        <v>0</v>
      </c>
      <c r="EI638" s="3">
        <f t="shared" si="1405"/>
        <v>0</v>
      </c>
      <c r="EJ638" s="3">
        <f t="shared" si="1405"/>
        <v>1</v>
      </c>
      <c r="EK638" s="3">
        <f t="shared" si="1405"/>
        <v>1</v>
      </c>
      <c r="EL638" s="3">
        <f t="shared" si="1405"/>
        <v>1</v>
      </c>
      <c r="EM638" s="3">
        <f t="shared" si="1405"/>
        <v>0</v>
      </c>
      <c r="EN638" s="3">
        <f t="shared" si="1405"/>
        <v>1</v>
      </c>
      <c r="EO638" s="3">
        <f t="shared" si="1405"/>
        <v>0</v>
      </c>
      <c r="EP638" s="3">
        <f t="shared" si="1405"/>
        <v>1</v>
      </c>
      <c r="EQ638" s="3">
        <f t="shared" si="1405"/>
        <v>0</v>
      </c>
      <c r="ER638" s="3">
        <f t="shared" si="1405"/>
        <v>0</v>
      </c>
      <c r="ES638" s="3">
        <f t="shared" si="1405"/>
        <v>0</v>
      </c>
      <c r="ET638" s="3">
        <f t="shared" si="1345"/>
        <v>5</v>
      </c>
    </row>
    <row r="639" spans="4:150" x14ac:dyDescent="0.25">
      <c r="D639" s="3">
        <v>481</v>
      </c>
      <c r="E639" s="3" t="s">
        <v>1</v>
      </c>
      <c r="F639" s="3" t="s">
        <v>2</v>
      </c>
      <c r="G639" s="3" t="s">
        <v>3</v>
      </c>
      <c r="H639" s="3" t="s">
        <v>4</v>
      </c>
      <c r="I639" s="3" t="s">
        <v>5</v>
      </c>
      <c r="J639" s="3" t="s">
        <v>6</v>
      </c>
      <c r="O639" s="5" t="s">
        <v>106</v>
      </c>
      <c r="P639" s="3" t="s">
        <v>72</v>
      </c>
      <c r="R639" s="3" t="s">
        <v>126</v>
      </c>
      <c r="S639" s="3" t="s">
        <v>117</v>
      </c>
      <c r="T639" s="3" t="s">
        <v>127</v>
      </c>
      <c r="U639" s="3" t="s">
        <v>125</v>
      </c>
      <c r="V639" s="3" t="s">
        <v>128</v>
      </c>
      <c r="W639" s="3" t="s">
        <v>120</v>
      </c>
      <c r="X639" s="3" t="s">
        <v>123</v>
      </c>
      <c r="Y639" s="3" t="s">
        <v>124</v>
      </c>
      <c r="AA639" s="3">
        <f t="shared" ref="AA639:AL639" si="1406">IF(AND(E639&lt;&gt;"",AA158=1),1,0)</f>
        <v>0</v>
      </c>
      <c r="AB639" s="3">
        <f t="shared" si="1406"/>
        <v>0</v>
      </c>
      <c r="AC639" s="3">
        <f t="shared" si="1406"/>
        <v>1</v>
      </c>
      <c r="AD639" s="3">
        <f t="shared" si="1406"/>
        <v>1</v>
      </c>
      <c r="AE639" s="3">
        <f t="shared" si="1406"/>
        <v>1</v>
      </c>
      <c r="AF639" s="3">
        <f t="shared" si="1406"/>
        <v>1</v>
      </c>
      <c r="AG639" s="3">
        <f t="shared" si="1406"/>
        <v>0</v>
      </c>
      <c r="AH639" s="3">
        <f t="shared" si="1406"/>
        <v>0</v>
      </c>
      <c r="AI639" s="3">
        <f t="shared" si="1406"/>
        <v>0</v>
      </c>
      <c r="AJ639" s="3">
        <f t="shared" si="1406"/>
        <v>0</v>
      </c>
      <c r="AK639" s="3">
        <f t="shared" si="1406"/>
        <v>0</v>
      </c>
      <c r="AL639" s="3">
        <f t="shared" si="1406"/>
        <v>1</v>
      </c>
      <c r="AM639" s="3">
        <f t="shared" si="1343"/>
        <v>5</v>
      </c>
      <c r="DK639" s="3">
        <v>481</v>
      </c>
      <c r="DL639" s="3" t="s">
        <v>1</v>
      </c>
      <c r="DM639" s="3" t="s">
        <v>2</v>
      </c>
      <c r="DN639" s="3" t="s">
        <v>3</v>
      </c>
      <c r="DO639" s="3" t="s">
        <v>4</v>
      </c>
      <c r="DP639" s="3" t="s">
        <v>5</v>
      </c>
      <c r="DQ639" s="3" t="s">
        <v>6</v>
      </c>
      <c r="DV639" s="5" t="s">
        <v>106</v>
      </c>
      <c r="DW639" s="3" t="s">
        <v>72</v>
      </c>
      <c r="DY639" s="3" t="s">
        <v>126</v>
      </c>
      <c r="DZ639" s="3" t="s">
        <v>117</v>
      </c>
      <c r="EA639" s="3" t="s">
        <v>127</v>
      </c>
      <c r="EB639" s="3" t="s">
        <v>125</v>
      </c>
      <c r="EC639" s="3" t="s">
        <v>128</v>
      </c>
      <c r="ED639" s="3" t="s">
        <v>120</v>
      </c>
      <c r="EE639" s="3" t="s">
        <v>123</v>
      </c>
      <c r="EF639" s="3" t="s">
        <v>124</v>
      </c>
      <c r="EH639" s="3">
        <f t="shared" ref="EH639:ES639" si="1407">IF(AND(DL639&lt;&gt;"",EH158=1),1,0)</f>
        <v>0</v>
      </c>
      <c r="EI639" s="3">
        <f t="shared" si="1407"/>
        <v>0</v>
      </c>
      <c r="EJ639" s="3">
        <f t="shared" si="1407"/>
        <v>1</v>
      </c>
      <c r="EK639" s="3">
        <f t="shared" si="1407"/>
        <v>1</v>
      </c>
      <c r="EL639" s="3">
        <f t="shared" si="1407"/>
        <v>1</v>
      </c>
      <c r="EM639" s="3">
        <f t="shared" si="1407"/>
        <v>1</v>
      </c>
      <c r="EN639" s="3">
        <f t="shared" si="1407"/>
        <v>0</v>
      </c>
      <c r="EO639" s="3">
        <f t="shared" si="1407"/>
        <v>0</v>
      </c>
      <c r="EP639" s="3">
        <f t="shared" si="1407"/>
        <v>0</v>
      </c>
      <c r="EQ639" s="3">
        <f t="shared" si="1407"/>
        <v>0</v>
      </c>
      <c r="ER639" s="3">
        <f t="shared" si="1407"/>
        <v>0</v>
      </c>
      <c r="ES639" s="3">
        <f t="shared" si="1407"/>
        <v>1</v>
      </c>
      <c r="ET639" s="3">
        <f t="shared" si="1345"/>
        <v>5</v>
      </c>
    </row>
    <row r="640" spans="4:150" x14ac:dyDescent="0.25">
      <c r="D640" s="3">
        <v>482</v>
      </c>
      <c r="E640" s="3" t="s">
        <v>1</v>
      </c>
      <c r="F640" s="3" t="s">
        <v>2</v>
      </c>
      <c r="G640" s="3" t="s">
        <v>3</v>
      </c>
      <c r="H640" s="3" t="s">
        <v>4</v>
      </c>
      <c r="I640" s="3" t="s">
        <v>5</v>
      </c>
      <c r="J640" s="3" t="s">
        <v>6</v>
      </c>
      <c r="N640" s="3" t="s">
        <v>105</v>
      </c>
      <c r="P640" s="3" t="s">
        <v>72</v>
      </c>
      <c r="R640" s="3" t="s">
        <v>126</v>
      </c>
      <c r="S640" s="3" t="s">
        <v>118</v>
      </c>
      <c r="T640" s="3" t="s">
        <v>127</v>
      </c>
      <c r="U640" s="3" t="s">
        <v>125</v>
      </c>
      <c r="V640" s="3" t="s">
        <v>128</v>
      </c>
      <c r="W640" s="3" t="s">
        <v>120</v>
      </c>
      <c r="X640" s="3" t="s">
        <v>123</v>
      </c>
      <c r="Y640" s="3" t="s">
        <v>117</v>
      </c>
      <c r="AA640" s="3">
        <f t="shared" ref="AA640:AL640" si="1408">IF(AND(E640&lt;&gt;"",AA158=1),1,0)</f>
        <v>0</v>
      </c>
      <c r="AB640" s="3">
        <f t="shared" si="1408"/>
        <v>0</v>
      </c>
      <c r="AC640" s="3">
        <f t="shared" si="1408"/>
        <v>1</v>
      </c>
      <c r="AD640" s="3">
        <f t="shared" si="1408"/>
        <v>1</v>
      </c>
      <c r="AE640" s="3">
        <f t="shared" si="1408"/>
        <v>1</v>
      </c>
      <c r="AF640" s="3">
        <f t="shared" si="1408"/>
        <v>1</v>
      </c>
      <c r="AG640" s="3">
        <f t="shared" si="1408"/>
        <v>0</v>
      </c>
      <c r="AH640" s="3">
        <f t="shared" si="1408"/>
        <v>0</v>
      </c>
      <c r="AI640" s="3">
        <f t="shared" si="1408"/>
        <v>0</v>
      </c>
      <c r="AJ640" s="3">
        <f t="shared" si="1408"/>
        <v>1</v>
      </c>
      <c r="AK640" s="3">
        <f t="shared" si="1408"/>
        <v>0</v>
      </c>
      <c r="AL640" s="3">
        <f t="shared" si="1408"/>
        <v>1</v>
      </c>
      <c r="AM640" s="3">
        <f t="shared" si="1343"/>
        <v>6</v>
      </c>
      <c r="DK640" s="3">
        <v>482</v>
      </c>
      <c r="DL640" s="3" t="s">
        <v>1</v>
      </c>
      <c r="DM640" s="3" t="s">
        <v>2</v>
      </c>
      <c r="DN640" s="3" t="s">
        <v>3</v>
      </c>
      <c r="DO640" s="3" t="s">
        <v>4</v>
      </c>
      <c r="DP640" s="3" t="s">
        <v>5</v>
      </c>
      <c r="DQ640" s="3" t="s">
        <v>6</v>
      </c>
      <c r="DU640" s="3" t="s">
        <v>105</v>
      </c>
      <c r="DW640" s="3" t="s">
        <v>72</v>
      </c>
      <c r="DY640" s="3" t="s">
        <v>126</v>
      </c>
      <c r="DZ640" s="3" t="s">
        <v>118</v>
      </c>
      <c r="EA640" s="3" t="s">
        <v>127</v>
      </c>
      <c r="EB640" s="3" t="s">
        <v>125</v>
      </c>
      <c r="EC640" s="3" t="s">
        <v>128</v>
      </c>
      <c r="ED640" s="3" t="s">
        <v>120</v>
      </c>
      <c r="EE640" s="3" t="s">
        <v>123</v>
      </c>
      <c r="EF640" s="3" t="s">
        <v>117</v>
      </c>
      <c r="EH640" s="3">
        <f t="shared" ref="EH640:ES640" si="1409">IF(AND(DL640&lt;&gt;"",EH158=1),1,0)</f>
        <v>0</v>
      </c>
      <c r="EI640" s="3">
        <f t="shared" si="1409"/>
        <v>0</v>
      </c>
      <c r="EJ640" s="3">
        <f t="shared" si="1409"/>
        <v>1</v>
      </c>
      <c r="EK640" s="3">
        <f t="shared" si="1409"/>
        <v>1</v>
      </c>
      <c r="EL640" s="3">
        <f t="shared" si="1409"/>
        <v>1</v>
      </c>
      <c r="EM640" s="3">
        <f t="shared" si="1409"/>
        <v>1</v>
      </c>
      <c r="EN640" s="3">
        <f t="shared" si="1409"/>
        <v>0</v>
      </c>
      <c r="EO640" s="3">
        <f t="shared" si="1409"/>
        <v>0</v>
      </c>
      <c r="EP640" s="3">
        <f t="shared" si="1409"/>
        <v>0</v>
      </c>
      <c r="EQ640" s="3">
        <f t="shared" si="1409"/>
        <v>1</v>
      </c>
      <c r="ER640" s="3">
        <f t="shared" si="1409"/>
        <v>0</v>
      </c>
      <c r="ES640" s="3">
        <f t="shared" si="1409"/>
        <v>1</v>
      </c>
      <c r="ET640" s="3">
        <f t="shared" si="1345"/>
        <v>6</v>
      </c>
    </row>
    <row r="641" spans="4:150" x14ac:dyDescent="0.25">
      <c r="D641" s="3">
        <v>483</v>
      </c>
      <c r="E641" s="3" t="s">
        <v>1</v>
      </c>
      <c r="F641" s="3" t="s">
        <v>2</v>
      </c>
      <c r="G641" s="3" t="s">
        <v>3</v>
      </c>
      <c r="H641" s="3" t="s">
        <v>4</v>
      </c>
      <c r="I641" s="3" t="s">
        <v>5</v>
      </c>
      <c r="J641" s="3" t="s">
        <v>6</v>
      </c>
      <c r="N641" s="3" t="s">
        <v>105</v>
      </c>
      <c r="O641" s="5" t="s">
        <v>106</v>
      </c>
      <c r="R641" s="3" t="s">
        <v>126</v>
      </c>
      <c r="S641" s="3" t="s">
        <v>118</v>
      </c>
      <c r="T641" s="3" t="s">
        <v>127</v>
      </c>
      <c r="U641" s="3" t="s">
        <v>125</v>
      </c>
      <c r="V641" s="3" t="s">
        <v>128</v>
      </c>
      <c r="W641" s="3" t="s">
        <v>120</v>
      </c>
      <c r="X641" s="3" t="s">
        <v>117</v>
      </c>
      <c r="Y641" s="3" t="s">
        <v>124</v>
      </c>
      <c r="AA641" s="3">
        <f t="shared" ref="AA641:AL641" si="1410">IF(AND(E641&lt;&gt;"",AA158=1),1,0)</f>
        <v>0</v>
      </c>
      <c r="AB641" s="3">
        <f t="shared" si="1410"/>
        <v>0</v>
      </c>
      <c r="AC641" s="3">
        <f t="shared" si="1410"/>
        <v>1</v>
      </c>
      <c r="AD641" s="3">
        <f t="shared" si="1410"/>
        <v>1</v>
      </c>
      <c r="AE641" s="3">
        <f t="shared" si="1410"/>
        <v>1</v>
      </c>
      <c r="AF641" s="3">
        <f t="shared" si="1410"/>
        <v>1</v>
      </c>
      <c r="AG641" s="3">
        <f t="shared" si="1410"/>
        <v>0</v>
      </c>
      <c r="AH641" s="3">
        <f t="shared" si="1410"/>
        <v>0</v>
      </c>
      <c r="AI641" s="3">
        <f t="shared" si="1410"/>
        <v>0</v>
      </c>
      <c r="AJ641" s="3">
        <f t="shared" si="1410"/>
        <v>1</v>
      </c>
      <c r="AK641" s="3">
        <f t="shared" si="1410"/>
        <v>0</v>
      </c>
      <c r="AL641" s="3">
        <f t="shared" si="1410"/>
        <v>0</v>
      </c>
      <c r="AM641" s="3">
        <f t="shared" si="1343"/>
        <v>5</v>
      </c>
      <c r="DK641" s="3">
        <v>483</v>
      </c>
      <c r="DL641" s="3" t="s">
        <v>1</v>
      </c>
      <c r="DM641" s="3" t="s">
        <v>2</v>
      </c>
      <c r="DN641" s="3" t="s">
        <v>3</v>
      </c>
      <c r="DO641" s="3" t="s">
        <v>4</v>
      </c>
      <c r="DP641" s="3" t="s">
        <v>5</v>
      </c>
      <c r="DQ641" s="3" t="s">
        <v>6</v>
      </c>
      <c r="DU641" s="3" t="s">
        <v>105</v>
      </c>
      <c r="DV641" s="5" t="s">
        <v>106</v>
      </c>
      <c r="DY641" s="3" t="s">
        <v>126</v>
      </c>
      <c r="DZ641" s="3" t="s">
        <v>118</v>
      </c>
      <c r="EA641" s="3" t="s">
        <v>127</v>
      </c>
      <c r="EB641" s="3" t="s">
        <v>125</v>
      </c>
      <c r="EC641" s="3" t="s">
        <v>128</v>
      </c>
      <c r="ED641" s="3" t="s">
        <v>120</v>
      </c>
      <c r="EE641" s="3" t="s">
        <v>117</v>
      </c>
      <c r="EF641" s="3" t="s">
        <v>124</v>
      </c>
      <c r="EH641" s="3">
        <f t="shared" ref="EH641:ES641" si="1411">IF(AND(DL641&lt;&gt;"",EH158=1),1,0)</f>
        <v>0</v>
      </c>
      <c r="EI641" s="3">
        <f t="shared" si="1411"/>
        <v>0</v>
      </c>
      <c r="EJ641" s="3">
        <f t="shared" si="1411"/>
        <v>1</v>
      </c>
      <c r="EK641" s="3">
        <f t="shared" si="1411"/>
        <v>1</v>
      </c>
      <c r="EL641" s="3">
        <f t="shared" si="1411"/>
        <v>1</v>
      </c>
      <c r="EM641" s="3">
        <f t="shared" si="1411"/>
        <v>1</v>
      </c>
      <c r="EN641" s="3">
        <f t="shared" si="1411"/>
        <v>0</v>
      </c>
      <c r="EO641" s="3">
        <f t="shared" si="1411"/>
        <v>0</v>
      </c>
      <c r="EP641" s="3">
        <f t="shared" si="1411"/>
        <v>0</v>
      </c>
      <c r="EQ641" s="3">
        <f t="shared" si="1411"/>
        <v>1</v>
      </c>
      <c r="ER641" s="3">
        <f t="shared" si="1411"/>
        <v>0</v>
      </c>
      <c r="ES641" s="3">
        <f t="shared" si="1411"/>
        <v>0</v>
      </c>
      <c r="ET641" s="3">
        <f t="shared" si="1345"/>
        <v>5</v>
      </c>
    </row>
    <row r="642" spans="4:150" x14ac:dyDescent="0.25">
      <c r="D642" s="3">
        <v>484</v>
      </c>
      <c r="E642" s="3" t="s">
        <v>1</v>
      </c>
      <c r="F642" s="3" t="s">
        <v>2</v>
      </c>
      <c r="G642" s="3" t="s">
        <v>3</v>
      </c>
      <c r="H642" s="3" t="s">
        <v>4</v>
      </c>
      <c r="I642" s="3" t="s">
        <v>5</v>
      </c>
      <c r="J642" s="3" t="s">
        <v>6</v>
      </c>
      <c r="M642" s="3" t="s">
        <v>104</v>
      </c>
      <c r="P642" s="3" t="s">
        <v>72</v>
      </c>
      <c r="R642" s="3" t="s">
        <v>126</v>
      </c>
      <c r="S642" s="3" t="s">
        <v>117</v>
      </c>
      <c r="T642" s="3" t="s">
        <v>127</v>
      </c>
      <c r="U642" s="3" t="s">
        <v>125</v>
      </c>
      <c r="V642" s="3" t="s">
        <v>128</v>
      </c>
      <c r="W642" s="3" t="s">
        <v>120</v>
      </c>
      <c r="X642" s="3" t="s">
        <v>123</v>
      </c>
      <c r="Y642" s="3" t="s">
        <v>119</v>
      </c>
      <c r="AA642" s="3">
        <f t="shared" ref="AA642:AL642" si="1412">IF(AND(E642&lt;&gt;"",AA158=1),1,0)</f>
        <v>0</v>
      </c>
      <c r="AB642" s="3">
        <f t="shared" si="1412"/>
        <v>0</v>
      </c>
      <c r="AC642" s="3">
        <f t="shared" si="1412"/>
        <v>1</v>
      </c>
      <c r="AD642" s="3">
        <f t="shared" si="1412"/>
        <v>1</v>
      </c>
      <c r="AE642" s="3">
        <f t="shared" si="1412"/>
        <v>1</v>
      </c>
      <c r="AF642" s="3">
        <f t="shared" si="1412"/>
        <v>1</v>
      </c>
      <c r="AG642" s="3">
        <f t="shared" si="1412"/>
        <v>0</v>
      </c>
      <c r="AH642" s="3">
        <f t="shared" si="1412"/>
        <v>0</v>
      </c>
      <c r="AI642" s="3">
        <f t="shared" si="1412"/>
        <v>1</v>
      </c>
      <c r="AJ642" s="3">
        <f t="shared" si="1412"/>
        <v>0</v>
      </c>
      <c r="AK642" s="3">
        <f t="shared" si="1412"/>
        <v>0</v>
      </c>
      <c r="AL642" s="3">
        <f t="shared" si="1412"/>
        <v>1</v>
      </c>
      <c r="AM642" s="3">
        <f t="shared" si="1343"/>
        <v>6</v>
      </c>
      <c r="DK642" s="3">
        <v>484</v>
      </c>
      <c r="DL642" s="3" t="s">
        <v>1</v>
      </c>
      <c r="DM642" s="3" t="s">
        <v>2</v>
      </c>
      <c r="DN642" s="3" t="s">
        <v>3</v>
      </c>
      <c r="DO642" s="3" t="s">
        <v>4</v>
      </c>
      <c r="DP642" s="3" t="s">
        <v>5</v>
      </c>
      <c r="DQ642" s="3" t="s">
        <v>6</v>
      </c>
      <c r="DT642" s="3" t="s">
        <v>104</v>
      </c>
      <c r="DW642" s="3" t="s">
        <v>72</v>
      </c>
      <c r="DY642" s="3" t="s">
        <v>126</v>
      </c>
      <c r="DZ642" s="3" t="s">
        <v>117</v>
      </c>
      <c r="EA642" s="3" t="s">
        <v>127</v>
      </c>
      <c r="EB642" s="3" t="s">
        <v>125</v>
      </c>
      <c r="EC642" s="3" t="s">
        <v>128</v>
      </c>
      <c r="ED642" s="3" t="s">
        <v>120</v>
      </c>
      <c r="EE642" s="3" t="s">
        <v>123</v>
      </c>
      <c r="EF642" s="3" t="s">
        <v>119</v>
      </c>
      <c r="EH642" s="3">
        <f t="shared" ref="EH642:ES642" si="1413">IF(AND(DL642&lt;&gt;"",EH158=1),1,0)</f>
        <v>0</v>
      </c>
      <c r="EI642" s="3">
        <f t="shared" si="1413"/>
        <v>0</v>
      </c>
      <c r="EJ642" s="3">
        <f t="shared" si="1413"/>
        <v>1</v>
      </c>
      <c r="EK642" s="3">
        <f t="shared" si="1413"/>
        <v>1</v>
      </c>
      <c r="EL642" s="3">
        <f t="shared" si="1413"/>
        <v>1</v>
      </c>
      <c r="EM642" s="3">
        <f t="shared" si="1413"/>
        <v>1</v>
      </c>
      <c r="EN642" s="3">
        <f t="shared" si="1413"/>
        <v>0</v>
      </c>
      <c r="EO642" s="3">
        <f t="shared" si="1413"/>
        <v>0</v>
      </c>
      <c r="EP642" s="3">
        <f t="shared" si="1413"/>
        <v>1</v>
      </c>
      <c r="EQ642" s="3">
        <f t="shared" si="1413"/>
        <v>0</v>
      </c>
      <c r="ER642" s="3">
        <f t="shared" si="1413"/>
        <v>0</v>
      </c>
      <c r="ES642" s="3">
        <f t="shared" si="1413"/>
        <v>1</v>
      </c>
      <c r="ET642" s="3">
        <f t="shared" si="1345"/>
        <v>6</v>
      </c>
    </row>
    <row r="643" spans="4:150" x14ac:dyDescent="0.25">
      <c r="D643" s="3">
        <v>485</v>
      </c>
      <c r="E643" s="3" t="s">
        <v>1</v>
      </c>
      <c r="F643" s="3" t="s">
        <v>2</v>
      </c>
      <c r="G643" s="3" t="s">
        <v>3</v>
      </c>
      <c r="H643" s="3" t="s">
        <v>4</v>
      </c>
      <c r="I643" s="3" t="s">
        <v>5</v>
      </c>
      <c r="J643" s="3" t="s">
        <v>6</v>
      </c>
      <c r="M643" s="3" t="s">
        <v>104</v>
      </c>
      <c r="O643" s="5" t="s">
        <v>106</v>
      </c>
      <c r="R643" s="3" t="s">
        <v>126</v>
      </c>
      <c r="S643" s="3" t="s">
        <v>117</v>
      </c>
      <c r="T643" s="3" t="s">
        <v>127</v>
      </c>
      <c r="U643" s="3" t="s">
        <v>125</v>
      </c>
      <c r="V643" s="3" t="s">
        <v>128</v>
      </c>
      <c r="W643" s="3" t="s">
        <v>120</v>
      </c>
      <c r="X643" s="3" t="s">
        <v>119</v>
      </c>
      <c r="Y643" s="3" t="s">
        <v>124</v>
      </c>
      <c r="AA643" s="3">
        <f t="shared" ref="AA643:AL643" si="1414">IF(AND(E643&lt;&gt;"",AA158=1),1,0)</f>
        <v>0</v>
      </c>
      <c r="AB643" s="3">
        <f t="shared" si="1414"/>
        <v>0</v>
      </c>
      <c r="AC643" s="3">
        <f t="shared" si="1414"/>
        <v>1</v>
      </c>
      <c r="AD643" s="3">
        <f t="shared" si="1414"/>
        <v>1</v>
      </c>
      <c r="AE643" s="3">
        <f t="shared" si="1414"/>
        <v>1</v>
      </c>
      <c r="AF643" s="3">
        <f t="shared" si="1414"/>
        <v>1</v>
      </c>
      <c r="AG643" s="3">
        <f t="shared" si="1414"/>
        <v>0</v>
      </c>
      <c r="AH643" s="3">
        <f t="shared" si="1414"/>
        <v>0</v>
      </c>
      <c r="AI643" s="3">
        <f t="shared" si="1414"/>
        <v>1</v>
      </c>
      <c r="AJ643" s="3">
        <f t="shared" si="1414"/>
        <v>0</v>
      </c>
      <c r="AK643" s="3">
        <f t="shared" si="1414"/>
        <v>0</v>
      </c>
      <c r="AL643" s="3">
        <f t="shared" si="1414"/>
        <v>0</v>
      </c>
      <c r="AM643" s="3">
        <f t="shared" si="1343"/>
        <v>5</v>
      </c>
      <c r="DK643" s="3">
        <v>485</v>
      </c>
      <c r="DL643" s="3" t="s">
        <v>1</v>
      </c>
      <c r="DM643" s="3" t="s">
        <v>2</v>
      </c>
      <c r="DN643" s="3" t="s">
        <v>3</v>
      </c>
      <c r="DO643" s="3" t="s">
        <v>4</v>
      </c>
      <c r="DP643" s="3" t="s">
        <v>5</v>
      </c>
      <c r="DQ643" s="3" t="s">
        <v>6</v>
      </c>
      <c r="DT643" s="3" t="s">
        <v>104</v>
      </c>
      <c r="DV643" s="5" t="s">
        <v>106</v>
      </c>
      <c r="DY643" s="3" t="s">
        <v>126</v>
      </c>
      <c r="DZ643" s="3" t="s">
        <v>117</v>
      </c>
      <c r="EA643" s="3" t="s">
        <v>127</v>
      </c>
      <c r="EB643" s="3" t="s">
        <v>125</v>
      </c>
      <c r="EC643" s="3" t="s">
        <v>128</v>
      </c>
      <c r="ED643" s="3" t="s">
        <v>120</v>
      </c>
      <c r="EE643" s="3" t="s">
        <v>119</v>
      </c>
      <c r="EF643" s="3" t="s">
        <v>124</v>
      </c>
      <c r="EH643" s="3">
        <f t="shared" ref="EH643:ES643" si="1415">IF(AND(DL643&lt;&gt;"",EH158=1),1,0)</f>
        <v>0</v>
      </c>
      <c r="EI643" s="3">
        <f t="shared" si="1415"/>
        <v>0</v>
      </c>
      <c r="EJ643" s="3">
        <f t="shared" si="1415"/>
        <v>1</v>
      </c>
      <c r="EK643" s="3">
        <f t="shared" si="1415"/>
        <v>1</v>
      </c>
      <c r="EL643" s="3">
        <f t="shared" si="1415"/>
        <v>1</v>
      </c>
      <c r="EM643" s="3">
        <f t="shared" si="1415"/>
        <v>1</v>
      </c>
      <c r="EN643" s="3">
        <f t="shared" si="1415"/>
        <v>0</v>
      </c>
      <c r="EO643" s="3">
        <f t="shared" si="1415"/>
        <v>0</v>
      </c>
      <c r="EP643" s="3">
        <f t="shared" si="1415"/>
        <v>1</v>
      </c>
      <c r="EQ643" s="3">
        <f t="shared" si="1415"/>
        <v>0</v>
      </c>
      <c r="ER643" s="3">
        <f t="shared" si="1415"/>
        <v>0</v>
      </c>
      <c r="ES643" s="3">
        <f t="shared" si="1415"/>
        <v>0</v>
      </c>
      <c r="ET643" s="3">
        <f t="shared" si="1345"/>
        <v>5</v>
      </c>
    </row>
    <row r="644" spans="4:150" x14ac:dyDescent="0.25">
      <c r="D644" s="3">
        <v>486</v>
      </c>
      <c r="E644" s="3" t="s">
        <v>1</v>
      </c>
      <c r="F644" s="3" t="s">
        <v>2</v>
      </c>
      <c r="G644" s="3" t="s">
        <v>3</v>
      </c>
      <c r="H644" s="3" t="s">
        <v>4</v>
      </c>
      <c r="I644" s="3" t="s">
        <v>5</v>
      </c>
      <c r="J644" s="3" t="s">
        <v>6</v>
      </c>
      <c r="M644" s="3" t="s">
        <v>104</v>
      </c>
      <c r="N644" s="3" t="s">
        <v>105</v>
      </c>
      <c r="R644" s="3" t="s">
        <v>126</v>
      </c>
      <c r="S644" s="3" t="s">
        <v>118</v>
      </c>
      <c r="T644" s="3" t="s">
        <v>127</v>
      </c>
      <c r="U644" s="3" t="s">
        <v>125</v>
      </c>
      <c r="V644" s="3" t="s">
        <v>128</v>
      </c>
      <c r="W644" s="3" t="s">
        <v>120</v>
      </c>
      <c r="X644" s="3" t="s">
        <v>117</v>
      </c>
      <c r="Y644" s="3" t="s">
        <v>119</v>
      </c>
      <c r="AA644" s="3">
        <f t="shared" ref="AA644:AL644" si="1416">IF(AND(E644&lt;&gt;"",AA158=1),1,0)</f>
        <v>0</v>
      </c>
      <c r="AB644" s="3">
        <f t="shared" si="1416"/>
        <v>0</v>
      </c>
      <c r="AC644" s="3">
        <f t="shared" si="1416"/>
        <v>1</v>
      </c>
      <c r="AD644" s="3">
        <f t="shared" si="1416"/>
        <v>1</v>
      </c>
      <c r="AE644" s="3">
        <f t="shared" si="1416"/>
        <v>1</v>
      </c>
      <c r="AF644" s="3">
        <f t="shared" si="1416"/>
        <v>1</v>
      </c>
      <c r="AG644" s="3">
        <f t="shared" si="1416"/>
        <v>0</v>
      </c>
      <c r="AH644" s="3">
        <f t="shared" si="1416"/>
        <v>0</v>
      </c>
      <c r="AI644" s="3">
        <f t="shared" si="1416"/>
        <v>1</v>
      </c>
      <c r="AJ644" s="3">
        <f t="shared" si="1416"/>
        <v>1</v>
      </c>
      <c r="AK644" s="3">
        <f t="shared" si="1416"/>
        <v>0</v>
      </c>
      <c r="AL644" s="3">
        <f t="shared" si="1416"/>
        <v>0</v>
      </c>
      <c r="AM644" s="3">
        <f t="shared" si="1343"/>
        <v>6</v>
      </c>
      <c r="DK644" s="3">
        <v>486</v>
      </c>
      <c r="DL644" s="3" t="s">
        <v>1</v>
      </c>
      <c r="DM644" s="3" t="s">
        <v>2</v>
      </c>
      <c r="DN644" s="3" t="s">
        <v>3</v>
      </c>
      <c r="DO644" s="3" t="s">
        <v>4</v>
      </c>
      <c r="DP644" s="3" t="s">
        <v>5</v>
      </c>
      <c r="DQ644" s="3" t="s">
        <v>6</v>
      </c>
      <c r="DT644" s="3" t="s">
        <v>104</v>
      </c>
      <c r="DU644" s="3" t="s">
        <v>105</v>
      </c>
      <c r="DY644" s="3" t="s">
        <v>126</v>
      </c>
      <c r="DZ644" s="3" t="s">
        <v>118</v>
      </c>
      <c r="EA644" s="3" t="s">
        <v>127</v>
      </c>
      <c r="EB644" s="3" t="s">
        <v>125</v>
      </c>
      <c r="EC644" s="3" t="s">
        <v>128</v>
      </c>
      <c r="ED644" s="3" t="s">
        <v>120</v>
      </c>
      <c r="EE644" s="3" t="s">
        <v>117</v>
      </c>
      <c r="EF644" s="3" t="s">
        <v>119</v>
      </c>
      <c r="EH644" s="3">
        <f t="shared" ref="EH644:ES644" si="1417">IF(AND(DL644&lt;&gt;"",EH158=1),1,0)</f>
        <v>0</v>
      </c>
      <c r="EI644" s="3">
        <f t="shared" si="1417"/>
        <v>0</v>
      </c>
      <c r="EJ644" s="3">
        <f t="shared" si="1417"/>
        <v>1</v>
      </c>
      <c r="EK644" s="3">
        <f t="shared" si="1417"/>
        <v>1</v>
      </c>
      <c r="EL644" s="3">
        <f t="shared" si="1417"/>
        <v>1</v>
      </c>
      <c r="EM644" s="3">
        <f t="shared" si="1417"/>
        <v>1</v>
      </c>
      <c r="EN644" s="3">
        <f t="shared" si="1417"/>
        <v>0</v>
      </c>
      <c r="EO644" s="3">
        <f t="shared" si="1417"/>
        <v>0</v>
      </c>
      <c r="EP644" s="3">
        <f t="shared" si="1417"/>
        <v>1</v>
      </c>
      <c r="EQ644" s="3">
        <f t="shared" si="1417"/>
        <v>1</v>
      </c>
      <c r="ER644" s="3">
        <f t="shared" si="1417"/>
        <v>0</v>
      </c>
      <c r="ES644" s="3">
        <f t="shared" si="1417"/>
        <v>0</v>
      </c>
      <c r="ET644" s="3">
        <f t="shared" si="1345"/>
        <v>6</v>
      </c>
    </row>
    <row r="645" spans="4:150" x14ac:dyDescent="0.25">
      <c r="D645" s="3">
        <v>487</v>
      </c>
      <c r="E645" s="3" t="s">
        <v>1</v>
      </c>
      <c r="F645" s="3" t="s">
        <v>2</v>
      </c>
      <c r="G645" s="3" t="s">
        <v>3</v>
      </c>
      <c r="H645" s="3" t="s">
        <v>4</v>
      </c>
      <c r="I645" s="3" t="s">
        <v>5</v>
      </c>
      <c r="J645" s="3" t="s">
        <v>6</v>
      </c>
      <c r="L645" s="3" t="s">
        <v>7</v>
      </c>
      <c r="P645" s="3" t="s">
        <v>72</v>
      </c>
      <c r="R645" s="3" t="s">
        <v>121</v>
      </c>
      <c r="S645" s="3" t="s">
        <v>120</v>
      </c>
      <c r="T645" s="3" t="s">
        <v>127</v>
      </c>
      <c r="U645" s="3" t="s">
        <v>126</v>
      </c>
      <c r="V645" s="3" t="s">
        <v>128</v>
      </c>
      <c r="W645" s="3" t="s">
        <v>125</v>
      </c>
      <c r="X645" s="3" t="s">
        <v>123</v>
      </c>
      <c r="Y645" s="3" t="s">
        <v>117</v>
      </c>
      <c r="AA645" s="3">
        <f t="shared" ref="AA645:AL645" si="1418">IF(AND(E645&lt;&gt;"",AA158=1),1,0)</f>
        <v>0</v>
      </c>
      <c r="AB645" s="3">
        <f t="shared" si="1418"/>
        <v>0</v>
      </c>
      <c r="AC645" s="3">
        <f t="shared" si="1418"/>
        <v>1</v>
      </c>
      <c r="AD645" s="3">
        <f t="shared" si="1418"/>
        <v>1</v>
      </c>
      <c r="AE645" s="3">
        <f t="shared" si="1418"/>
        <v>1</v>
      </c>
      <c r="AF645" s="3">
        <f t="shared" si="1418"/>
        <v>1</v>
      </c>
      <c r="AG645" s="3">
        <f t="shared" si="1418"/>
        <v>0</v>
      </c>
      <c r="AH645" s="3">
        <f t="shared" si="1418"/>
        <v>0</v>
      </c>
      <c r="AI645" s="3">
        <f t="shared" si="1418"/>
        <v>0</v>
      </c>
      <c r="AJ645" s="3">
        <f t="shared" si="1418"/>
        <v>0</v>
      </c>
      <c r="AK645" s="3">
        <f t="shared" si="1418"/>
        <v>0</v>
      </c>
      <c r="AL645" s="3">
        <f t="shared" si="1418"/>
        <v>1</v>
      </c>
      <c r="AM645" s="3">
        <f t="shared" si="1343"/>
        <v>5</v>
      </c>
      <c r="DK645" s="3">
        <v>487</v>
      </c>
      <c r="DL645" s="3" t="s">
        <v>1</v>
      </c>
      <c r="DM645" s="3" t="s">
        <v>2</v>
      </c>
      <c r="DN645" s="3" t="s">
        <v>3</v>
      </c>
      <c r="DO645" s="3" t="s">
        <v>4</v>
      </c>
      <c r="DP645" s="3" t="s">
        <v>5</v>
      </c>
      <c r="DQ645" s="3" t="s">
        <v>6</v>
      </c>
      <c r="DS645" s="3" t="s">
        <v>7</v>
      </c>
      <c r="DW645" s="3" t="s">
        <v>72</v>
      </c>
      <c r="DY645" s="3" t="s">
        <v>121</v>
      </c>
      <c r="DZ645" s="3" t="s">
        <v>120</v>
      </c>
      <c r="EA645" s="3" t="s">
        <v>127</v>
      </c>
      <c r="EB645" s="3" t="s">
        <v>126</v>
      </c>
      <c r="EC645" s="3" t="s">
        <v>128</v>
      </c>
      <c r="ED645" s="3" t="s">
        <v>125</v>
      </c>
      <c r="EE645" s="3" t="s">
        <v>123</v>
      </c>
      <c r="EF645" s="3" t="s">
        <v>117</v>
      </c>
      <c r="EH645" s="3">
        <f t="shared" ref="EH645:ES645" si="1419">IF(AND(DL645&lt;&gt;"",EH158=1),1,0)</f>
        <v>0</v>
      </c>
      <c r="EI645" s="3">
        <f t="shared" si="1419"/>
        <v>0</v>
      </c>
      <c r="EJ645" s="3">
        <f t="shared" si="1419"/>
        <v>1</v>
      </c>
      <c r="EK645" s="3">
        <f t="shared" si="1419"/>
        <v>1</v>
      </c>
      <c r="EL645" s="3">
        <f t="shared" si="1419"/>
        <v>1</v>
      </c>
      <c r="EM645" s="3">
        <f t="shared" si="1419"/>
        <v>1</v>
      </c>
      <c r="EN645" s="3">
        <f t="shared" si="1419"/>
        <v>0</v>
      </c>
      <c r="EO645" s="3">
        <f t="shared" si="1419"/>
        <v>0</v>
      </c>
      <c r="EP645" s="3">
        <f t="shared" si="1419"/>
        <v>0</v>
      </c>
      <c r="EQ645" s="3">
        <f t="shared" si="1419"/>
        <v>0</v>
      </c>
      <c r="ER645" s="3">
        <f t="shared" si="1419"/>
        <v>0</v>
      </c>
      <c r="ES645" s="3">
        <f t="shared" si="1419"/>
        <v>1</v>
      </c>
      <c r="ET645" s="3">
        <f t="shared" si="1345"/>
        <v>5</v>
      </c>
    </row>
    <row r="646" spans="4:150" x14ac:dyDescent="0.25">
      <c r="D646" s="3">
        <v>488</v>
      </c>
      <c r="E646" s="3" t="s">
        <v>1</v>
      </c>
      <c r="F646" s="3" t="s">
        <v>2</v>
      </c>
      <c r="G646" s="3" t="s">
        <v>3</v>
      </c>
      <c r="H646" s="3" t="s">
        <v>4</v>
      </c>
      <c r="I646" s="3" t="s">
        <v>5</v>
      </c>
      <c r="J646" s="3" t="s">
        <v>6</v>
      </c>
      <c r="L646" s="3" t="s">
        <v>7</v>
      </c>
      <c r="O646" s="5" t="s">
        <v>106</v>
      </c>
      <c r="R646" s="3" t="s">
        <v>121</v>
      </c>
      <c r="S646" s="3" t="s">
        <v>117</v>
      </c>
      <c r="T646" s="3" t="s">
        <v>127</v>
      </c>
      <c r="U646" s="3" t="s">
        <v>126</v>
      </c>
      <c r="V646" s="3" t="s">
        <v>128</v>
      </c>
      <c r="W646" s="3" t="s">
        <v>120</v>
      </c>
      <c r="X646" s="3" t="s">
        <v>125</v>
      </c>
      <c r="Y646" s="3" t="s">
        <v>124</v>
      </c>
      <c r="AA646" s="3">
        <f t="shared" ref="AA646:AL646" si="1420">IF(AND(E646&lt;&gt;"",AA158=1),1,0)</f>
        <v>0</v>
      </c>
      <c r="AB646" s="3">
        <f t="shared" si="1420"/>
        <v>0</v>
      </c>
      <c r="AC646" s="3">
        <f t="shared" si="1420"/>
        <v>1</v>
      </c>
      <c r="AD646" s="3">
        <f t="shared" si="1420"/>
        <v>1</v>
      </c>
      <c r="AE646" s="3">
        <f t="shared" si="1420"/>
        <v>1</v>
      </c>
      <c r="AF646" s="3">
        <f t="shared" si="1420"/>
        <v>1</v>
      </c>
      <c r="AG646" s="3">
        <f t="shared" si="1420"/>
        <v>0</v>
      </c>
      <c r="AH646" s="3">
        <f t="shared" si="1420"/>
        <v>0</v>
      </c>
      <c r="AI646" s="3">
        <f t="shared" si="1420"/>
        <v>0</v>
      </c>
      <c r="AJ646" s="3">
        <f t="shared" si="1420"/>
        <v>0</v>
      </c>
      <c r="AK646" s="3">
        <f t="shared" si="1420"/>
        <v>0</v>
      </c>
      <c r="AL646" s="3">
        <f t="shared" si="1420"/>
        <v>0</v>
      </c>
      <c r="AM646" s="3">
        <f t="shared" si="1343"/>
        <v>4</v>
      </c>
      <c r="DK646" s="3">
        <v>488</v>
      </c>
      <c r="DL646" s="3" t="s">
        <v>1</v>
      </c>
      <c r="DM646" s="3" t="s">
        <v>2</v>
      </c>
      <c r="DN646" s="3" t="s">
        <v>3</v>
      </c>
      <c r="DO646" s="3" t="s">
        <v>4</v>
      </c>
      <c r="DP646" s="3" t="s">
        <v>5</v>
      </c>
      <c r="DQ646" s="3" t="s">
        <v>6</v>
      </c>
      <c r="DS646" s="3" t="s">
        <v>7</v>
      </c>
      <c r="DV646" s="5" t="s">
        <v>106</v>
      </c>
      <c r="DY646" s="3" t="s">
        <v>121</v>
      </c>
      <c r="DZ646" s="3" t="s">
        <v>117</v>
      </c>
      <c r="EA646" s="3" t="s">
        <v>127</v>
      </c>
      <c r="EB646" s="3" t="s">
        <v>126</v>
      </c>
      <c r="EC646" s="3" t="s">
        <v>128</v>
      </c>
      <c r="ED646" s="3" t="s">
        <v>120</v>
      </c>
      <c r="EE646" s="3" t="s">
        <v>125</v>
      </c>
      <c r="EF646" s="3" t="s">
        <v>124</v>
      </c>
      <c r="EH646" s="3">
        <f t="shared" ref="EH646:ES646" si="1421">IF(AND(DL646&lt;&gt;"",EH158=1),1,0)</f>
        <v>0</v>
      </c>
      <c r="EI646" s="3">
        <f t="shared" si="1421"/>
        <v>0</v>
      </c>
      <c r="EJ646" s="3">
        <f t="shared" si="1421"/>
        <v>1</v>
      </c>
      <c r="EK646" s="3">
        <f t="shared" si="1421"/>
        <v>1</v>
      </c>
      <c r="EL646" s="3">
        <f t="shared" si="1421"/>
        <v>1</v>
      </c>
      <c r="EM646" s="3">
        <f t="shared" si="1421"/>
        <v>1</v>
      </c>
      <c r="EN646" s="3">
        <f t="shared" si="1421"/>
        <v>0</v>
      </c>
      <c r="EO646" s="3">
        <f t="shared" si="1421"/>
        <v>0</v>
      </c>
      <c r="EP646" s="3">
        <f t="shared" si="1421"/>
        <v>0</v>
      </c>
      <c r="EQ646" s="3">
        <f t="shared" si="1421"/>
        <v>0</v>
      </c>
      <c r="ER646" s="3">
        <f t="shared" si="1421"/>
        <v>0</v>
      </c>
      <c r="ES646" s="3">
        <f t="shared" si="1421"/>
        <v>0</v>
      </c>
      <c r="ET646" s="3">
        <f t="shared" si="1345"/>
        <v>4</v>
      </c>
    </row>
    <row r="647" spans="4:150" x14ac:dyDescent="0.25">
      <c r="D647" s="3">
        <v>489</v>
      </c>
      <c r="E647" s="3" t="s">
        <v>1</v>
      </c>
      <c r="F647" s="3" t="s">
        <v>2</v>
      </c>
      <c r="G647" s="3" t="s">
        <v>3</v>
      </c>
      <c r="H647" s="3" t="s">
        <v>4</v>
      </c>
      <c r="I647" s="3" t="s">
        <v>5</v>
      </c>
      <c r="J647" s="3" t="s">
        <v>6</v>
      </c>
      <c r="L647" s="3" t="s">
        <v>7</v>
      </c>
      <c r="N647" s="3" t="s">
        <v>105</v>
      </c>
      <c r="R647" s="3" t="s">
        <v>121</v>
      </c>
      <c r="S647" s="3" t="s">
        <v>118</v>
      </c>
      <c r="T647" s="3" t="s">
        <v>127</v>
      </c>
      <c r="U647" s="3" t="s">
        <v>126</v>
      </c>
      <c r="V647" s="3" t="s">
        <v>128</v>
      </c>
      <c r="W647" s="3" t="s">
        <v>120</v>
      </c>
      <c r="X647" s="3" t="s">
        <v>125</v>
      </c>
      <c r="Y647" s="3" t="s">
        <v>117</v>
      </c>
      <c r="AA647" s="3">
        <f t="shared" ref="AA647:AL647" si="1422">IF(AND(E647&lt;&gt;"",AA158=1),1,0)</f>
        <v>0</v>
      </c>
      <c r="AB647" s="3">
        <f t="shared" si="1422"/>
        <v>0</v>
      </c>
      <c r="AC647" s="3">
        <f t="shared" si="1422"/>
        <v>1</v>
      </c>
      <c r="AD647" s="3">
        <f t="shared" si="1422"/>
        <v>1</v>
      </c>
      <c r="AE647" s="3">
        <f t="shared" si="1422"/>
        <v>1</v>
      </c>
      <c r="AF647" s="3">
        <f t="shared" si="1422"/>
        <v>1</v>
      </c>
      <c r="AG647" s="3">
        <f t="shared" si="1422"/>
        <v>0</v>
      </c>
      <c r="AH647" s="3">
        <f t="shared" si="1422"/>
        <v>0</v>
      </c>
      <c r="AI647" s="3">
        <f t="shared" si="1422"/>
        <v>0</v>
      </c>
      <c r="AJ647" s="3">
        <f t="shared" si="1422"/>
        <v>1</v>
      </c>
      <c r="AK647" s="3">
        <f t="shared" si="1422"/>
        <v>0</v>
      </c>
      <c r="AL647" s="3">
        <f t="shared" si="1422"/>
        <v>0</v>
      </c>
      <c r="AM647" s="3">
        <f t="shared" si="1343"/>
        <v>5</v>
      </c>
      <c r="DK647" s="3">
        <v>489</v>
      </c>
      <c r="DL647" s="3" t="s">
        <v>1</v>
      </c>
      <c r="DM647" s="3" t="s">
        <v>2</v>
      </c>
      <c r="DN647" s="3" t="s">
        <v>3</v>
      </c>
      <c r="DO647" s="3" t="s">
        <v>4</v>
      </c>
      <c r="DP647" s="3" t="s">
        <v>5</v>
      </c>
      <c r="DQ647" s="3" t="s">
        <v>6</v>
      </c>
      <c r="DS647" s="3" t="s">
        <v>7</v>
      </c>
      <c r="DU647" s="3" t="s">
        <v>105</v>
      </c>
      <c r="DY647" s="3" t="s">
        <v>121</v>
      </c>
      <c r="DZ647" s="3" t="s">
        <v>118</v>
      </c>
      <c r="EA647" s="3" t="s">
        <v>127</v>
      </c>
      <c r="EB647" s="3" t="s">
        <v>126</v>
      </c>
      <c r="EC647" s="3" t="s">
        <v>128</v>
      </c>
      <c r="ED647" s="3" t="s">
        <v>120</v>
      </c>
      <c r="EE647" s="3" t="s">
        <v>125</v>
      </c>
      <c r="EF647" s="3" t="s">
        <v>117</v>
      </c>
      <c r="EH647" s="3">
        <f t="shared" ref="EH647:ES647" si="1423">IF(AND(DL647&lt;&gt;"",EH158=1),1,0)</f>
        <v>0</v>
      </c>
      <c r="EI647" s="3">
        <f t="shared" si="1423"/>
        <v>0</v>
      </c>
      <c r="EJ647" s="3">
        <f t="shared" si="1423"/>
        <v>1</v>
      </c>
      <c r="EK647" s="3">
        <f t="shared" si="1423"/>
        <v>1</v>
      </c>
      <c r="EL647" s="3">
        <f t="shared" si="1423"/>
        <v>1</v>
      </c>
      <c r="EM647" s="3">
        <f t="shared" si="1423"/>
        <v>1</v>
      </c>
      <c r="EN647" s="3">
        <f t="shared" si="1423"/>
        <v>0</v>
      </c>
      <c r="EO647" s="3">
        <f t="shared" si="1423"/>
        <v>0</v>
      </c>
      <c r="EP647" s="3">
        <f t="shared" si="1423"/>
        <v>0</v>
      </c>
      <c r="EQ647" s="3">
        <f t="shared" si="1423"/>
        <v>1</v>
      </c>
      <c r="ER647" s="3">
        <f t="shared" si="1423"/>
        <v>0</v>
      </c>
      <c r="ES647" s="3">
        <f t="shared" si="1423"/>
        <v>0</v>
      </c>
      <c r="ET647" s="3">
        <f t="shared" si="1345"/>
        <v>5</v>
      </c>
    </row>
    <row r="648" spans="4:150" x14ac:dyDescent="0.25">
      <c r="D648" s="3">
        <v>490</v>
      </c>
      <c r="E648" s="3" t="s">
        <v>1</v>
      </c>
      <c r="F648" s="3" t="s">
        <v>2</v>
      </c>
      <c r="G648" s="3" t="s">
        <v>3</v>
      </c>
      <c r="H648" s="3" t="s">
        <v>4</v>
      </c>
      <c r="I648" s="3" t="s">
        <v>5</v>
      </c>
      <c r="J648" s="3" t="s">
        <v>6</v>
      </c>
      <c r="L648" s="3" t="s">
        <v>7</v>
      </c>
      <c r="M648" s="3" t="s">
        <v>104</v>
      </c>
      <c r="R648" s="3" t="s">
        <v>121</v>
      </c>
      <c r="S648" s="3" t="s">
        <v>117</v>
      </c>
      <c r="T648" s="3" t="s">
        <v>127</v>
      </c>
      <c r="U648" s="3" t="s">
        <v>126</v>
      </c>
      <c r="V648" s="3" t="s">
        <v>128</v>
      </c>
      <c r="W648" s="3" t="s">
        <v>120</v>
      </c>
      <c r="X648" s="3" t="s">
        <v>125</v>
      </c>
      <c r="Y648" s="3" t="s">
        <v>119</v>
      </c>
      <c r="AA648" s="3">
        <f t="shared" ref="AA648:AL648" si="1424">IF(AND(E648&lt;&gt;"",AA158=1),1,0)</f>
        <v>0</v>
      </c>
      <c r="AB648" s="3">
        <f t="shared" si="1424"/>
        <v>0</v>
      </c>
      <c r="AC648" s="3">
        <f t="shared" si="1424"/>
        <v>1</v>
      </c>
      <c r="AD648" s="3">
        <f t="shared" si="1424"/>
        <v>1</v>
      </c>
      <c r="AE648" s="3">
        <f t="shared" si="1424"/>
        <v>1</v>
      </c>
      <c r="AF648" s="3">
        <f t="shared" si="1424"/>
        <v>1</v>
      </c>
      <c r="AG648" s="3">
        <f t="shared" si="1424"/>
        <v>0</v>
      </c>
      <c r="AH648" s="3">
        <f t="shared" si="1424"/>
        <v>0</v>
      </c>
      <c r="AI648" s="3">
        <f t="shared" si="1424"/>
        <v>1</v>
      </c>
      <c r="AJ648" s="3">
        <f t="shared" si="1424"/>
        <v>0</v>
      </c>
      <c r="AK648" s="3">
        <f t="shared" si="1424"/>
        <v>0</v>
      </c>
      <c r="AL648" s="3">
        <f t="shared" si="1424"/>
        <v>0</v>
      </c>
      <c r="AM648" s="3">
        <f t="shared" si="1343"/>
        <v>5</v>
      </c>
      <c r="DK648" s="3">
        <v>490</v>
      </c>
      <c r="DL648" s="3" t="s">
        <v>1</v>
      </c>
      <c r="DM648" s="3" t="s">
        <v>2</v>
      </c>
      <c r="DN648" s="3" t="s">
        <v>3</v>
      </c>
      <c r="DO648" s="3" t="s">
        <v>4</v>
      </c>
      <c r="DP648" s="3" t="s">
        <v>5</v>
      </c>
      <c r="DQ648" s="3" t="s">
        <v>6</v>
      </c>
      <c r="DS648" s="3" t="s">
        <v>7</v>
      </c>
      <c r="DT648" s="3" t="s">
        <v>104</v>
      </c>
      <c r="DY648" s="3" t="s">
        <v>121</v>
      </c>
      <c r="DZ648" s="3" t="s">
        <v>117</v>
      </c>
      <c r="EA648" s="3" t="s">
        <v>127</v>
      </c>
      <c r="EB648" s="3" t="s">
        <v>126</v>
      </c>
      <c r="EC648" s="3" t="s">
        <v>128</v>
      </c>
      <c r="ED648" s="3" t="s">
        <v>120</v>
      </c>
      <c r="EE648" s="3" t="s">
        <v>125</v>
      </c>
      <c r="EF648" s="3" t="s">
        <v>119</v>
      </c>
      <c r="EH648" s="3">
        <f t="shared" ref="EH648:ES648" si="1425">IF(AND(DL648&lt;&gt;"",EH158=1),1,0)</f>
        <v>0</v>
      </c>
      <c r="EI648" s="3">
        <f t="shared" si="1425"/>
        <v>0</v>
      </c>
      <c r="EJ648" s="3">
        <f t="shared" si="1425"/>
        <v>1</v>
      </c>
      <c r="EK648" s="3">
        <f t="shared" si="1425"/>
        <v>1</v>
      </c>
      <c r="EL648" s="3">
        <f t="shared" si="1425"/>
        <v>1</v>
      </c>
      <c r="EM648" s="3">
        <f t="shared" si="1425"/>
        <v>1</v>
      </c>
      <c r="EN648" s="3">
        <f t="shared" si="1425"/>
        <v>0</v>
      </c>
      <c r="EO648" s="3">
        <f t="shared" si="1425"/>
        <v>0</v>
      </c>
      <c r="EP648" s="3">
        <f t="shared" si="1425"/>
        <v>1</v>
      </c>
      <c r="EQ648" s="3">
        <f t="shared" si="1425"/>
        <v>0</v>
      </c>
      <c r="ER648" s="3">
        <f t="shared" si="1425"/>
        <v>0</v>
      </c>
      <c r="ES648" s="3">
        <f t="shared" si="1425"/>
        <v>0</v>
      </c>
      <c r="ET648" s="3">
        <f t="shared" si="1345"/>
        <v>5</v>
      </c>
    </row>
    <row r="649" spans="4:150" x14ac:dyDescent="0.25">
      <c r="D649" s="3">
        <v>491</v>
      </c>
      <c r="E649" s="3" t="s">
        <v>1</v>
      </c>
      <c r="F649" s="3" t="s">
        <v>2</v>
      </c>
      <c r="G649" s="3" t="s">
        <v>3</v>
      </c>
      <c r="H649" s="3" t="s">
        <v>4</v>
      </c>
      <c r="I649" s="3" t="s">
        <v>5</v>
      </c>
      <c r="J649" s="3" t="s">
        <v>6</v>
      </c>
      <c r="K649" s="3" t="s">
        <v>0</v>
      </c>
      <c r="P649" s="3" t="s">
        <v>72</v>
      </c>
      <c r="R649" s="3" t="s">
        <v>126</v>
      </c>
      <c r="S649" s="3" t="s">
        <v>122</v>
      </c>
      <c r="T649" s="3" t="s">
        <v>127</v>
      </c>
      <c r="U649" s="3" t="s">
        <v>125</v>
      </c>
      <c r="V649" s="3" t="s">
        <v>128</v>
      </c>
      <c r="W649" s="3" t="s">
        <v>120</v>
      </c>
      <c r="X649" s="3" t="s">
        <v>123</v>
      </c>
      <c r="Y649" s="3" t="s">
        <v>117</v>
      </c>
      <c r="AA649" s="3">
        <f t="shared" ref="AA649:AL649" si="1426">IF(AND(E649&lt;&gt;"",AA158=1),1,0)</f>
        <v>0</v>
      </c>
      <c r="AB649" s="3">
        <f t="shared" si="1426"/>
        <v>0</v>
      </c>
      <c r="AC649" s="3">
        <f t="shared" si="1426"/>
        <v>1</v>
      </c>
      <c r="AD649" s="3">
        <f t="shared" si="1426"/>
        <v>1</v>
      </c>
      <c r="AE649" s="3">
        <f t="shared" si="1426"/>
        <v>1</v>
      </c>
      <c r="AF649" s="3">
        <f t="shared" si="1426"/>
        <v>1</v>
      </c>
      <c r="AG649" s="3">
        <f t="shared" si="1426"/>
        <v>1</v>
      </c>
      <c r="AH649" s="3">
        <f t="shared" si="1426"/>
        <v>0</v>
      </c>
      <c r="AI649" s="3">
        <f t="shared" si="1426"/>
        <v>0</v>
      </c>
      <c r="AJ649" s="3">
        <f t="shared" si="1426"/>
        <v>0</v>
      </c>
      <c r="AK649" s="3">
        <f t="shared" si="1426"/>
        <v>0</v>
      </c>
      <c r="AL649" s="3">
        <f t="shared" si="1426"/>
        <v>1</v>
      </c>
      <c r="AM649" s="3">
        <f t="shared" si="1343"/>
        <v>6</v>
      </c>
      <c r="DK649" s="3">
        <v>491</v>
      </c>
      <c r="DL649" s="3" t="s">
        <v>1</v>
      </c>
      <c r="DM649" s="3" t="s">
        <v>2</v>
      </c>
      <c r="DN649" s="3" t="s">
        <v>3</v>
      </c>
      <c r="DO649" s="3" t="s">
        <v>4</v>
      </c>
      <c r="DP649" s="3" t="s">
        <v>5</v>
      </c>
      <c r="DQ649" s="3" t="s">
        <v>6</v>
      </c>
      <c r="DR649" s="3" t="s">
        <v>0</v>
      </c>
      <c r="DW649" s="3" t="s">
        <v>72</v>
      </c>
      <c r="DY649" s="3" t="s">
        <v>126</v>
      </c>
      <c r="DZ649" s="3" t="s">
        <v>122</v>
      </c>
      <c r="EA649" s="3" t="s">
        <v>127</v>
      </c>
      <c r="EB649" s="3" t="s">
        <v>125</v>
      </c>
      <c r="EC649" s="3" t="s">
        <v>128</v>
      </c>
      <c r="ED649" s="3" t="s">
        <v>120</v>
      </c>
      <c r="EE649" s="3" t="s">
        <v>123</v>
      </c>
      <c r="EF649" s="3" t="s">
        <v>117</v>
      </c>
      <c r="EH649" s="3">
        <f t="shared" ref="EH649:ES649" si="1427">IF(AND(DL649&lt;&gt;"",EH158=1),1,0)</f>
        <v>0</v>
      </c>
      <c r="EI649" s="3">
        <f t="shared" si="1427"/>
        <v>0</v>
      </c>
      <c r="EJ649" s="3">
        <f t="shared" si="1427"/>
        <v>1</v>
      </c>
      <c r="EK649" s="3">
        <f t="shared" si="1427"/>
        <v>1</v>
      </c>
      <c r="EL649" s="3">
        <f t="shared" si="1427"/>
        <v>1</v>
      </c>
      <c r="EM649" s="3">
        <f t="shared" si="1427"/>
        <v>1</v>
      </c>
      <c r="EN649" s="3">
        <f t="shared" si="1427"/>
        <v>1</v>
      </c>
      <c r="EO649" s="3">
        <f t="shared" si="1427"/>
        <v>0</v>
      </c>
      <c r="EP649" s="3">
        <f t="shared" si="1427"/>
        <v>0</v>
      </c>
      <c r="EQ649" s="3">
        <f t="shared" si="1427"/>
        <v>0</v>
      </c>
      <c r="ER649" s="3">
        <f t="shared" si="1427"/>
        <v>0</v>
      </c>
      <c r="ES649" s="3">
        <f t="shared" si="1427"/>
        <v>1</v>
      </c>
      <c r="ET649" s="3">
        <f t="shared" si="1345"/>
        <v>6</v>
      </c>
    </row>
    <row r="650" spans="4:150" x14ac:dyDescent="0.25">
      <c r="D650" s="3">
        <v>492</v>
      </c>
      <c r="E650" s="3" t="s">
        <v>1</v>
      </c>
      <c r="F650" s="3" t="s">
        <v>2</v>
      </c>
      <c r="G650" s="3" t="s">
        <v>3</v>
      </c>
      <c r="H650" s="3" t="s">
        <v>4</v>
      </c>
      <c r="I650" s="3" t="s">
        <v>5</v>
      </c>
      <c r="J650" s="3" t="s">
        <v>6</v>
      </c>
      <c r="K650" s="3" t="s">
        <v>0</v>
      </c>
      <c r="O650" s="5" t="s">
        <v>106</v>
      </c>
      <c r="R650" s="3" t="s">
        <v>126</v>
      </c>
      <c r="S650" s="3" t="s">
        <v>122</v>
      </c>
      <c r="T650" s="3" t="s">
        <v>127</v>
      </c>
      <c r="U650" s="3" t="s">
        <v>125</v>
      </c>
      <c r="V650" s="3" t="s">
        <v>128</v>
      </c>
      <c r="W650" s="3" t="s">
        <v>120</v>
      </c>
      <c r="X650" s="3" t="s">
        <v>117</v>
      </c>
      <c r="Y650" s="3" t="s">
        <v>124</v>
      </c>
      <c r="AA650" s="3">
        <f t="shared" ref="AA650:AL650" si="1428">IF(AND(E650&lt;&gt;"",AA158=1),1,0)</f>
        <v>0</v>
      </c>
      <c r="AB650" s="3">
        <f t="shared" si="1428"/>
        <v>0</v>
      </c>
      <c r="AC650" s="3">
        <f t="shared" si="1428"/>
        <v>1</v>
      </c>
      <c r="AD650" s="3">
        <f t="shared" si="1428"/>
        <v>1</v>
      </c>
      <c r="AE650" s="3">
        <f t="shared" si="1428"/>
        <v>1</v>
      </c>
      <c r="AF650" s="3">
        <f t="shared" si="1428"/>
        <v>1</v>
      </c>
      <c r="AG650" s="3">
        <f t="shared" si="1428"/>
        <v>1</v>
      </c>
      <c r="AH650" s="3">
        <f t="shared" si="1428"/>
        <v>0</v>
      </c>
      <c r="AI650" s="3">
        <f t="shared" si="1428"/>
        <v>0</v>
      </c>
      <c r="AJ650" s="3">
        <f t="shared" si="1428"/>
        <v>0</v>
      </c>
      <c r="AK650" s="3">
        <f t="shared" si="1428"/>
        <v>0</v>
      </c>
      <c r="AL650" s="3">
        <f t="shared" si="1428"/>
        <v>0</v>
      </c>
      <c r="AM650" s="3">
        <f t="shared" si="1343"/>
        <v>5</v>
      </c>
      <c r="DK650" s="3">
        <v>492</v>
      </c>
      <c r="DL650" s="3" t="s">
        <v>1</v>
      </c>
      <c r="DM650" s="3" t="s">
        <v>2</v>
      </c>
      <c r="DN650" s="3" t="s">
        <v>3</v>
      </c>
      <c r="DO650" s="3" t="s">
        <v>4</v>
      </c>
      <c r="DP650" s="3" t="s">
        <v>5</v>
      </c>
      <c r="DQ650" s="3" t="s">
        <v>6</v>
      </c>
      <c r="DR650" s="3" t="s">
        <v>0</v>
      </c>
      <c r="DV650" s="5" t="s">
        <v>106</v>
      </c>
      <c r="DY650" s="3" t="s">
        <v>126</v>
      </c>
      <c r="DZ650" s="3" t="s">
        <v>122</v>
      </c>
      <c r="EA650" s="3" t="s">
        <v>127</v>
      </c>
      <c r="EB650" s="3" t="s">
        <v>125</v>
      </c>
      <c r="EC650" s="3" t="s">
        <v>128</v>
      </c>
      <c r="ED650" s="3" t="s">
        <v>120</v>
      </c>
      <c r="EE650" s="3" t="s">
        <v>117</v>
      </c>
      <c r="EF650" s="3" t="s">
        <v>124</v>
      </c>
      <c r="EH650" s="3">
        <f t="shared" ref="EH650:ES650" si="1429">IF(AND(DL650&lt;&gt;"",EH158=1),1,0)</f>
        <v>0</v>
      </c>
      <c r="EI650" s="3">
        <f t="shared" si="1429"/>
        <v>0</v>
      </c>
      <c r="EJ650" s="3">
        <f t="shared" si="1429"/>
        <v>1</v>
      </c>
      <c r="EK650" s="3">
        <f t="shared" si="1429"/>
        <v>1</v>
      </c>
      <c r="EL650" s="3">
        <f t="shared" si="1429"/>
        <v>1</v>
      </c>
      <c r="EM650" s="3">
        <f t="shared" si="1429"/>
        <v>1</v>
      </c>
      <c r="EN650" s="3">
        <f t="shared" si="1429"/>
        <v>1</v>
      </c>
      <c r="EO650" s="3">
        <f t="shared" si="1429"/>
        <v>0</v>
      </c>
      <c r="EP650" s="3">
        <f t="shared" si="1429"/>
        <v>0</v>
      </c>
      <c r="EQ650" s="3">
        <f t="shared" si="1429"/>
        <v>0</v>
      </c>
      <c r="ER650" s="3">
        <f t="shared" si="1429"/>
        <v>0</v>
      </c>
      <c r="ES650" s="3">
        <f t="shared" si="1429"/>
        <v>0</v>
      </c>
      <c r="ET650" s="3">
        <f t="shared" si="1345"/>
        <v>5</v>
      </c>
    </row>
    <row r="651" spans="4:150" x14ac:dyDescent="0.25">
      <c r="D651" s="3">
        <v>493</v>
      </c>
      <c r="E651" s="3" t="s">
        <v>1</v>
      </c>
      <c r="F651" s="3" t="s">
        <v>2</v>
      </c>
      <c r="G651" s="3" t="s">
        <v>3</v>
      </c>
      <c r="H651" s="3" t="s">
        <v>4</v>
      </c>
      <c r="I651" s="3" t="s">
        <v>5</v>
      </c>
      <c r="J651" s="3" t="s">
        <v>6</v>
      </c>
      <c r="K651" s="3" t="s">
        <v>0</v>
      </c>
      <c r="N651" s="3" t="s">
        <v>105</v>
      </c>
      <c r="R651" s="3" t="s">
        <v>126</v>
      </c>
      <c r="S651" s="3" t="s">
        <v>122</v>
      </c>
      <c r="T651" s="3" t="s">
        <v>127</v>
      </c>
      <c r="U651" s="3" t="s">
        <v>125</v>
      </c>
      <c r="V651" s="3" t="s">
        <v>128</v>
      </c>
      <c r="W651" s="3" t="s">
        <v>120</v>
      </c>
      <c r="X651" s="3" t="s">
        <v>117</v>
      </c>
      <c r="Y651" s="3" t="s">
        <v>118</v>
      </c>
      <c r="AA651" s="3">
        <f t="shared" ref="AA651:AL651" si="1430">IF(AND(E651&lt;&gt;"",AA158=1),1,0)</f>
        <v>0</v>
      </c>
      <c r="AB651" s="3">
        <f t="shared" si="1430"/>
        <v>0</v>
      </c>
      <c r="AC651" s="3">
        <f t="shared" si="1430"/>
        <v>1</v>
      </c>
      <c r="AD651" s="3">
        <f t="shared" si="1430"/>
        <v>1</v>
      </c>
      <c r="AE651" s="3">
        <f t="shared" si="1430"/>
        <v>1</v>
      </c>
      <c r="AF651" s="3">
        <f t="shared" si="1430"/>
        <v>1</v>
      </c>
      <c r="AG651" s="3">
        <f t="shared" si="1430"/>
        <v>1</v>
      </c>
      <c r="AH651" s="3">
        <f t="shared" si="1430"/>
        <v>0</v>
      </c>
      <c r="AI651" s="3">
        <f t="shared" si="1430"/>
        <v>0</v>
      </c>
      <c r="AJ651" s="3">
        <f t="shared" si="1430"/>
        <v>1</v>
      </c>
      <c r="AK651" s="3">
        <f t="shared" si="1430"/>
        <v>0</v>
      </c>
      <c r="AL651" s="3">
        <f t="shared" si="1430"/>
        <v>0</v>
      </c>
      <c r="AM651" s="3">
        <f t="shared" si="1343"/>
        <v>6</v>
      </c>
      <c r="DK651" s="3">
        <v>493</v>
      </c>
      <c r="DL651" s="3" t="s">
        <v>1</v>
      </c>
      <c r="DM651" s="3" t="s">
        <v>2</v>
      </c>
      <c r="DN651" s="3" t="s">
        <v>3</v>
      </c>
      <c r="DO651" s="3" t="s">
        <v>4</v>
      </c>
      <c r="DP651" s="3" t="s">
        <v>5</v>
      </c>
      <c r="DQ651" s="3" t="s">
        <v>6</v>
      </c>
      <c r="DR651" s="3" t="s">
        <v>0</v>
      </c>
      <c r="DU651" s="3" t="s">
        <v>105</v>
      </c>
      <c r="DY651" s="3" t="s">
        <v>126</v>
      </c>
      <c r="DZ651" s="3" t="s">
        <v>122</v>
      </c>
      <c r="EA651" s="3" t="s">
        <v>127</v>
      </c>
      <c r="EB651" s="3" t="s">
        <v>125</v>
      </c>
      <c r="EC651" s="3" t="s">
        <v>128</v>
      </c>
      <c r="ED651" s="3" t="s">
        <v>120</v>
      </c>
      <c r="EE651" s="3" t="s">
        <v>117</v>
      </c>
      <c r="EF651" s="3" t="s">
        <v>118</v>
      </c>
      <c r="EH651" s="3">
        <f t="shared" ref="EH651:ES651" si="1431">IF(AND(DL651&lt;&gt;"",EH158=1),1,0)</f>
        <v>0</v>
      </c>
      <c r="EI651" s="3">
        <f t="shared" si="1431"/>
        <v>0</v>
      </c>
      <c r="EJ651" s="3">
        <f t="shared" si="1431"/>
        <v>1</v>
      </c>
      <c r="EK651" s="3">
        <f t="shared" si="1431"/>
        <v>1</v>
      </c>
      <c r="EL651" s="3">
        <f t="shared" si="1431"/>
        <v>1</v>
      </c>
      <c r="EM651" s="3">
        <f t="shared" si="1431"/>
        <v>1</v>
      </c>
      <c r="EN651" s="3">
        <f t="shared" si="1431"/>
        <v>1</v>
      </c>
      <c r="EO651" s="3">
        <f t="shared" si="1431"/>
        <v>0</v>
      </c>
      <c r="EP651" s="3">
        <f t="shared" si="1431"/>
        <v>0</v>
      </c>
      <c r="EQ651" s="3">
        <f t="shared" si="1431"/>
        <v>1</v>
      </c>
      <c r="ER651" s="3">
        <f t="shared" si="1431"/>
        <v>0</v>
      </c>
      <c r="ES651" s="3">
        <f t="shared" si="1431"/>
        <v>0</v>
      </c>
      <c r="ET651" s="3">
        <f t="shared" si="1345"/>
        <v>6</v>
      </c>
    </row>
    <row r="652" spans="4:150" x14ac:dyDescent="0.25">
      <c r="D652" s="3">
        <v>494</v>
      </c>
      <c r="E652" s="3" t="s">
        <v>1</v>
      </c>
      <c r="F652" s="3" t="s">
        <v>2</v>
      </c>
      <c r="G652" s="3" t="s">
        <v>3</v>
      </c>
      <c r="H652" s="3" t="s">
        <v>4</v>
      </c>
      <c r="I652" s="3" t="s">
        <v>5</v>
      </c>
      <c r="J652" s="3" t="s">
        <v>6</v>
      </c>
      <c r="K652" s="3" t="s">
        <v>0</v>
      </c>
      <c r="M652" s="3" t="s">
        <v>104</v>
      </c>
      <c r="R652" s="3" t="s">
        <v>126</v>
      </c>
      <c r="S652" s="3" t="s">
        <v>122</v>
      </c>
      <c r="T652" s="3" t="s">
        <v>127</v>
      </c>
      <c r="U652" s="3" t="s">
        <v>125</v>
      </c>
      <c r="V652" s="3" t="s">
        <v>128</v>
      </c>
      <c r="W652" s="3" t="s">
        <v>120</v>
      </c>
      <c r="X652" s="3" t="s">
        <v>117</v>
      </c>
      <c r="Y652" s="3" t="s">
        <v>119</v>
      </c>
      <c r="AA652" s="3">
        <f t="shared" ref="AA652:AL652" si="1432">IF(AND(E652&lt;&gt;"",AA158=1),1,0)</f>
        <v>0</v>
      </c>
      <c r="AB652" s="3">
        <f t="shared" si="1432"/>
        <v>0</v>
      </c>
      <c r="AC652" s="3">
        <f t="shared" si="1432"/>
        <v>1</v>
      </c>
      <c r="AD652" s="3">
        <f t="shared" si="1432"/>
        <v>1</v>
      </c>
      <c r="AE652" s="3">
        <f t="shared" si="1432"/>
        <v>1</v>
      </c>
      <c r="AF652" s="3">
        <f t="shared" si="1432"/>
        <v>1</v>
      </c>
      <c r="AG652" s="3">
        <f t="shared" si="1432"/>
        <v>1</v>
      </c>
      <c r="AH652" s="3">
        <f t="shared" si="1432"/>
        <v>0</v>
      </c>
      <c r="AI652" s="3">
        <f t="shared" si="1432"/>
        <v>1</v>
      </c>
      <c r="AJ652" s="3">
        <f t="shared" si="1432"/>
        <v>0</v>
      </c>
      <c r="AK652" s="3">
        <f t="shared" si="1432"/>
        <v>0</v>
      </c>
      <c r="AL652" s="3">
        <f t="shared" si="1432"/>
        <v>0</v>
      </c>
      <c r="AM652" s="3">
        <f t="shared" si="1343"/>
        <v>6</v>
      </c>
      <c r="DK652" s="3">
        <v>494</v>
      </c>
      <c r="DL652" s="3" t="s">
        <v>1</v>
      </c>
      <c r="DM652" s="3" t="s">
        <v>2</v>
      </c>
      <c r="DN652" s="3" t="s">
        <v>3</v>
      </c>
      <c r="DO652" s="3" t="s">
        <v>4</v>
      </c>
      <c r="DP652" s="3" t="s">
        <v>5</v>
      </c>
      <c r="DQ652" s="3" t="s">
        <v>6</v>
      </c>
      <c r="DR652" s="3" t="s">
        <v>0</v>
      </c>
      <c r="DT652" s="3" t="s">
        <v>104</v>
      </c>
      <c r="DY652" s="3" t="s">
        <v>126</v>
      </c>
      <c r="DZ652" s="3" t="s">
        <v>122</v>
      </c>
      <c r="EA652" s="3" t="s">
        <v>127</v>
      </c>
      <c r="EB652" s="3" t="s">
        <v>125</v>
      </c>
      <c r="EC652" s="3" t="s">
        <v>128</v>
      </c>
      <c r="ED652" s="3" t="s">
        <v>120</v>
      </c>
      <c r="EE652" s="3" t="s">
        <v>117</v>
      </c>
      <c r="EF652" s="3" t="s">
        <v>119</v>
      </c>
      <c r="EH652" s="3">
        <f t="shared" ref="EH652:ES652" si="1433">IF(AND(DL652&lt;&gt;"",EH158=1),1,0)</f>
        <v>0</v>
      </c>
      <c r="EI652" s="3">
        <f t="shared" si="1433"/>
        <v>0</v>
      </c>
      <c r="EJ652" s="3">
        <f t="shared" si="1433"/>
        <v>1</v>
      </c>
      <c r="EK652" s="3">
        <f t="shared" si="1433"/>
        <v>1</v>
      </c>
      <c r="EL652" s="3">
        <f t="shared" si="1433"/>
        <v>1</v>
      </c>
      <c r="EM652" s="3">
        <f t="shared" si="1433"/>
        <v>1</v>
      </c>
      <c r="EN652" s="3">
        <f t="shared" si="1433"/>
        <v>1</v>
      </c>
      <c r="EO652" s="3">
        <f t="shared" si="1433"/>
        <v>0</v>
      </c>
      <c r="EP652" s="3">
        <f t="shared" si="1433"/>
        <v>1</v>
      </c>
      <c r="EQ652" s="3">
        <f t="shared" si="1433"/>
        <v>0</v>
      </c>
      <c r="ER652" s="3">
        <f t="shared" si="1433"/>
        <v>0</v>
      </c>
      <c r="ES652" s="3">
        <f t="shared" si="1433"/>
        <v>0</v>
      </c>
      <c r="ET652" s="3">
        <f t="shared" si="1345"/>
        <v>6</v>
      </c>
    </row>
    <row r="653" spans="4:150" x14ac:dyDescent="0.25">
      <c r="D653" s="3">
        <v>495</v>
      </c>
      <c r="E653" s="3" t="s">
        <v>1</v>
      </c>
      <c r="F653" s="3" t="s">
        <v>2</v>
      </c>
      <c r="G653" s="3" t="s">
        <v>3</v>
      </c>
      <c r="H653" s="3" t="s">
        <v>4</v>
      </c>
      <c r="I653" s="3" t="s">
        <v>5</v>
      </c>
      <c r="J653" s="3" t="s">
        <v>6</v>
      </c>
      <c r="K653" s="3" t="s">
        <v>0</v>
      </c>
      <c r="L653" s="3" t="s">
        <v>7</v>
      </c>
      <c r="R653" s="3" t="s">
        <v>121</v>
      </c>
      <c r="S653" s="3" t="s">
        <v>122</v>
      </c>
      <c r="T653" s="3" t="s">
        <v>127</v>
      </c>
      <c r="U653" s="3" t="s">
        <v>126</v>
      </c>
      <c r="V653" s="3" t="s">
        <v>128</v>
      </c>
      <c r="W653" s="3" t="s">
        <v>120</v>
      </c>
      <c r="X653" s="3" t="s">
        <v>125</v>
      </c>
      <c r="Y653" s="3" t="s">
        <v>117</v>
      </c>
      <c r="AA653" s="3">
        <f t="shared" ref="AA653:AL653" si="1434">IF(AND(E653&lt;&gt;"",AA158=1),1,0)</f>
        <v>0</v>
      </c>
      <c r="AB653" s="3">
        <f t="shared" si="1434"/>
        <v>0</v>
      </c>
      <c r="AC653" s="3">
        <f t="shared" si="1434"/>
        <v>1</v>
      </c>
      <c r="AD653" s="3">
        <f t="shared" si="1434"/>
        <v>1</v>
      </c>
      <c r="AE653" s="3">
        <f t="shared" si="1434"/>
        <v>1</v>
      </c>
      <c r="AF653" s="3">
        <f t="shared" si="1434"/>
        <v>1</v>
      </c>
      <c r="AG653" s="3">
        <f t="shared" si="1434"/>
        <v>1</v>
      </c>
      <c r="AH653" s="3">
        <f t="shared" si="1434"/>
        <v>0</v>
      </c>
      <c r="AI653" s="3">
        <f t="shared" si="1434"/>
        <v>0</v>
      </c>
      <c r="AJ653" s="3">
        <f t="shared" si="1434"/>
        <v>0</v>
      </c>
      <c r="AK653" s="3">
        <f t="shared" si="1434"/>
        <v>0</v>
      </c>
      <c r="AL653" s="3">
        <f t="shared" si="1434"/>
        <v>0</v>
      </c>
      <c r="AM653" s="3">
        <f t="shared" si="1343"/>
        <v>5</v>
      </c>
      <c r="DK653" s="3">
        <v>495</v>
      </c>
      <c r="DL653" s="3" t="s">
        <v>1</v>
      </c>
      <c r="DM653" s="3" t="s">
        <v>2</v>
      </c>
      <c r="DN653" s="3" t="s">
        <v>3</v>
      </c>
      <c r="DO653" s="3" t="s">
        <v>4</v>
      </c>
      <c r="DP653" s="3" t="s">
        <v>5</v>
      </c>
      <c r="DQ653" s="3" t="s">
        <v>6</v>
      </c>
      <c r="DR653" s="3" t="s">
        <v>0</v>
      </c>
      <c r="DS653" s="3" t="s">
        <v>7</v>
      </c>
      <c r="DY653" s="3" t="s">
        <v>121</v>
      </c>
      <c r="DZ653" s="3" t="s">
        <v>122</v>
      </c>
      <c r="EA653" s="3" t="s">
        <v>127</v>
      </c>
      <c r="EB653" s="3" t="s">
        <v>126</v>
      </c>
      <c r="EC653" s="3" t="s">
        <v>128</v>
      </c>
      <c r="ED653" s="3" t="s">
        <v>120</v>
      </c>
      <c r="EE653" s="3" t="s">
        <v>125</v>
      </c>
      <c r="EF653" s="3" t="s">
        <v>117</v>
      </c>
      <c r="EH653" s="3">
        <f t="shared" ref="EH653:ES653" si="1435">IF(AND(DL653&lt;&gt;"",EH158=1),1,0)</f>
        <v>0</v>
      </c>
      <c r="EI653" s="3">
        <f t="shared" si="1435"/>
        <v>0</v>
      </c>
      <c r="EJ653" s="3">
        <f t="shared" si="1435"/>
        <v>1</v>
      </c>
      <c r="EK653" s="3">
        <f t="shared" si="1435"/>
        <v>1</v>
      </c>
      <c r="EL653" s="3">
        <f t="shared" si="1435"/>
        <v>1</v>
      </c>
      <c r="EM653" s="3">
        <f t="shared" si="1435"/>
        <v>1</v>
      </c>
      <c r="EN653" s="3">
        <f t="shared" si="1435"/>
        <v>1</v>
      </c>
      <c r="EO653" s="3">
        <f t="shared" si="1435"/>
        <v>0</v>
      </c>
      <c r="EP653" s="3">
        <f t="shared" si="1435"/>
        <v>0</v>
      </c>
      <c r="EQ653" s="3">
        <f t="shared" si="1435"/>
        <v>0</v>
      </c>
      <c r="ER653" s="3">
        <f t="shared" si="1435"/>
        <v>0</v>
      </c>
      <c r="ES653" s="3">
        <f t="shared" si="1435"/>
        <v>0</v>
      </c>
      <c r="ET653" s="3">
        <f t="shared" si="1345"/>
        <v>5</v>
      </c>
    </row>
    <row r="655" spans="4:150" x14ac:dyDescent="0.25">
      <c r="R655" s="3" t="str">
        <f>INDEX(R159:R653,MATCH(8,AM159:AM653,0),0)</f>
        <v>3C</v>
      </c>
      <c r="S655" s="3" t="str">
        <f>INDEX(S159:S653,MATCH(8,AM159:AM653,0),0)</f>
        <v>3G</v>
      </c>
      <c r="T655" s="3" t="str">
        <f>INDEX(T159:T653,MATCH(8,AM159:AM653,0),0)</f>
        <v>3E</v>
      </c>
      <c r="U655" s="3" t="str">
        <f>INDEX(U159:U653,MATCH(8,AM159:AM653,0),0)</f>
        <v>3D</v>
      </c>
      <c r="V655" s="3" t="str">
        <f>INDEX(V159:V653,MATCH(8,AM159:AM653,0),0)</f>
        <v>3J</v>
      </c>
      <c r="W655" s="3" t="str">
        <f>INDEX(W159:W653,MATCH(8,AM159:AM653,0),0)</f>
        <v>3F</v>
      </c>
      <c r="X655" s="3" t="str">
        <f>INDEX(X159:X653,MATCH(8,AM159:AM653,0),0)</f>
        <v>3L</v>
      </c>
      <c r="Y655" s="3" t="str">
        <f>INDEX(Y159:Y653,MATCH(8,AM159:AM653,0),0)</f>
        <v>3I</v>
      </c>
      <c r="DY655" s="3" t="str">
        <f>INDEX(DY159:DY653,MATCH(8,AM159:AM653,0),0)</f>
        <v>3C</v>
      </c>
      <c r="DZ655" s="3" t="str">
        <f>INDEX(DZ159:DZ653,MATCH(8,AM159:AM653,0),0)</f>
        <v>3G</v>
      </c>
      <c r="EA655" s="3" t="str">
        <f>INDEX(EA159:EA653,MATCH(8,AM159:AM653,0),0)</f>
        <v>3E</v>
      </c>
      <c r="EB655" s="3" t="str">
        <f>INDEX(EB159:EB653,MATCH(8,AM159:AM653,0),0)</f>
        <v>3D</v>
      </c>
      <c r="EC655" s="3" t="str">
        <f>INDEX(EC159:EC653,MATCH(8,AM159:AM653,0),0)</f>
        <v>3J</v>
      </c>
      <c r="ED655" s="3" t="str">
        <f>INDEX(ED159:ED653,MATCH(8,AM159:AM653,0),0)</f>
        <v>3F</v>
      </c>
      <c r="EE655" s="3" t="str">
        <f>INDEX(EE159:EE653,MATCH(8,AM159:AM653,0),0)</f>
        <v>3L</v>
      </c>
      <c r="EF655" s="3" t="str">
        <f>INDEX(EF159:EF653,MATCH(8,AM159:AM653,0),0)</f>
        <v>3I</v>
      </c>
    </row>
    <row r="657" spans="4:1020 1114:2019 2113:3018 3112:4017 4111:5110 5124:6126 6220:7125 7219:8124 8218:9123 9217:10233 10327:11232" x14ac:dyDescent="0.25">
      <c r="D657" s="3" t="s">
        <v>129</v>
      </c>
      <c r="E657" s="3" t="s">
        <v>71</v>
      </c>
      <c r="F657" s="3" t="s">
        <v>4</v>
      </c>
      <c r="G657" s="3" t="s">
        <v>72</v>
      </c>
      <c r="H657" s="3" t="s">
        <v>69</v>
      </c>
      <c r="I657" s="3" t="s">
        <v>70</v>
      </c>
      <c r="J657" s="3" t="s">
        <v>87</v>
      </c>
      <c r="K657" s="3" t="s">
        <v>86</v>
      </c>
      <c r="L657" s="3" t="s">
        <v>85</v>
      </c>
      <c r="M657" s="3" t="s">
        <v>130</v>
      </c>
      <c r="N657" s="3" t="s">
        <v>131</v>
      </c>
      <c r="O657" s="5" t="s">
        <v>132</v>
      </c>
      <c r="P657" s="3" t="s">
        <v>133</v>
      </c>
      <c r="S657" s="3" t="s">
        <v>134</v>
      </c>
      <c r="DK657" s="3" t="s">
        <v>129</v>
      </c>
      <c r="DL657" s="3" t="s">
        <v>71</v>
      </c>
      <c r="DM657" s="3" t="s">
        <v>4</v>
      </c>
      <c r="DN657" s="3" t="s">
        <v>72</v>
      </c>
      <c r="DO657" s="3" t="s">
        <v>69</v>
      </c>
      <c r="DP657" s="3" t="s">
        <v>70</v>
      </c>
      <c r="DQ657" s="3" t="s">
        <v>87</v>
      </c>
      <c r="DR657" s="3" t="s">
        <v>86</v>
      </c>
      <c r="DS657" s="3" t="s">
        <v>85</v>
      </c>
      <c r="DT657" s="3" t="s">
        <v>130</v>
      </c>
      <c r="DU657" s="3" t="s">
        <v>131</v>
      </c>
      <c r="DV657" s="5" t="s">
        <v>132</v>
      </c>
      <c r="DW657" s="3" t="s">
        <v>133</v>
      </c>
      <c r="DZ657" s="3" t="s">
        <v>134</v>
      </c>
    </row>
    <row r="658" spans="4:1020 1114:2019 2113:3018 3112:4017 4111:5110 5124:6126 6220:7125 7219:8124 8218:9123 9217:10233 10327:11232" x14ac:dyDescent="0.25">
      <c r="D658" s="10" t="str">
        <f>INDEX(C4:C7,MATCH(3,B4:B7,0),0)</f>
        <v>Tsjechië</v>
      </c>
      <c r="E658" s="3">
        <f>IFERROR(INDEX(D4:D76,MATCH(D658,C4:C76,0),0),0)</f>
        <v>0</v>
      </c>
      <c r="F658" s="3">
        <f>IFERROR(INDEX(E4:E76,MATCH(D658,C4:C76,0),0),0)</f>
        <v>0</v>
      </c>
      <c r="G658" s="3">
        <f>IFERROR(INDEX(F4:F76,MATCH(D658,C4:C76,0),0),0)</f>
        <v>0</v>
      </c>
      <c r="H658" s="3">
        <f>IFERROR(INDEX(G4:G76,MATCH(D658,C4:C76,0),0),0)</f>
        <v>0</v>
      </c>
      <c r="I658" s="3">
        <f>IFERROR(INDEX(H4:H76,MATCH(D658,C4:C76,0),0),0)</f>
        <v>0</v>
      </c>
      <c r="J658" s="3">
        <f>H658-I658</f>
        <v>0</v>
      </c>
      <c r="K658" s="3">
        <f>IFERROR(INDEX(J4:J76,MATCH(D658,C4:C76,0),0),0)</f>
        <v>0</v>
      </c>
      <c r="L658" s="3">
        <f>-INDEX(A4:A76,MATCH(D658,C4:C76,0),0)</f>
        <v>-143</v>
      </c>
      <c r="M658" s="3">
        <f>RANK(K658,K658:K669)</f>
        <v>1</v>
      </c>
      <c r="N658" s="3">
        <f>SUMPRODUCT((M658:M669=M658)*(J658:J669&gt;J658))</f>
        <v>0</v>
      </c>
      <c r="O658" s="5">
        <f>SUMPRODUCT((M658:M669=M658)*(J658:J669=J658)*(H658:H669&gt;H658))</f>
        <v>0</v>
      </c>
      <c r="P658" s="3">
        <f>SUMPRODUCT((M658:M669=M658)*(J658:J669=J658)*(H658:H669=H658)*(L658:L669&gt;L658))</f>
        <v>8</v>
      </c>
      <c r="Q658" s="3">
        <f>SUM(M658:P658)</f>
        <v>9</v>
      </c>
      <c r="R658" s="5" t="s">
        <v>1</v>
      </c>
      <c r="S658" s="3">
        <v>1</v>
      </c>
      <c r="T658" s="3" t="str">
        <f>INDEX(R658:R669,MATCH(S658,Q658:Q669,0),0)</f>
        <v>D</v>
      </c>
      <c r="U658" s="5" t="str">
        <f>INDEX(D658:D669,MATCH(S658,Q658:Q669,0),0)</f>
        <v>Australië</v>
      </c>
      <c r="V658" s="3" t="str">
        <f>3&amp;T658</f>
        <v>3D</v>
      </c>
      <c r="W658" s="3" t="str">
        <f>INDEX(R158:Y158,0,MATCH(V658,R655:Y655,0))</f>
        <v>1E</v>
      </c>
      <c r="DK658" s="10" t="e">
        <f ca="1">INDEX(DJ4:DJ7,MATCH(3,DI4:DI7,0),0)</f>
        <v>#N/A</v>
      </c>
      <c r="DL658" s="3">
        <f ca="1">IFERROR(INDEX(DK4:DK76,MATCH(DK658,DJ4:DJ76,0),0),0)</f>
        <v>0</v>
      </c>
      <c r="DM658" s="3">
        <f ca="1">IFERROR(INDEX(DL4:DL76,MATCH(DK658,DJ4:DJ76,0),0),0)</f>
        <v>0</v>
      </c>
      <c r="DN658" s="3">
        <f ca="1">IFERROR(INDEX(DM4:DM76,MATCH(DK658,DJ4:DJ76,0),0),0)</f>
        <v>0</v>
      </c>
      <c r="DO658" s="3">
        <f ca="1">IFERROR(INDEX(DN4:DN76,MATCH(DK658,DJ4:DJ76,0),0),0)</f>
        <v>0</v>
      </c>
      <c r="DP658" s="3">
        <f ca="1">IFERROR(INDEX(DO4:DO76,MATCH(DK658,DJ4:DJ76,0),0),0)</f>
        <v>0</v>
      </c>
      <c r="DQ658" s="3">
        <f ca="1">DO658-DP658</f>
        <v>0</v>
      </c>
      <c r="DR658" s="3">
        <f ca="1">IFERROR(INDEX(DQ4:DQ76,MATCH(DK658,DJ4:DJ76,0),0),0)</f>
        <v>0</v>
      </c>
      <c r="DS658" s="3" t="e">
        <f ca="1">-INDEX(A4:A76,MATCH(DK658,C4:C76,0),0)</f>
        <v>#N/A</v>
      </c>
      <c r="DT658" s="3">
        <f ca="1">RANK(DR658,DR658:DR669)</f>
        <v>1</v>
      </c>
      <c r="DU658" s="3">
        <f ca="1">SUMPRODUCT((DT658:DT669=DT658)*(DQ658:DQ669&gt;DQ658))</f>
        <v>0</v>
      </c>
      <c r="DV658" s="5">
        <f ca="1">SUMPRODUCT((DT658:DT669=DT658)*(DQ658:DQ669=DQ658)*(DO658:DO669&gt;DO658))</f>
        <v>0</v>
      </c>
      <c r="DW658" s="3" t="e">
        <f ca="1">SUMPRODUCT((DT658:DT669=DT658)*(DQ658:DQ669=DQ658)*(DO658:DO669=DO658)*(DS658:DS669&gt;DS658))</f>
        <v>#N/A</v>
      </c>
      <c r="DX658" s="3" t="e">
        <f ca="1">SUM(DT658:DW658)</f>
        <v>#N/A</v>
      </c>
      <c r="DY658" s="5" t="s">
        <v>1</v>
      </c>
      <c r="DZ658" s="3">
        <v>1</v>
      </c>
      <c r="EA658" s="3" t="e">
        <f ca="1">INDEX(DY658:DY669,MATCH(DZ658,DX658:DX669,0),0)</f>
        <v>#N/A</v>
      </c>
      <c r="EB658" s="5" t="e">
        <f ca="1">INDEX(DK658:DK669,MATCH(DZ658,DX658:DX669,0),0)</f>
        <v>#N/A</v>
      </c>
      <c r="EC658" s="3" t="e">
        <f ca="1">3&amp;EA658</f>
        <v>#N/A</v>
      </c>
      <c r="ED658" s="3" t="str">
        <f>INDEX(DY158:EF158,0,MATCH(V658,DY655:EF655,0))</f>
        <v>1E</v>
      </c>
      <c r="HR658" s="10"/>
      <c r="IF658" s="5"/>
      <c r="II658" s="5"/>
      <c r="LY658" s="10"/>
      <c r="MM658" s="5"/>
      <c r="MP658" s="5"/>
      <c r="QF658" s="10"/>
      <c r="QT658" s="5"/>
      <c r="QW658" s="5"/>
      <c r="UM658" s="10"/>
      <c r="VA658" s="5"/>
      <c r="VD658" s="5"/>
      <c r="YT658" s="10"/>
      <c r="ZH658" s="5"/>
      <c r="ZK658" s="5"/>
      <c r="ADA658" s="10"/>
      <c r="ADO658" s="5"/>
      <c r="ADR658" s="5"/>
      <c r="AHH658" s="10"/>
      <c r="AHV658" s="5"/>
      <c r="AHY658" s="5"/>
      <c r="ALO658" s="10"/>
      <c r="AMC658" s="5"/>
      <c r="AMF658" s="5"/>
      <c r="APV658" s="10"/>
      <c r="AQJ658" s="5"/>
      <c r="AQM658" s="5"/>
      <c r="AUC658" s="10"/>
      <c r="AUQ658" s="5"/>
      <c r="AUT658" s="5"/>
      <c r="AYJ658" s="10"/>
      <c r="AYX658" s="5"/>
      <c r="AZA658" s="5"/>
      <c r="BCQ658" s="10"/>
      <c r="BDE658" s="5"/>
      <c r="BDH658" s="5"/>
      <c r="BGX658" s="10"/>
      <c r="BHL658" s="5"/>
      <c r="BHO658" s="5"/>
      <c r="BLE658" s="10"/>
      <c r="BLS658" s="5"/>
      <c r="BLV658" s="5"/>
      <c r="BPL658" s="10"/>
      <c r="BPZ658" s="5"/>
      <c r="BQC658" s="5"/>
      <c r="BTS658" s="10"/>
      <c r="BUG658" s="5"/>
      <c r="BUJ658" s="5"/>
      <c r="BXZ658" s="10"/>
      <c r="BYN658" s="5"/>
      <c r="BYQ658" s="5"/>
      <c r="CCG658" s="10"/>
      <c r="CCU658" s="5"/>
      <c r="CCX658" s="5"/>
      <c r="CGN658" s="10"/>
      <c r="CHB658" s="5"/>
      <c r="CHE658" s="5"/>
      <c r="CKU658" s="10"/>
      <c r="CLI658" s="5"/>
      <c r="CLL658" s="5"/>
      <c r="CPB658" s="10"/>
      <c r="CPP658" s="5"/>
      <c r="CPS658" s="5"/>
      <c r="CTI658" s="10"/>
      <c r="CTW658" s="5"/>
      <c r="CTZ658" s="5"/>
      <c r="CXP658" s="10"/>
      <c r="CYD658" s="5"/>
      <c r="CYG658" s="5"/>
      <c r="DBW658" s="10"/>
      <c r="DCK658" s="5"/>
      <c r="DCN658" s="5"/>
      <c r="DGD658" s="10"/>
      <c r="DGR658" s="5"/>
      <c r="DGU658" s="5"/>
      <c r="DKK658" s="10"/>
      <c r="DKY658" s="5"/>
      <c r="DLB658" s="5"/>
      <c r="DOR658" s="10"/>
      <c r="DPF658" s="5"/>
      <c r="DPI658" s="5"/>
      <c r="DSY658" s="10"/>
      <c r="DTM658" s="5"/>
      <c r="DTP658" s="5"/>
      <c r="DXF658" s="10"/>
      <c r="DXT658" s="5"/>
      <c r="DXW658" s="5"/>
      <c r="EBM658" s="10"/>
      <c r="ECA658" s="5"/>
      <c r="ECD658" s="5"/>
      <c r="EFT658" s="10"/>
      <c r="EGH658" s="5"/>
      <c r="EGK658" s="5"/>
      <c r="EKA658" s="10"/>
      <c r="EKO658" s="5"/>
      <c r="EKR658" s="5"/>
      <c r="EOH658" s="10"/>
      <c r="EOV658" s="5"/>
      <c r="EOY658" s="5"/>
      <c r="ESO658" s="10"/>
      <c r="ETC658" s="5"/>
      <c r="ETF658" s="5"/>
      <c r="EWV658" s="10"/>
      <c r="EXJ658" s="5"/>
      <c r="EXM658" s="5"/>
      <c r="FBC658" s="10"/>
      <c r="FBQ658" s="5"/>
      <c r="FBT658" s="5"/>
      <c r="FFJ658" s="10"/>
      <c r="FFX658" s="5"/>
      <c r="FGA658" s="5"/>
      <c r="FJQ658" s="10"/>
      <c r="FKE658" s="5"/>
      <c r="FKH658" s="5"/>
      <c r="FNX658" s="10"/>
      <c r="FOL658" s="5"/>
      <c r="FOO658" s="5"/>
      <c r="FSE658" s="10"/>
      <c r="FSS658" s="5"/>
      <c r="FSV658" s="5"/>
      <c r="FWL658" s="10"/>
      <c r="FWZ658" s="5"/>
      <c r="FXC658" s="5"/>
      <c r="GAS658" s="10"/>
      <c r="GBG658" s="5"/>
      <c r="GBJ658" s="5"/>
      <c r="GEZ658" s="10"/>
      <c r="GFN658" s="5"/>
      <c r="GFQ658" s="5"/>
      <c r="GJG658" s="10"/>
      <c r="GJU658" s="5"/>
      <c r="GJX658" s="5"/>
      <c r="GNN658" s="10"/>
      <c r="GOB658" s="5"/>
      <c r="GOE658" s="5"/>
      <c r="GRU658" s="10"/>
      <c r="GSI658" s="5"/>
      <c r="GSL658" s="5"/>
      <c r="GWB658" s="10"/>
      <c r="GWP658" s="5"/>
      <c r="GWS658" s="5"/>
      <c r="HAI658" s="10"/>
      <c r="HAW658" s="5"/>
      <c r="HAZ658" s="5"/>
      <c r="HEP658" s="10"/>
      <c r="HFD658" s="5"/>
      <c r="HFG658" s="5"/>
      <c r="HIW658" s="10"/>
      <c r="HJK658" s="5"/>
      <c r="HJN658" s="5"/>
      <c r="HND658" s="10"/>
      <c r="HNR658" s="5"/>
      <c r="HNU658" s="5"/>
      <c r="HRK658" s="10"/>
      <c r="HRY658" s="5"/>
      <c r="HSB658" s="5"/>
      <c r="HVR658" s="10"/>
      <c r="HWF658" s="5"/>
      <c r="HWI658" s="5"/>
      <c r="HZY658" s="10"/>
      <c r="IAM658" s="5"/>
      <c r="IAP658" s="5"/>
      <c r="IEF658" s="10"/>
      <c r="IET658" s="5"/>
      <c r="IEW658" s="5"/>
      <c r="IIM658" s="10"/>
      <c r="IJA658" s="5"/>
      <c r="IJD658" s="5"/>
      <c r="IMT658" s="10"/>
      <c r="INH658" s="5"/>
      <c r="INK658" s="5"/>
      <c r="IRA658" s="10"/>
      <c r="IRO658" s="5"/>
      <c r="IRR658" s="5"/>
      <c r="IVH658" s="10"/>
      <c r="IVV658" s="5"/>
      <c r="IVY658" s="5"/>
      <c r="IZO658" s="10"/>
      <c r="JAC658" s="5"/>
      <c r="JAF658" s="5"/>
      <c r="JDV658" s="10"/>
      <c r="JEJ658" s="5"/>
      <c r="JEM658" s="5"/>
      <c r="JIC658" s="10"/>
      <c r="JIQ658" s="5"/>
      <c r="JIT658" s="5"/>
      <c r="JMJ658" s="10"/>
      <c r="JMX658" s="5"/>
      <c r="JNA658" s="5"/>
      <c r="JQQ658" s="10"/>
      <c r="JRE658" s="5"/>
      <c r="JRH658" s="5"/>
      <c r="JUX658" s="10"/>
      <c r="JVL658" s="5"/>
      <c r="JVO658" s="5"/>
      <c r="JZE658" s="10"/>
      <c r="JZS658" s="5"/>
      <c r="JZV658" s="5"/>
      <c r="KDL658" s="10"/>
      <c r="KDZ658" s="5"/>
      <c r="KEC658" s="5"/>
      <c r="KHS658" s="10"/>
      <c r="KIG658" s="5"/>
      <c r="KIJ658" s="5"/>
      <c r="KLZ658" s="10"/>
      <c r="KMN658" s="5"/>
      <c r="KMQ658" s="5"/>
      <c r="KQG658" s="10"/>
      <c r="KQU658" s="5"/>
      <c r="KQX658" s="5"/>
      <c r="KUN658" s="10"/>
      <c r="KVB658" s="5"/>
      <c r="KVE658" s="5"/>
      <c r="KYU658" s="10"/>
      <c r="KZI658" s="5"/>
      <c r="KZL658" s="5"/>
      <c r="LDB658" s="10"/>
      <c r="LDP658" s="5"/>
      <c r="LDS658" s="5"/>
      <c r="LHI658" s="10"/>
      <c r="LHW658" s="5"/>
      <c r="LHZ658" s="5"/>
      <c r="LLP658" s="10"/>
      <c r="LMD658" s="5"/>
      <c r="LMG658" s="5"/>
      <c r="LPW658" s="10"/>
      <c r="LQK658" s="5"/>
      <c r="LQN658" s="5"/>
      <c r="LUD658" s="10"/>
      <c r="LUR658" s="5"/>
      <c r="LUU658" s="5"/>
      <c r="LYK658" s="10"/>
      <c r="LYY658" s="5"/>
      <c r="LZB658" s="5"/>
      <c r="MCR658" s="10"/>
      <c r="MDF658" s="5"/>
      <c r="MDI658" s="5"/>
      <c r="MGY658" s="10"/>
      <c r="MHM658" s="5"/>
      <c r="MHP658" s="5"/>
      <c r="MLF658" s="10"/>
      <c r="MLT658" s="5"/>
      <c r="MLW658" s="5"/>
      <c r="MPM658" s="10"/>
      <c r="MQA658" s="5"/>
      <c r="MQD658" s="5"/>
      <c r="MTT658" s="10"/>
      <c r="MUH658" s="5"/>
      <c r="MUK658" s="5"/>
      <c r="MYA658" s="10"/>
      <c r="MYO658" s="5"/>
      <c r="MYR658" s="5"/>
      <c r="NCH658" s="10"/>
      <c r="NCV658" s="5"/>
      <c r="NCY658" s="5"/>
      <c r="NGO658" s="10"/>
      <c r="NHC658" s="5"/>
      <c r="NHF658" s="5"/>
      <c r="NKV658" s="10"/>
      <c r="NLJ658" s="5"/>
      <c r="NLM658" s="5"/>
      <c r="NPC658" s="10"/>
      <c r="NPQ658" s="5"/>
      <c r="NPT658" s="5"/>
      <c r="NTJ658" s="10"/>
      <c r="NTX658" s="5"/>
      <c r="NUA658" s="5"/>
      <c r="NXQ658" s="10"/>
      <c r="NYE658" s="5"/>
      <c r="NYH658" s="5"/>
      <c r="OBX658" s="10"/>
      <c r="OCL658" s="5"/>
      <c r="OCO658" s="5"/>
      <c r="OGE658" s="10"/>
      <c r="OGS658" s="5"/>
      <c r="OGV658" s="5"/>
      <c r="OKL658" s="10"/>
      <c r="OKZ658" s="5"/>
      <c r="OLC658" s="5"/>
      <c r="OOS658" s="10"/>
      <c r="OPG658" s="5"/>
      <c r="OPJ658" s="5"/>
      <c r="OSZ658" s="10"/>
      <c r="OTN658" s="5"/>
      <c r="OTQ658" s="5"/>
      <c r="OXG658" s="10"/>
      <c r="OXU658" s="5"/>
      <c r="OXX658" s="5"/>
      <c r="PBN658" s="10"/>
      <c r="PCB658" s="5"/>
      <c r="PCE658" s="5"/>
      <c r="PFU658" s="10"/>
      <c r="PGI658" s="5"/>
      <c r="PGL658" s="5"/>
      <c r="PKB658" s="10"/>
      <c r="PKP658" s="5"/>
      <c r="PKS658" s="5"/>
      <c r="POI658" s="10"/>
      <c r="POW658" s="5"/>
      <c r="POZ658" s="5"/>
    </row>
    <row r="659" spans="4:1020 1114:2019 2113:3018 3112:4017 4111:5110 5124:6126 6220:7125 7219:8124 8218:9123 9217:10233 10327:11232" x14ac:dyDescent="0.25">
      <c r="D659" s="10" t="str">
        <f>INDEX(C11:C14,MATCH(3,B11:B14,0),0)</f>
        <v>Qatar</v>
      </c>
      <c r="E659" s="3">
        <f>IFERROR(INDEX(D4:D76,MATCH(D659,C4:C76,0),0),0)</f>
        <v>0</v>
      </c>
      <c r="F659" s="3">
        <f>IFERROR(INDEX(E4:E76,MATCH(D659,C4:C76,0),0),0)</f>
        <v>0</v>
      </c>
      <c r="G659" s="3">
        <f>IFERROR(INDEX(F4:F76,MATCH(D659,C4:C76,0),0),0)</f>
        <v>0</v>
      </c>
      <c r="H659" s="3">
        <f>IFERROR(INDEX(G4:G76,MATCH(D659,C4:C76,0),0),0)</f>
        <v>0</v>
      </c>
      <c r="I659" s="3">
        <f>IFERROR(INDEX(H4:H76,MATCH(D659,C4:C76,0),0),0)</f>
        <v>0</v>
      </c>
      <c r="J659" s="3">
        <f t="shared" ref="J659:J669" si="1436">H659-I659</f>
        <v>0</v>
      </c>
      <c r="K659" s="3">
        <f>IFERROR(INDEX(J4:J76,MATCH(D659,C4:C76,0),0),0)</f>
        <v>0</v>
      </c>
      <c r="L659" s="3">
        <f>-INDEX(A4:A76,MATCH(D659,C4:C76,0),0)</f>
        <v>-156</v>
      </c>
      <c r="M659" s="3">
        <f>RANK(K659,K658:K669)</f>
        <v>1</v>
      </c>
      <c r="N659" s="3">
        <f>SUMPRODUCT((M658:M669=M659)*(J658:J669&gt;J659))</f>
        <v>0</v>
      </c>
      <c r="O659" s="5">
        <f>SUMPRODUCT((M658:M669=M659)*(J658:J669=J659)*(H658:H669&gt;H659))</f>
        <v>0</v>
      </c>
      <c r="P659" s="3">
        <f>SUMPRODUCT((M658:M669=M659)*(J658:J669=J659)*(H658:H669=H659)*(L658:L669&gt;L659))</f>
        <v>10</v>
      </c>
      <c r="Q659" s="3">
        <f t="shared" ref="Q659:Q669" si="1437">SUM(M659:P659)</f>
        <v>11</v>
      </c>
      <c r="R659" s="5" t="s">
        <v>2</v>
      </c>
      <c r="S659" s="3">
        <v>2</v>
      </c>
      <c r="T659" s="3" t="str">
        <f>INDEX(R658:R669,MATCH(S659,Q658:Q669,0),0)</f>
        <v>J</v>
      </c>
      <c r="U659" s="5" t="str">
        <f>INDEX(D658:D669,MATCH(S659,Q658:Q669,0),0)</f>
        <v>Algerije</v>
      </c>
      <c r="V659" s="3" t="str">
        <f t="shared" ref="V659:V669" si="1438">3&amp;T659</f>
        <v>3J</v>
      </c>
      <c r="W659" s="3" t="str">
        <f>INDEX(R158:Y158,0,MATCH(V659,R655:Y655,0))</f>
        <v>1G</v>
      </c>
      <c r="DK659" s="10" t="e">
        <f ca="1">INDEX(DJ11:DJ14,MATCH(3,DI11:DI14,0),0)</f>
        <v>#N/A</v>
      </c>
      <c r="DL659" s="3">
        <f ca="1">IFERROR(INDEX(DK4:DK76,MATCH(DK659,DJ4:DJ76,0),0),0)</f>
        <v>0</v>
      </c>
      <c r="DM659" s="3">
        <f ca="1">IFERROR(INDEX(DL4:DL76,MATCH(DK659,DJ4:DJ76,0),0),0)</f>
        <v>0</v>
      </c>
      <c r="DN659" s="3">
        <f ca="1">IFERROR(INDEX(DM4:DM76,MATCH(DK659,DJ4:DJ76,0),0),0)</f>
        <v>0</v>
      </c>
      <c r="DO659" s="3">
        <f ca="1">IFERROR(INDEX(DN4:DN76,MATCH(DK659,DJ4:DJ76,0),0),0)</f>
        <v>0</v>
      </c>
      <c r="DP659" s="3">
        <f ca="1">IFERROR(INDEX(DO4:DO76,MATCH(DK659,DJ4:DJ76,0),0),0)</f>
        <v>0</v>
      </c>
      <c r="DQ659" s="3">
        <f t="shared" ref="DQ659:DQ669" ca="1" si="1439">DO659-DP659</f>
        <v>0</v>
      </c>
      <c r="DR659" s="3">
        <f ca="1">IFERROR(INDEX(DQ4:DQ76,MATCH(DK659,DJ4:DJ76,0),0),0)</f>
        <v>0</v>
      </c>
      <c r="DS659" s="3" t="e">
        <f ca="1">-INDEX(A4:A76,MATCH(DK659,C4:C76,0),0)</f>
        <v>#N/A</v>
      </c>
      <c r="DT659" s="3">
        <f ca="1">RANK(DR659,DR658:DR669)</f>
        <v>1</v>
      </c>
      <c r="DU659" s="3">
        <f ca="1">SUMPRODUCT((DT658:DT669=DT659)*(DQ658:DQ669&gt;DQ659))</f>
        <v>0</v>
      </c>
      <c r="DV659" s="5">
        <f ca="1">SUMPRODUCT((DT658:DT669=DT659)*(DQ658:DQ669=DQ659)*(DO658:DO669&gt;DO659))</f>
        <v>0</v>
      </c>
      <c r="DW659" s="3" t="e">
        <f ca="1">SUMPRODUCT((DT658:DT669=DT659)*(DQ658:DQ669=DQ659)*(DO658:DO669=DO659)*(DS658:DS669&gt;DS659))</f>
        <v>#N/A</v>
      </c>
      <c r="DX659" s="3" t="e">
        <f t="shared" ref="DX659:DX669" ca="1" si="1440">SUM(DT659:DW659)</f>
        <v>#N/A</v>
      </c>
      <c r="DY659" s="5" t="s">
        <v>2</v>
      </c>
      <c r="DZ659" s="3">
        <v>2</v>
      </c>
      <c r="EA659" s="3" t="e">
        <f ca="1">INDEX(DY658:DY669,MATCH(DZ659,DX658:DX669,0),0)</f>
        <v>#N/A</v>
      </c>
      <c r="EB659" s="5" t="e">
        <f ca="1">INDEX(DK658:DK669,MATCH(DZ659,DX658:DX669,0),0)</f>
        <v>#N/A</v>
      </c>
      <c r="EC659" s="3" t="e">
        <f t="shared" ref="EC659:EC669" ca="1" si="1441">3&amp;EA659</f>
        <v>#N/A</v>
      </c>
      <c r="ED659" s="3" t="str">
        <f>INDEX(DY158:EF158,0,MATCH(V659,DY655:EF655,0))</f>
        <v>1G</v>
      </c>
      <c r="HR659" s="10"/>
      <c r="IF659" s="5"/>
      <c r="II659" s="5"/>
      <c r="LY659" s="10"/>
      <c r="MM659" s="5"/>
      <c r="MP659" s="5"/>
      <c r="QF659" s="10"/>
      <c r="QT659" s="5"/>
      <c r="QW659" s="5"/>
      <c r="UM659" s="10"/>
      <c r="VA659" s="5"/>
      <c r="VD659" s="5"/>
      <c r="YT659" s="10"/>
      <c r="ZH659" s="5"/>
      <c r="ZK659" s="5"/>
      <c r="ADA659" s="10"/>
      <c r="ADO659" s="5"/>
      <c r="ADR659" s="5"/>
      <c r="AHH659" s="10"/>
      <c r="AHV659" s="5"/>
      <c r="AHY659" s="5"/>
      <c r="ALO659" s="10"/>
      <c r="AMC659" s="5"/>
      <c r="AMF659" s="5"/>
      <c r="APV659" s="10"/>
      <c r="AQJ659" s="5"/>
      <c r="AQM659" s="5"/>
      <c r="AUC659" s="10"/>
      <c r="AUQ659" s="5"/>
      <c r="AUT659" s="5"/>
      <c r="AYJ659" s="10"/>
      <c r="AYX659" s="5"/>
      <c r="AZA659" s="5"/>
      <c r="BCQ659" s="10"/>
      <c r="BDE659" s="5"/>
      <c r="BDH659" s="5"/>
      <c r="BGX659" s="10"/>
      <c r="BHL659" s="5"/>
      <c r="BHO659" s="5"/>
      <c r="BLE659" s="10"/>
      <c r="BLS659" s="5"/>
      <c r="BLV659" s="5"/>
      <c r="BPL659" s="10"/>
      <c r="BPZ659" s="5"/>
      <c r="BQC659" s="5"/>
      <c r="BTS659" s="10"/>
      <c r="BUG659" s="5"/>
      <c r="BUJ659" s="5"/>
      <c r="BXZ659" s="10"/>
      <c r="BYN659" s="5"/>
      <c r="BYQ659" s="5"/>
      <c r="CCG659" s="10"/>
      <c r="CCU659" s="5"/>
      <c r="CCX659" s="5"/>
      <c r="CGN659" s="10"/>
      <c r="CHB659" s="5"/>
      <c r="CHE659" s="5"/>
      <c r="CKU659" s="10"/>
      <c r="CLI659" s="5"/>
      <c r="CLL659" s="5"/>
      <c r="CPB659" s="10"/>
      <c r="CPP659" s="5"/>
      <c r="CPS659" s="5"/>
      <c r="CTI659" s="10"/>
      <c r="CTW659" s="5"/>
      <c r="CTZ659" s="5"/>
      <c r="CXP659" s="10"/>
      <c r="CYD659" s="5"/>
      <c r="CYG659" s="5"/>
      <c r="DBW659" s="10"/>
      <c r="DCK659" s="5"/>
      <c r="DCN659" s="5"/>
      <c r="DGD659" s="10"/>
      <c r="DGR659" s="5"/>
      <c r="DGU659" s="5"/>
      <c r="DKK659" s="10"/>
      <c r="DKY659" s="5"/>
      <c r="DLB659" s="5"/>
      <c r="DOR659" s="10"/>
      <c r="DPF659" s="5"/>
      <c r="DPI659" s="5"/>
      <c r="DSY659" s="10"/>
      <c r="DTM659" s="5"/>
      <c r="DTP659" s="5"/>
      <c r="DXF659" s="10"/>
      <c r="DXT659" s="5"/>
      <c r="DXW659" s="5"/>
      <c r="EBM659" s="10"/>
      <c r="ECA659" s="5"/>
      <c r="ECD659" s="5"/>
      <c r="EFT659" s="10"/>
      <c r="EGH659" s="5"/>
      <c r="EGK659" s="5"/>
      <c r="EKA659" s="10"/>
      <c r="EKO659" s="5"/>
      <c r="EKR659" s="5"/>
      <c r="EOH659" s="10"/>
      <c r="EOV659" s="5"/>
      <c r="EOY659" s="5"/>
      <c r="ESO659" s="10"/>
      <c r="ETC659" s="5"/>
      <c r="ETF659" s="5"/>
      <c r="EWV659" s="10"/>
      <c r="EXJ659" s="5"/>
      <c r="EXM659" s="5"/>
      <c r="FBC659" s="10"/>
      <c r="FBQ659" s="5"/>
      <c r="FBT659" s="5"/>
      <c r="FFJ659" s="10"/>
      <c r="FFX659" s="5"/>
      <c r="FGA659" s="5"/>
      <c r="FJQ659" s="10"/>
      <c r="FKE659" s="5"/>
      <c r="FKH659" s="5"/>
      <c r="FNX659" s="10"/>
      <c r="FOL659" s="5"/>
      <c r="FOO659" s="5"/>
      <c r="FSE659" s="10"/>
      <c r="FSS659" s="5"/>
      <c r="FSV659" s="5"/>
      <c r="FWL659" s="10"/>
      <c r="FWZ659" s="5"/>
      <c r="FXC659" s="5"/>
      <c r="GAS659" s="10"/>
      <c r="GBG659" s="5"/>
      <c r="GBJ659" s="5"/>
      <c r="GEZ659" s="10"/>
      <c r="GFN659" s="5"/>
      <c r="GFQ659" s="5"/>
      <c r="GJG659" s="10"/>
      <c r="GJU659" s="5"/>
      <c r="GJX659" s="5"/>
      <c r="GNN659" s="10"/>
      <c r="GOB659" s="5"/>
      <c r="GOE659" s="5"/>
      <c r="GRU659" s="10"/>
      <c r="GSI659" s="5"/>
      <c r="GSL659" s="5"/>
      <c r="GWB659" s="10"/>
      <c r="GWP659" s="5"/>
      <c r="GWS659" s="5"/>
      <c r="HAI659" s="10"/>
      <c r="HAW659" s="5"/>
      <c r="HAZ659" s="5"/>
      <c r="HEP659" s="10"/>
      <c r="HFD659" s="5"/>
      <c r="HFG659" s="5"/>
      <c r="HIW659" s="10"/>
      <c r="HJK659" s="5"/>
      <c r="HJN659" s="5"/>
      <c r="HND659" s="10"/>
      <c r="HNR659" s="5"/>
      <c r="HNU659" s="5"/>
      <c r="HRK659" s="10"/>
      <c r="HRY659" s="5"/>
      <c r="HSB659" s="5"/>
      <c r="HVR659" s="10"/>
      <c r="HWF659" s="5"/>
      <c r="HWI659" s="5"/>
      <c r="HZY659" s="10"/>
      <c r="IAM659" s="5"/>
      <c r="IAP659" s="5"/>
      <c r="IEF659" s="10"/>
      <c r="IET659" s="5"/>
      <c r="IEW659" s="5"/>
      <c r="IIM659" s="10"/>
      <c r="IJA659" s="5"/>
      <c r="IJD659" s="5"/>
      <c r="IMT659" s="10"/>
      <c r="INH659" s="5"/>
      <c r="INK659" s="5"/>
      <c r="IRA659" s="10"/>
      <c r="IRO659" s="5"/>
      <c r="IRR659" s="5"/>
      <c r="IVH659" s="10"/>
      <c r="IVV659" s="5"/>
      <c r="IVY659" s="5"/>
      <c r="IZO659" s="10"/>
      <c r="JAC659" s="5"/>
      <c r="JAF659" s="5"/>
      <c r="JDV659" s="10"/>
      <c r="JEJ659" s="5"/>
      <c r="JEM659" s="5"/>
      <c r="JIC659" s="10"/>
      <c r="JIQ659" s="5"/>
      <c r="JIT659" s="5"/>
      <c r="JMJ659" s="10"/>
      <c r="JMX659" s="5"/>
      <c r="JNA659" s="5"/>
      <c r="JQQ659" s="10"/>
      <c r="JRE659" s="5"/>
      <c r="JRH659" s="5"/>
      <c r="JUX659" s="10"/>
      <c r="JVL659" s="5"/>
      <c r="JVO659" s="5"/>
      <c r="JZE659" s="10"/>
      <c r="JZS659" s="5"/>
      <c r="JZV659" s="5"/>
      <c r="KDL659" s="10"/>
      <c r="KDZ659" s="5"/>
      <c r="KEC659" s="5"/>
      <c r="KHS659" s="10"/>
      <c r="KIG659" s="5"/>
      <c r="KIJ659" s="5"/>
      <c r="KLZ659" s="10"/>
      <c r="KMN659" s="5"/>
      <c r="KMQ659" s="5"/>
      <c r="KQG659" s="10"/>
      <c r="KQU659" s="5"/>
      <c r="KQX659" s="5"/>
      <c r="KUN659" s="10"/>
      <c r="KVB659" s="5"/>
      <c r="KVE659" s="5"/>
      <c r="KYU659" s="10"/>
      <c r="KZI659" s="5"/>
      <c r="KZL659" s="5"/>
      <c r="LDB659" s="10"/>
      <c r="LDP659" s="5"/>
      <c r="LDS659" s="5"/>
      <c r="LHI659" s="10"/>
      <c r="LHW659" s="5"/>
      <c r="LHZ659" s="5"/>
      <c r="LLP659" s="10"/>
      <c r="LMD659" s="5"/>
      <c r="LMG659" s="5"/>
      <c r="LPW659" s="10"/>
      <c r="LQK659" s="5"/>
      <c r="LQN659" s="5"/>
      <c r="LUD659" s="10"/>
      <c r="LUR659" s="5"/>
      <c r="LUU659" s="5"/>
      <c r="LYK659" s="10"/>
      <c r="LYY659" s="5"/>
      <c r="LZB659" s="5"/>
      <c r="MCR659" s="10"/>
      <c r="MDF659" s="5"/>
      <c r="MDI659" s="5"/>
      <c r="MGY659" s="10"/>
      <c r="MHM659" s="5"/>
      <c r="MHP659" s="5"/>
      <c r="MLF659" s="10"/>
      <c r="MLT659" s="5"/>
      <c r="MLW659" s="5"/>
      <c r="MPM659" s="10"/>
      <c r="MQA659" s="5"/>
      <c r="MQD659" s="5"/>
      <c r="MTT659" s="10"/>
      <c r="MUH659" s="5"/>
      <c r="MUK659" s="5"/>
      <c r="MYA659" s="10"/>
      <c r="MYO659" s="5"/>
      <c r="MYR659" s="5"/>
      <c r="NCH659" s="10"/>
      <c r="NCV659" s="5"/>
      <c r="NCY659" s="5"/>
      <c r="NGO659" s="10"/>
      <c r="NHC659" s="5"/>
      <c r="NHF659" s="5"/>
      <c r="NKV659" s="10"/>
      <c r="NLJ659" s="5"/>
      <c r="NLM659" s="5"/>
      <c r="NPC659" s="10"/>
      <c r="NPQ659" s="5"/>
      <c r="NPT659" s="5"/>
      <c r="NTJ659" s="10"/>
      <c r="NTX659" s="5"/>
      <c r="NUA659" s="5"/>
      <c r="NXQ659" s="10"/>
      <c r="NYE659" s="5"/>
      <c r="NYH659" s="5"/>
      <c r="OBX659" s="10"/>
      <c r="OCL659" s="5"/>
      <c r="OCO659" s="5"/>
      <c r="OGE659" s="10"/>
      <c r="OGS659" s="5"/>
      <c r="OGV659" s="5"/>
      <c r="OKL659" s="10"/>
      <c r="OKZ659" s="5"/>
      <c r="OLC659" s="5"/>
      <c r="OOS659" s="10"/>
      <c r="OPG659" s="5"/>
      <c r="OPJ659" s="5"/>
      <c r="OSZ659" s="10"/>
      <c r="OTN659" s="5"/>
      <c r="OTQ659" s="5"/>
      <c r="OXG659" s="10"/>
      <c r="OXU659" s="5"/>
      <c r="OXX659" s="5"/>
      <c r="PBN659" s="10"/>
      <c r="PCB659" s="5"/>
      <c r="PCE659" s="5"/>
      <c r="PFU659" s="10"/>
      <c r="PGI659" s="5"/>
      <c r="PGL659" s="5"/>
      <c r="PKB659" s="10"/>
      <c r="PKP659" s="5"/>
      <c r="PKS659" s="5"/>
      <c r="POI659" s="10"/>
      <c r="POW659" s="5"/>
      <c r="POZ659" s="5"/>
    </row>
    <row r="660" spans="4:1020 1114:2019 2113:3018 3112:4017 4111:5110 5124:6126 6220:7125 7219:8124 8218:9123 9217:10233 10327:11232" x14ac:dyDescent="0.25">
      <c r="D660" s="10" t="str">
        <f>INDEX(C18:C21,MATCH(3,B18:B21,0),0)</f>
        <v>Schotland</v>
      </c>
      <c r="E660" s="3">
        <f>IFERROR(INDEX(D4:D76,MATCH(D660,C4:C76,0),0),0)</f>
        <v>0</v>
      </c>
      <c r="F660" s="3">
        <f>IFERROR(INDEX(E4:E76,MATCH(D660,C4:C76,0),0),0)</f>
        <v>0</v>
      </c>
      <c r="G660" s="3">
        <f>IFERROR(INDEX(F4:F76,MATCH(D660,C4:C76,0),0),0)</f>
        <v>0</v>
      </c>
      <c r="H660" s="3">
        <f>IFERROR(INDEX(G4:G76,MATCH(D660,C4:C76,0),0),0)</f>
        <v>0</v>
      </c>
      <c r="I660" s="3">
        <f>IFERROR(INDEX(H4:H76,MATCH(D660,C4:C76,0),0),0)</f>
        <v>0</v>
      </c>
      <c r="J660" s="3">
        <f t="shared" si="1436"/>
        <v>0</v>
      </c>
      <c r="K660" s="3">
        <f>IFERROR(INDEX(J4:J76,MATCH(D660,C4:C76,0),0),0)</f>
        <v>0</v>
      </c>
      <c r="L660" s="3">
        <f>-INDEX(A4:A76,MATCH(D660,C4:C76,0),0)</f>
        <v>-138</v>
      </c>
      <c r="M660" s="3">
        <f>RANK(K660,K658:K669)</f>
        <v>1</v>
      </c>
      <c r="N660" s="3">
        <f>SUMPRODUCT((M658:M669=M660)*(J658:J669&gt;J660))</f>
        <v>0</v>
      </c>
      <c r="O660" s="5">
        <f>SUMPRODUCT((M658:M669=M660)*(J658:J669=J660)*(H658:H669&gt;H660))</f>
        <v>0</v>
      </c>
      <c r="P660" s="3">
        <f>SUMPRODUCT((M658:M669=M660)*(J658:J669=J660)*(H658:H669=H660)*(L658:L669&gt;L660))</f>
        <v>6</v>
      </c>
      <c r="Q660" s="3">
        <f t="shared" si="1437"/>
        <v>7</v>
      </c>
      <c r="R660" s="5" t="s">
        <v>3</v>
      </c>
      <c r="S660" s="3">
        <v>3</v>
      </c>
      <c r="T660" s="3" t="str">
        <f>INDEX(R658:R669,MATCH(S660,Q658:Q669,0),0)</f>
        <v>G</v>
      </c>
      <c r="U660" s="5" t="str">
        <f>INDEX(D658:D669,MATCH(S660,Q658:Q669,0),0)</f>
        <v>Egypte</v>
      </c>
      <c r="V660" s="3" t="str">
        <f t="shared" si="1438"/>
        <v>3G</v>
      </c>
      <c r="W660" s="3" t="str">
        <f>INDEX(R158:Y158,0,MATCH(V660,R655:Y655,0))</f>
        <v>1B</v>
      </c>
      <c r="DK660" s="10" t="e">
        <f ca="1">INDEX(DJ18:DJ21,MATCH(3,DI18:DI21,0),0)</f>
        <v>#N/A</v>
      </c>
      <c r="DL660" s="3">
        <f ca="1">IFERROR(INDEX(DK4:DK76,MATCH(DK660,DJ4:DJ76,0),0),0)</f>
        <v>0</v>
      </c>
      <c r="DM660" s="3">
        <f ca="1">IFERROR(INDEX(DL4:DL76,MATCH(DK660,DJ4:DJ76,0),0),0)</f>
        <v>0</v>
      </c>
      <c r="DN660" s="3">
        <f ca="1">IFERROR(INDEX(DM4:DM76,MATCH(DK660,DJ4:DJ76,0),0),0)</f>
        <v>0</v>
      </c>
      <c r="DO660" s="3">
        <f ca="1">IFERROR(INDEX(DN4:DN76,MATCH(DK660,DJ4:DJ76,0),0),0)</f>
        <v>0</v>
      </c>
      <c r="DP660" s="3">
        <f ca="1">IFERROR(INDEX(DO4:DO76,MATCH(DK660,DJ4:DJ76,0),0),0)</f>
        <v>0</v>
      </c>
      <c r="DQ660" s="3">
        <f t="shared" ca="1" si="1439"/>
        <v>0</v>
      </c>
      <c r="DR660" s="3">
        <f ca="1">IFERROR(INDEX(DQ4:DQ76,MATCH(DK660,DJ4:DJ76,0),0),0)</f>
        <v>0</v>
      </c>
      <c r="DS660" s="3" t="e">
        <f ca="1">-INDEX(A4:A76,MATCH(DK660,C4:C76,0),0)</f>
        <v>#N/A</v>
      </c>
      <c r="DT660" s="3">
        <f ca="1">RANK(DR660,DR658:DR669)</f>
        <v>1</v>
      </c>
      <c r="DU660" s="3">
        <f ca="1">SUMPRODUCT((DT658:DT669=DT660)*(DQ658:DQ669&gt;DQ660))</f>
        <v>0</v>
      </c>
      <c r="DV660" s="5">
        <f ca="1">SUMPRODUCT((DT658:DT669=DT660)*(DQ658:DQ669=DQ660)*(DO658:DO669&gt;DO660))</f>
        <v>0</v>
      </c>
      <c r="DW660" s="3" t="e">
        <f ca="1">SUMPRODUCT((DT658:DT669=DT660)*(DQ658:DQ669=DQ660)*(DO658:DO669=DO660)*(DS658:DS669&gt;DS660))</f>
        <v>#N/A</v>
      </c>
      <c r="DX660" s="3" t="e">
        <f t="shared" ca="1" si="1440"/>
        <v>#N/A</v>
      </c>
      <c r="DY660" s="5" t="s">
        <v>3</v>
      </c>
      <c r="DZ660" s="3">
        <v>3</v>
      </c>
      <c r="EA660" s="3" t="e">
        <f ca="1">INDEX(DY658:DY669,MATCH(DZ660,DX658:DX669,0),0)</f>
        <v>#N/A</v>
      </c>
      <c r="EB660" s="5" t="e">
        <f ca="1">INDEX(DK658:DK669,MATCH(DZ660,DX658:DX669,0),0)</f>
        <v>#N/A</v>
      </c>
      <c r="EC660" s="3" t="e">
        <f t="shared" ca="1" si="1441"/>
        <v>#N/A</v>
      </c>
      <c r="ED660" s="3" t="str">
        <f>INDEX(DY158:EF158,0,MATCH(V660,DY655:EF655,0))</f>
        <v>1B</v>
      </c>
      <c r="HR660" s="10"/>
      <c r="IF660" s="5"/>
      <c r="II660" s="5"/>
      <c r="LY660" s="10"/>
      <c r="MM660" s="5"/>
      <c r="MP660" s="5"/>
      <c r="QF660" s="10"/>
      <c r="QT660" s="5"/>
      <c r="QW660" s="5"/>
      <c r="UM660" s="10"/>
      <c r="VA660" s="5"/>
      <c r="VD660" s="5"/>
      <c r="YT660" s="10"/>
      <c r="ZH660" s="5"/>
      <c r="ZK660" s="5"/>
      <c r="ADA660" s="10"/>
      <c r="ADO660" s="5"/>
      <c r="ADR660" s="5"/>
      <c r="AHH660" s="10"/>
      <c r="AHV660" s="5"/>
      <c r="AHY660" s="5"/>
      <c r="ALO660" s="10"/>
      <c r="AMC660" s="5"/>
      <c r="AMF660" s="5"/>
      <c r="APV660" s="10"/>
      <c r="AQJ660" s="5"/>
      <c r="AQM660" s="5"/>
      <c r="AUC660" s="10"/>
      <c r="AUQ660" s="5"/>
      <c r="AUT660" s="5"/>
      <c r="AYJ660" s="10"/>
      <c r="AYX660" s="5"/>
      <c r="AZA660" s="5"/>
      <c r="BCQ660" s="10"/>
      <c r="BDE660" s="5"/>
      <c r="BDH660" s="5"/>
      <c r="BGX660" s="10"/>
      <c r="BHL660" s="5"/>
      <c r="BHO660" s="5"/>
      <c r="BLE660" s="10"/>
      <c r="BLS660" s="5"/>
      <c r="BLV660" s="5"/>
      <c r="BPL660" s="10"/>
      <c r="BPZ660" s="5"/>
      <c r="BQC660" s="5"/>
      <c r="BTS660" s="10"/>
      <c r="BUG660" s="5"/>
      <c r="BUJ660" s="5"/>
      <c r="BXZ660" s="10"/>
      <c r="BYN660" s="5"/>
      <c r="BYQ660" s="5"/>
      <c r="CCG660" s="10"/>
      <c r="CCU660" s="5"/>
      <c r="CCX660" s="5"/>
      <c r="CGN660" s="10"/>
      <c r="CHB660" s="5"/>
      <c r="CHE660" s="5"/>
      <c r="CKU660" s="10"/>
      <c r="CLI660" s="5"/>
      <c r="CLL660" s="5"/>
      <c r="CPB660" s="10"/>
      <c r="CPP660" s="5"/>
      <c r="CPS660" s="5"/>
      <c r="CTI660" s="10"/>
      <c r="CTW660" s="5"/>
      <c r="CTZ660" s="5"/>
      <c r="CXP660" s="10"/>
      <c r="CYD660" s="5"/>
      <c r="CYG660" s="5"/>
      <c r="DBW660" s="10"/>
      <c r="DCK660" s="5"/>
      <c r="DCN660" s="5"/>
      <c r="DGD660" s="10"/>
      <c r="DGR660" s="5"/>
      <c r="DGU660" s="5"/>
      <c r="DKK660" s="10"/>
      <c r="DKY660" s="5"/>
      <c r="DLB660" s="5"/>
      <c r="DOR660" s="10"/>
      <c r="DPF660" s="5"/>
      <c r="DPI660" s="5"/>
      <c r="DSY660" s="10"/>
      <c r="DTM660" s="5"/>
      <c r="DTP660" s="5"/>
      <c r="DXF660" s="10"/>
      <c r="DXT660" s="5"/>
      <c r="DXW660" s="5"/>
      <c r="EBM660" s="10"/>
      <c r="ECA660" s="5"/>
      <c r="ECD660" s="5"/>
      <c r="EFT660" s="10"/>
      <c r="EGH660" s="5"/>
      <c r="EGK660" s="5"/>
      <c r="EKA660" s="10"/>
      <c r="EKO660" s="5"/>
      <c r="EKR660" s="5"/>
      <c r="EOH660" s="10"/>
      <c r="EOV660" s="5"/>
      <c r="EOY660" s="5"/>
      <c r="ESO660" s="10"/>
      <c r="ETC660" s="5"/>
      <c r="ETF660" s="5"/>
      <c r="EWV660" s="10"/>
      <c r="EXJ660" s="5"/>
      <c r="EXM660" s="5"/>
      <c r="FBC660" s="10"/>
      <c r="FBQ660" s="5"/>
      <c r="FBT660" s="5"/>
      <c r="FFJ660" s="10"/>
      <c r="FFX660" s="5"/>
      <c r="FGA660" s="5"/>
      <c r="FJQ660" s="10"/>
      <c r="FKE660" s="5"/>
      <c r="FKH660" s="5"/>
      <c r="FNX660" s="10"/>
      <c r="FOL660" s="5"/>
      <c r="FOO660" s="5"/>
      <c r="FSE660" s="10"/>
      <c r="FSS660" s="5"/>
      <c r="FSV660" s="5"/>
      <c r="FWL660" s="10"/>
      <c r="FWZ660" s="5"/>
      <c r="FXC660" s="5"/>
      <c r="GAS660" s="10"/>
      <c r="GBG660" s="5"/>
      <c r="GBJ660" s="5"/>
      <c r="GEZ660" s="10"/>
      <c r="GFN660" s="5"/>
      <c r="GFQ660" s="5"/>
      <c r="GJG660" s="10"/>
      <c r="GJU660" s="5"/>
      <c r="GJX660" s="5"/>
      <c r="GNN660" s="10"/>
      <c r="GOB660" s="5"/>
      <c r="GOE660" s="5"/>
      <c r="GRU660" s="10"/>
      <c r="GSI660" s="5"/>
      <c r="GSL660" s="5"/>
      <c r="GWB660" s="10"/>
      <c r="GWP660" s="5"/>
      <c r="GWS660" s="5"/>
      <c r="HAI660" s="10"/>
      <c r="HAW660" s="5"/>
      <c r="HAZ660" s="5"/>
      <c r="HEP660" s="10"/>
      <c r="HFD660" s="5"/>
      <c r="HFG660" s="5"/>
      <c r="HIW660" s="10"/>
      <c r="HJK660" s="5"/>
      <c r="HJN660" s="5"/>
      <c r="HND660" s="10"/>
      <c r="HNR660" s="5"/>
      <c r="HNU660" s="5"/>
      <c r="HRK660" s="10"/>
      <c r="HRY660" s="5"/>
      <c r="HSB660" s="5"/>
      <c r="HVR660" s="10"/>
      <c r="HWF660" s="5"/>
      <c r="HWI660" s="5"/>
      <c r="HZY660" s="10"/>
      <c r="IAM660" s="5"/>
      <c r="IAP660" s="5"/>
      <c r="IEF660" s="10"/>
      <c r="IET660" s="5"/>
      <c r="IEW660" s="5"/>
      <c r="IIM660" s="10"/>
      <c r="IJA660" s="5"/>
      <c r="IJD660" s="5"/>
      <c r="IMT660" s="10"/>
      <c r="INH660" s="5"/>
      <c r="INK660" s="5"/>
      <c r="IRA660" s="10"/>
      <c r="IRO660" s="5"/>
      <c r="IRR660" s="5"/>
      <c r="IVH660" s="10"/>
      <c r="IVV660" s="5"/>
      <c r="IVY660" s="5"/>
      <c r="IZO660" s="10"/>
      <c r="JAC660" s="5"/>
      <c r="JAF660" s="5"/>
      <c r="JDV660" s="10"/>
      <c r="JEJ660" s="5"/>
      <c r="JEM660" s="5"/>
      <c r="JIC660" s="10"/>
      <c r="JIQ660" s="5"/>
      <c r="JIT660" s="5"/>
      <c r="JMJ660" s="10"/>
      <c r="JMX660" s="5"/>
      <c r="JNA660" s="5"/>
      <c r="JQQ660" s="10"/>
      <c r="JRE660" s="5"/>
      <c r="JRH660" s="5"/>
      <c r="JUX660" s="10"/>
      <c r="JVL660" s="5"/>
      <c r="JVO660" s="5"/>
      <c r="JZE660" s="10"/>
      <c r="JZS660" s="5"/>
      <c r="JZV660" s="5"/>
      <c r="KDL660" s="10"/>
      <c r="KDZ660" s="5"/>
      <c r="KEC660" s="5"/>
      <c r="KHS660" s="10"/>
      <c r="KIG660" s="5"/>
      <c r="KIJ660" s="5"/>
      <c r="KLZ660" s="10"/>
      <c r="KMN660" s="5"/>
      <c r="KMQ660" s="5"/>
      <c r="KQG660" s="10"/>
      <c r="KQU660" s="5"/>
      <c r="KQX660" s="5"/>
      <c r="KUN660" s="10"/>
      <c r="KVB660" s="5"/>
      <c r="KVE660" s="5"/>
      <c r="KYU660" s="10"/>
      <c r="KZI660" s="5"/>
      <c r="KZL660" s="5"/>
      <c r="LDB660" s="10"/>
      <c r="LDP660" s="5"/>
      <c r="LDS660" s="5"/>
      <c r="LHI660" s="10"/>
      <c r="LHW660" s="5"/>
      <c r="LHZ660" s="5"/>
      <c r="LLP660" s="10"/>
      <c r="LMD660" s="5"/>
      <c r="LMG660" s="5"/>
      <c r="LPW660" s="10"/>
      <c r="LQK660" s="5"/>
      <c r="LQN660" s="5"/>
      <c r="LUD660" s="10"/>
      <c r="LUR660" s="5"/>
      <c r="LUU660" s="5"/>
      <c r="LYK660" s="10"/>
      <c r="LYY660" s="5"/>
      <c r="LZB660" s="5"/>
      <c r="MCR660" s="10"/>
      <c r="MDF660" s="5"/>
      <c r="MDI660" s="5"/>
      <c r="MGY660" s="10"/>
      <c r="MHM660" s="5"/>
      <c r="MHP660" s="5"/>
      <c r="MLF660" s="10"/>
      <c r="MLT660" s="5"/>
      <c r="MLW660" s="5"/>
      <c r="MPM660" s="10"/>
      <c r="MQA660" s="5"/>
      <c r="MQD660" s="5"/>
      <c r="MTT660" s="10"/>
      <c r="MUH660" s="5"/>
      <c r="MUK660" s="5"/>
      <c r="MYA660" s="10"/>
      <c r="MYO660" s="5"/>
      <c r="MYR660" s="5"/>
      <c r="NCH660" s="10"/>
      <c r="NCV660" s="5"/>
      <c r="NCY660" s="5"/>
      <c r="NGO660" s="10"/>
      <c r="NHC660" s="5"/>
      <c r="NHF660" s="5"/>
      <c r="NKV660" s="10"/>
      <c r="NLJ660" s="5"/>
      <c r="NLM660" s="5"/>
      <c r="NPC660" s="10"/>
      <c r="NPQ660" s="5"/>
      <c r="NPT660" s="5"/>
      <c r="NTJ660" s="10"/>
      <c r="NTX660" s="5"/>
      <c r="NUA660" s="5"/>
      <c r="NXQ660" s="10"/>
      <c r="NYE660" s="5"/>
      <c r="NYH660" s="5"/>
      <c r="OBX660" s="10"/>
      <c r="OCL660" s="5"/>
      <c r="OCO660" s="5"/>
      <c r="OGE660" s="10"/>
      <c r="OGS660" s="5"/>
      <c r="OGV660" s="5"/>
      <c r="OKL660" s="10"/>
      <c r="OKZ660" s="5"/>
      <c r="OLC660" s="5"/>
      <c r="OOS660" s="10"/>
      <c r="OPG660" s="5"/>
      <c r="OPJ660" s="5"/>
      <c r="OSZ660" s="10"/>
      <c r="OTN660" s="5"/>
      <c r="OTQ660" s="5"/>
      <c r="OXG660" s="10"/>
      <c r="OXU660" s="5"/>
      <c r="OXX660" s="5"/>
      <c r="PBN660" s="10"/>
      <c r="PCB660" s="5"/>
      <c r="PCE660" s="5"/>
      <c r="PFU660" s="10"/>
      <c r="PGI660" s="5"/>
      <c r="PGL660" s="5"/>
      <c r="PKB660" s="10"/>
      <c r="PKP660" s="5"/>
      <c r="PKS660" s="5"/>
      <c r="POI660" s="10"/>
      <c r="POW660" s="5"/>
      <c r="POZ660" s="5"/>
    </row>
    <row r="661" spans="4:1020 1114:2019 2113:3018 3112:4017 4111:5110 5124:6126 6220:7125 7219:8124 8218:9123 9217:10233 10327:11232" x14ac:dyDescent="0.25">
      <c r="D661" s="10" t="str">
        <f>INDEX(C25:C28,MATCH(3,B25:B28,0),0)</f>
        <v>Australië</v>
      </c>
      <c r="E661" s="3">
        <f>IFERROR(INDEX(D4:D76,MATCH(D661,C4:C76,0),0),0)</f>
        <v>0</v>
      </c>
      <c r="F661" s="3">
        <f>IFERROR(INDEX(E4:E76,MATCH(D661,C4:C76,0),0),0)</f>
        <v>0</v>
      </c>
      <c r="G661" s="3">
        <f>IFERROR(INDEX(F4:F76,MATCH(D661,C4:C76,0),0),0)</f>
        <v>0</v>
      </c>
      <c r="H661" s="3">
        <f>IFERROR(INDEX(G4:G76,MATCH(D661,C4:C76,0),0),0)</f>
        <v>0</v>
      </c>
      <c r="I661" s="3">
        <f>IFERROR(INDEX(H4:H76,MATCH(D661,C4:C76,0),0),0)</f>
        <v>0</v>
      </c>
      <c r="J661" s="3">
        <f t="shared" si="1436"/>
        <v>0</v>
      </c>
      <c r="K661" s="3">
        <f>IFERROR(INDEX(J4:J76,MATCH(D661,C4:C76,0),0),0)</f>
        <v>0</v>
      </c>
      <c r="L661" s="3">
        <f>-INDEX(A4:A76,MATCH(D661,C4:C76,0),0)</f>
        <v>-127</v>
      </c>
      <c r="M661" s="3">
        <f>RANK(K661,K658:K669)</f>
        <v>1</v>
      </c>
      <c r="N661" s="3">
        <f>SUMPRODUCT((M658:M669=M661)*(J658:J669&gt;J661))</f>
        <v>0</v>
      </c>
      <c r="O661" s="5">
        <f>SUMPRODUCT((M658:M669=M661)*(J658:J669=J661)*(H658:H669&gt;H661))</f>
        <v>0</v>
      </c>
      <c r="P661" s="3">
        <f>SUMPRODUCT((M658:M669=M661)*(J658:J669=J661)*(H658:H669=H661)*(L658:L669&gt;L661))</f>
        <v>0</v>
      </c>
      <c r="Q661" s="3">
        <f t="shared" si="1437"/>
        <v>1</v>
      </c>
      <c r="R661" s="5" t="s">
        <v>4</v>
      </c>
      <c r="S661" s="3">
        <v>4</v>
      </c>
      <c r="T661" s="3" t="str">
        <f>INDEX(R658:R669,MATCH(S661,Q658:Q669,0),0)</f>
        <v>I</v>
      </c>
      <c r="U661" s="5" t="str">
        <f>INDEX(D658:D669,MATCH(S661,Q658:Q669,0),0)</f>
        <v>Noorwegen</v>
      </c>
      <c r="V661" s="3" t="str">
        <f t="shared" si="1438"/>
        <v>3I</v>
      </c>
      <c r="W661" s="3" t="str">
        <f>INDEX(R158:Y158,0,MATCH(V661,R655:Y655,0))</f>
        <v>1L</v>
      </c>
      <c r="DK661" s="10" t="e">
        <f ca="1">INDEX(DJ25:DJ28,MATCH(3,DI25:DI28,0),0)</f>
        <v>#N/A</v>
      </c>
      <c r="DL661" s="3">
        <f ca="1">IFERROR(INDEX(DK4:DK76,MATCH(DK661,DJ4:DJ76,0),0),0)</f>
        <v>0</v>
      </c>
      <c r="DM661" s="3">
        <f ca="1">IFERROR(INDEX(DL4:DL76,MATCH(DK661,DJ4:DJ76,0),0),0)</f>
        <v>0</v>
      </c>
      <c r="DN661" s="3">
        <f ca="1">IFERROR(INDEX(DM4:DM76,MATCH(DK661,DJ4:DJ76,0),0),0)</f>
        <v>0</v>
      </c>
      <c r="DO661" s="3">
        <f ca="1">IFERROR(INDEX(DN4:DN76,MATCH(DK661,DJ4:DJ76,0),0),0)</f>
        <v>0</v>
      </c>
      <c r="DP661" s="3">
        <f ca="1">IFERROR(INDEX(DO4:DO76,MATCH(DK661,DJ4:DJ76,0),0),0)</f>
        <v>0</v>
      </c>
      <c r="DQ661" s="3">
        <f t="shared" ca="1" si="1439"/>
        <v>0</v>
      </c>
      <c r="DR661" s="3">
        <f ca="1">IFERROR(INDEX(DQ4:DQ76,MATCH(DK661,DJ4:DJ76,0),0),0)</f>
        <v>0</v>
      </c>
      <c r="DS661" s="3" t="e">
        <f ca="1">-INDEX(A4:A76,MATCH(DK661,C4:C76,0),0)</f>
        <v>#N/A</v>
      </c>
      <c r="DT661" s="3">
        <f ca="1">RANK(DR661,DR658:DR669)</f>
        <v>1</v>
      </c>
      <c r="DU661" s="3">
        <f ca="1">SUMPRODUCT((DT658:DT669=DT661)*(DQ658:DQ669&gt;DQ661))</f>
        <v>0</v>
      </c>
      <c r="DV661" s="5">
        <f ca="1">SUMPRODUCT((DT658:DT669=DT661)*(DQ658:DQ669=DQ661)*(DO658:DO669&gt;DO661))</f>
        <v>0</v>
      </c>
      <c r="DW661" s="3" t="e">
        <f ca="1">SUMPRODUCT((DT658:DT669=DT661)*(DQ658:DQ669=DQ661)*(DO658:DO669=DO661)*(DS658:DS669&gt;DS661))</f>
        <v>#N/A</v>
      </c>
      <c r="DX661" s="3" t="e">
        <f t="shared" ca="1" si="1440"/>
        <v>#N/A</v>
      </c>
      <c r="DY661" s="5" t="s">
        <v>4</v>
      </c>
      <c r="DZ661" s="3">
        <v>4</v>
      </c>
      <c r="EA661" s="3" t="e">
        <f ca="1">INDEX(DY658:DY669,MATCH(DZ661,DX658:DX669,0),0)</f>
        <v>#N/A</v>
      </c>
      <c r="EB661" s="5" t="e">
        <f ca="1">INDEX(DK658:DK669,MATCH(DZ661,DX658:DX669,0),0)</f>
        <v>#N/A</v>
      </c>
      <c r="EC661" s="3" t="e">
        <f t="shared" ca="1" si="1441"/>
        <v>#N/A</v>
      </c>
      <c r="ED661" s="3" t="str">
        <f>INDEX(DY158:EF158,0,MATCH(V661,DY655:EF655,0))</f>
        <v>1L</v>
      </c>
      <c r="HR661" s="10"/>
      <c r="IF661" s="5"/>
      <c r="II661" s="5"/>
      <c r="LY661" s="10"/>
      <c r="MM661" s="5"/>
      <c r="MP661" s="5"/>
      <c r="QF661" s="10"/>
      <c r="QT661" s="5"/>
      <c r="QW661" s="5"/>
      <c r="UM661" s="10"/>
      <c r="VA661" s="5"/>
      <c r="VD661" s="5"/>
      <c r="YT661" s="10"/>
      <c r="ZH661" s="5"/>
      <c r="ZK661" s="5"/>
      <c r="ADA661" s="10"/>
      <c r="ADO661" s="5"/>
      <c r="ADR661" s="5"/>
      <c r="AHH661" s="10"/>
      <c r="AHV661" s="5"/>
      <c r="AHY661" s="5"/>
      <c r="ALO661" s="10"/>
      <c r="AMC661" s="5"/>
      <c r="AMF661" s="5"/>
      <c r="APV661" s="10"/>
      <c r="AQJ661" s="5"/>
      <c r="AQM661" s="5"/>
      <c r="AUC661" s="10"/>
      <c r="AUQ661" s="5"/>
      <c r="AUT661" s="5"/>
      <c r="AYJ661" s="10"/>
      <c r="AYX661" s="5"/>
      <c r="AZA661" s="5"/>
      <c r="BCQ661" s="10"/>
      <c r="BDE661" s="5"/>
      <c r="BDH661" s="5"/>
      <c r="BGX661" s="10"/>
      <c r="BHL661" s="5"/>
      <c r="BHO661" s="5"/>
      <c r="BLE661" s="10"/>
      <c r="BLS661" s="5"/>
      <c r="BLV661" s="5"/>
      <c r="BPL661" s="10"/>
      <c r="BPZ661" s="5"/>
      <c r="BQC661" s="5"/>
      <c r="BTS661" s="10"/>
      <c r="BUG661" s="5"/>
      <c r="BUJ661" s="5"/>
      <c r="BXZ661" s="10"/>
      <c r="BYN661" s="5"/>
      <c r="BYQ661" s="5"/>
      <c r="CCG661" s="10"/>
      <c r="CCU661" s="5"/>
      <c r="CCX661" s="5"/>
      <c r="CGN661" s="10"/>
      <c r="CHB661" s="5"/>
      <c r="CHE661" s="5"/>
      <c r="CKU661" s="10"/>
      <c r="CLI661" s="5"/>
      <c r="CLL661" s="5"/>
      <c r="CPB661" s="10"/>
      <c r="CPP661" s="5"/>
      <c r="CPS661" s="5"/>
      <c r="CTI661" s="10"/>
      <c r="CTW661" s="5"/>
      <c r="CTZ661" s="5"/>
      <c r="CXP661" s="10"/>
      <c r="CYD661" s="5"/>
      <c r="CYG661" s="5"/>
      <c r="DBW661" s="10"/>
      <c r="DCK661" s="5"/>
      <c r="DCN661" s="5"/>
      <c r="DGD661" s="10"/>
      <c r="DGR661" s="5"/>
      <c r="DGU661" s="5"/>
      <c r="DKK661" s="10"/>
      <c r="DKY661" s="5"/>
      <c r="DLB661" s="5"/>
      <c r="DOR661" s="10"/>
      <c r="DPF661" s="5"/>
      <c r="DPI661" s="5"/>
      <c r="DSY661" s="10"/>
      <c r="DTM661" s="5"/>
      <c r="DTP661" s="5"/>
      <c r="DXF661" s="10"/>
      <c r="DXT661" s="5"/>
      <c r="DXW661" s="5"/>
      <c r="EBM661" s="10"/>
      <c r="ECA661" s="5"/>
      <c r="ECD661" s="5"/>
      <c r="EFT661" s="10"/>
      <c r="EGH661" s="5"/>
      <c r="EGK661" s="5"/>
      <c r="EKA661" s="10"/>
      <c r="EKO661" s="5"/>
      <c r="EKR661" s="5"/>
      <c r="EOH661" s="10"/>
      <c r="EOV661" s="5"/>
      <c r="EOY661" s="5"/>
      <c r="ESO661" s="10"/>
      <c r="ETC661" s="5"/>
      <c r="ETF661" s="5"/>
      <c r="EWV661" s="10"/>
      <c r="EXJ661" s="5"/>
      <c r="EXM661" s="5"/>
      <c r="FBC661" s="10"/>
      <c r="FBQ661" s="5"/>
      <c r="FBT661" s="5"/>
      <c r="FFJ661" s="10"/>
      <c r="FFX661" s="5"/>
      <c r="FGA661" s="5"/>
      <c r="FJQ661" s="10"/>
      <c r="FKE661" s="5"/>
      <c r="FKH661" s="5"/>
      <c r="FNX661" s="10"/>
      <c r="FOL661" s="5"/>
      <c r="FOO661" s="5"/>
      <c r="FSE661" s="10"/>
      <c r="FSS661" s="5"/>
      <c r="FSV661" s="5"/>
      <c r="FWL661" s="10"/>
      <c r="FWZ661" s="5"/>
      <c r="FXC661" s="5"/>
      <c r="GAS661" s="10"/>
      <c r="GBG661" s="5"/>
      <c r="GBJ661" s="5"/>
      <c r="GEZ661" s="10"/>
      <c r="GFN661" s="5"/>
      <c r="GFQ661" s="5"/>
      <c r="GJG661" s="10"/>
      <c r="GJU661" s="5"/>
      <c r="GJX661" s="5"/>
      <c r="GNN661" s="10"/>
      <c r="GOB661" s="5"/>
      <c r="GOE661" s="5"/>
      <c r="GRU661" s="10"/>
      <c r="GSI661" s="5"/>
      <c r="GSL661" s="5"/>
      <c r="GWB661" s="10"/>
      <c r="GWP661" s="5"/>
      <c r="GWS661" s="5"/>
      <c r="HAI661" s="10"/>
      <c r="HAW661" s="5"/>
      <c r="HAZ661" s="5"/>
      <c r="HEP661" s="10"/>
      <c r="HFD661" s="5"/>
      <c r="HFG661" s="5"/>
      <c r="HIW661" s="10"/>
      <c r="HJK661" s="5"/>
      <c r="HJN661" s="5"/>
      <c r="HND661" s="10"/>
      <c r="HNR661" s="5"/>
      <c r="HNU661" s="5"/>
      <c r="HRK661" s="10"/>
      <c r="HRY661" s="5"/>
      <c r="HSB661" s="5"/>
      <c r="HVR661" s="10"/>
      <c r="HWF661" s="5"/>
      <c r="HWI661" s="5"/>
      <c r="HZY661" s="10"/>
      <c r="IAM661" s="5"/>
      <c r="IAP661" s="5"/>
      <c r="IEF661" s="10"/>
      <c r="IET661" s="5"/>
      <c r="IEW661" s="5"/>
      <c r="IIM661" s="10"/>
      <c r="IJA661" s="5"/>
      <c r="IJD661" s="5"/>
      <c r="IMT661" s="10"/>
      <c r="INH661" s="5"/>
      <c r="INK661" s="5"/>
      <c r="IRA661" s="10"/>
      <c r="IRO661" s="5"/>
      <c r="IRR661" s="5"/>
      <c r="IVH661" s="10"/>
      <c r="IVV661" s="5"/>
      <c r="IVY661" s="5"/>
      <c r="IZO661" s="10"/>
      <c r="JAC661" s="5"/>
      <c r="JAF661" s="5"/>
      <c r="JDV661" s="10"/>
      <c r="JEJ661" s="5"/>
      <c r="JEM661" s="5"/>
      <c r="JIC661" s="10"/>
      <c r="JIQ661" s="5"/>
      <c r="JIT661" s="5"/>
      <c r="JMJ661" s="10"/>
      <c r="JMX661" s="5"/>
      <c r="JNA661" s="5"/>
      <c r="JQQ661" s="10"/>
      <c r="JRE661" s="5"/>
      <c r="JRH661" s="5"/>
      <c r="JUX661" s="10"/>
      <c r="JVL661" s="5"/>
      <c r="JVO661" s="5"/>
      <c r="JZE661" s="10"/>
      <c r="JZS661" s="5"/>
      <c r="JZV661" s="5"/>
      <c r="KDL661" s="10"/>
      <c r="KDZ661" s="5"/>
      <c r="KEC661" s="5"/>
      <c r="KHS661" s="10"/>
      <c r="KIG661" s="5"/>
      <c r="KIJ661" s="5"/>
      <c r="KLZ661" s="10"/>
      <c r="KMN661" s="5"/>
      <c r="KMQ661" s="5"/>
      <c r="KQG661" s="10"/>
      <c r="KQU661" s="5"/>
      <c r="KQX661" s="5"/>
      <c r="KUN661" s="10"/>
      <c r="KVB661" s="5"/>
      <c r="KVE661" s="5"/>
      <c r="KYU661" s="10"/>
      <c r="KZI661" s="5"/>
      <c r="KZL661" s="5"/>
      <c r="LDB661" s="10"/>
      <c r="LDP661" s="5"/>
      <c r="LDS661" s="5"/>
      <c r="LHI661" s="10"/>
      <c r="LHW661" s="5"/>
      <c r="LHZ661" s="5"/>
      <c r="LLP661" s="10"/>
      <c r="LMD661" s="5"/>
      <c r="LMG661" s="5"/>
      <c r="LPW661" s="10"/>
      <c r="LQK661" s="5"/>
      <c r="LQN661" s="5"/>
      <c r="LUD661" s="10"/>
      <c r="LUR661" s="5"/>
      <c r="LUU661" s="5"/>
      <c r="LYK661" s="10"/>
      <c r="LYY661" s="5"/>
      <c r="LZB661" s="5"/>
      <c r="MCR661" s="10"/>
      <c r="MDF661" s="5"/>
      <c r="MDI661" s="5"/>
      <c r="MGY661" s="10"/>
      <c r="MHM661" s="5"/>
      <c r="MHP661" s="5"/>
      <c r="MLF661" s="10"/>
      <c r="MLT661" s="5"/>
      <c r="MLW661" s="5"/>
      <c r="MPM661" s="10"/>
      <c r="MQA661" s="5"/>
      <c r="MQD661" s="5"/>
      <c r="MTT661" s="10"/>
      <c r="MUH661" s="5"/>
      <c r="MUK661" s="5"/>
      <c r="MYA661" s="10"/>
      <c r="MYO661" s="5"/>
      <c r="MYR661" s="5"/>
      <c r="NCH661" s="10"/>
      <c r="NCV661" s="5"/>
      <c r="NCY661" s="5"/>
      <c r="NGO661" s="10"/>
      <c r="NHC661" s="5"/>
      <c r="NHF661" s="5"/>
      <c r="NKV661" s="10"/>
      <c r="NLJ661" s="5"/>
      <c r="NLM661" s="5"/>
      <c r="NPC661" s="10"/>
      <c r="NPQ661" s="5"/>
      <c r="NPT661" s="5"/>
      <c r="NTJ661" s="10"/>
      <c r="NTX661" s="5"/>
      <c r="NUA661" s="5"/>
      <c r="NXQ661" s="10"/>
      <c r="NYE661" s="5"/>
      <c r="NYH661" s="5"/>
      <c r="OBX661" s="10"/>
      <c r="OCL661" s="5"/>
      <c r="OCO661" s="5"/>
      <c r="OGE661" s="10"/>
      <c r="OGS661" s="5"/>
      <c r="OGV661" s="5"/>
      <c r="OKL661" s="10"/>
      <c r="OKZ661" s="5"/>
      <c r="OLC661" s="5"/>
      <c r="OOS661" s="10"/>
      <c r="OPG661" s="5"/>
      <c r="OPJ661" s="5"/>
      <c r="OSZ661" s="10"/>
      <c r="OTN661" s="5"/>
      <c r="OTQ661" s="5"/>
      <c r="OXG661" s="10"/>
      <c r="OXU661" s="5"/>
      <c r="OXX661" s="5"/>
      <c r="PBN661" s="10"/>
      <c r="PCB661" s="5"/>
      <c r="PCE661" s="5"/>
      <c r="PFU661" s="10"/>
      <c r="PGI661" s="5"/>
      <c r="PGL661" s="5"/>
      <c r="PKB661" s="10"/>
      <c r="PKP661" s="5"/>
      <c r="PKS661" s="5"/>
      <c r="POI661" s="10"/>
      <c r="POW661" s="5"/>
      <c r="POZ661" s="5"/>
    </row>
    <row r="662" spans="4:1020 1114:2019 2113:3018 3112:4017 4111:5110 5124:6126 6220:7125 7219:8124 8218:9123 9217:10233 10327:11232" x14ac:dyDescent="0.25">
      <c r="D662" s="10" t="str">
        <f>INDEX(C31:C34,MATCH(3,B31:B34,0),0)</f>
        <v>Ivoorkust</v>
      </c>
      <c r="E662" s="3">
        <f>IFERROR(INDEX(D4:D76,MATCH(D662,C4:C76,0),0),0)</f>
        <v>0</v>
      </c>
      <c r="F662" s="3">
        <f>IFERROR(INDEX(E4:E76,MATCH(D662,C4:C76,0),0),0)</f>
        <v>0</v>
      </c>
      <c r="G662" s="3">
        <f>IFERROR(INDEX(F4:F76,MATCH(D662,C4:C76,0),0),0)</f>
        <v>0</v>
      </c>
      <c r="H662" s="3">
        <f>IFERROR(INDEX(G4:G76,MATCH(D662,C4:C76,0),0),0)</f>
        <v>0</v>
      </c>
      <c r="I662" s="3">
        <f>IFERROR(INDEX(H4:H76,MATCH(D662,C4:C76,0),0),0)</f>
        <v>0</v>
      </c>
      <c r="J662" s="3">
        <f t="shared" si="1436"/>
        <v>0</v>
      </c>
      <c r="K662" s="3">
        <f>IFERROR(INDEX(J4:J76,MATCH(D662,C4:C76,0),0),0)</f>
        <v>0</v>
      </c>
      <c r="L662" s="3">
        <f>-INDEX(A4:A76,MATCH(D662,C4:C76,0),0)</f>
        <v>-137</v>
      </c>
      <c r="M662" s="3">
        <f>RANK(K662,K658:K669)</f>
        <v>1</v>
      </c>
      <c r="N662" s="3">
        <f>SUMPRODUCT((M658:M669=M662)*(J658:J669&gt;J662))</f>
        <v>0</v>
      </c>
      <c r="O662" s="5">
        <f>SUMPRODUCT((M658:M669=M662)*(J658:J669=J662)*(H658:H669&gt;H662))</f>
        <v>0</v>
      </c>
      <c r="P662" s="3">
        <f>SUMPRODUCT((M658:M669=M662)*(J658:J669=J662)*(H658:H669=H662)*(L658:L669&gt;L662))</f>
        <v>5</v>
      </c>
      <c r="Q662" s="3">
        <f t="shared" si="1437"/>
        <v>6</v>
      </c>
      <c r="R662" s="5" t="s">
        <v>5</v>
      </c>
      <c r="S662" s="3">
        <v>5</v>
      </c>
      <c r="T662" s="3" t="str">
        <f>INDEX(R658:R669,MATCH(S662,Q658:Q669,0),0)</f>
        <v>L</v>
      </c>
      <c r="U662" s="5" t="str">
        <f>INDEX(D658:D669,MATCH(S662,Q658:Q669,0),0)</f>
        <v>Panama</v>
      </c>
      <c r="V662" s="3" t="str">
        <f t="shared" si="1438"/>
        <v>3L</v>
      </c>
      <c r="W662" s="3" t="str">
        <f>INDEX(R158:Y158,0,MATCH(V662,R655:Y655,0))</f>
        <v>1K</v>
      </c>
      <c r="DK662" s="10" t="e">
        <f ca="1">INDEX(DJ31:DJ34,MATCH(3,DI31:DI34,0),0)</f>
        <v>#N/A</v>
      </c>
      <c r="DL662" s="3">
        <f ca="1">IFERROR(INDEX(DK4:DK76,MATCH(DK662,DJ4:DJ76,0),0),0)</f>
        <v>0</v>
      </c>
      <c r="DM662" s="3">
        <f ca="1">IFERROR(INDEX(DL4:DL76,MATCH(DK662,DJ4:DJ76,0),0),0)</f>
        <v>0</v>
      </c>
      <c r="DN662" s="3">
        <f ca="1">IFERROR(INDEX(DM4:DM76,MATCH(DK662,DJ4:DJ76,0),0),0)</f>
        <v>0</v>
      </c>
      <c r="DO662" s="3">
        <f ca="1">IFERROR(INDEX(DN4:DN76,MATCH(DK662,DJ4:DJ76,0),0),0)</f>
        <v>0</v>
      </c>
      <c r="DP662" s="3">
        <f ca="1">IFERROR(INDEX(DO4:DO76,MATCH(DK662,DJ4:DJ76,0),0),0)</f>
        <v>0</v>
      </c>
      <c r="DQ662" s="3">
        <f t="shared" ca="1" si="1439"/>
        <v>0</v>
      </c>
      <c r="DR662" s="3">
        <f ca="1">IFERROR(INDEX(DQ4:DQ76,MATCH(DK662,DJ4:DJ76,0),0),0)</f>
        <v>0</v>
      </c>
      <c r="DS662" s="3" t="e">
        <f ca="1">-INDEX(A4:A76,MATCH(DK662,C4:C76,0),0)</f>
        <v>#N/A</v>
      </c>
      <c r="DT662" s="3">
        <f ca="1">RANK(DR662,DR658:DR669)</f>
        <v>1</v>
      </c>
      <c r="DU662" s="3">
        <f ca="1">SUMPRODUCT((DT658:DT669=DT662)*(DQ658:DQ669&gt;DQ662))</f>
        <v>0</v>
      </c>
      <c r="DV662" s="5">
        <f ca="1">SUMPRODUCT((DT658:DT669=DT662)*(DQ658:DQ669=DQ662)*(DO658:DO669&gt;DO662))</f>
        <v>0</v>
      </c>
      <c r="DW662" s="3" t="e">
        <f ca="1">SUMPRODUCT((DT658:DT669=DT662)*(DQ658:DQ669=DQ662)*(DO658:DO669=DO662)*(DS658:DS669&gt;DS662))</f>
        <v>#N/A</v>
      </c>
      <c r="DX662" s="3" t="e">
        <f t="shared" ca="1" si="1440"/>
        <v>#N/A</v>
      </c>
      <c r="DY662" s="5" t="s">
        <v>5</v>
      </c>
      <c r="DZ662" s="3">
        <v>5</v>
      </c>
      <c r="EA662" s="3" t="e">
        <f ca="1">INDEX(DY658:DY669,MATCH(DZ662,DX658:DX669,0),0)</f>
        <v>#N/A</v>
      </c>
      <c r="EB662" s="5" t="e">
        <f ca="1">INDEX(DK658:DK669,MATCH(DZ662,DX658:DX669,0),0)</f>
        <v>#N/A</v>
      </c>
      <c r="EC662" s="3" t="e">
        <f t="shared" ca="1" si="1441"/>
        <v>#N/A</v>
      </c>
      <c r="ED662" s="3" t="str">
        <f>INDEX(DY158:EF158,0,MATCH(V662,DY655:EF655,0))</f>
        <v>1K</v>
      </c>
      <c r="HR662" s="10"/>
      <c r="IF662" s="5"/>
      <c r="II662" s="5"/>
      <c r="LY662" s="10"/>
      <c r="MM662" s="5"/>
      <c r="MP662" s="5"/>
      <c r="QF662" s="10"/>
      <c r="QT662" s="5"/>
      <c r="QW662" s="5"/>
      <c r="UM662" s="10"/>
      <c r="VA662" s="5"/>
      <c r="VD662" s="5"/>
      <c r="YT662" s="10"/>
      <c r="ZH662" s="5"/>
      <c r="ZK662" s="5"/>
      <c r="ADA662" s="10"/>
      <c r="ADO662" s="5"/>
      <c r="ADR662" s="5"/>
      <c r="AHH662" s="10"/>
      <c r="AHV662" s="5"/>
      <c r="AHY662" s="5"/>
      <c r="ALO662" s="10"/>
      <c r="AMC662" s="5"/>
      <c r="AMF662" s="5"/>
      <c r="APV662" s="10"/>
      <c r="AQJ662" s="5"/>
      <c r="AQM662" s="5"/>
      <c r="AUC662" s="10"/>
      <c r="AUQ662" s="5"/>
      <c r="AUT662" s="5"/>
      <c r="AYJ662" s="10"/>
      <c r="AYX662" s="5"/>
      <c r="AZA662" s="5"/>
      <c r="BCQ662" s="10"/>
      <c r="BDE662" s="5"/>
      <c r="BDH662" s="5"/>
      <c r="BGX662" s="10"/>
      <c r="BHL662" s="5"/>
      <c r="BHO662" s="5"/>
      <c r="BLE662" s="10"/>
      <c r="BLS662" s="5"/>
      <c r="BLV662" s="5"/>
      <c r="BPL662" s="10"/>
      <c r="BPZ662" s="5"/>
      <c r="BQC662" s="5"/>
      <c r="BTS662" s="10"/>
      <c r="BUG662" s="5"/>
      <c r="BUJ662" s="5"/>
      <c r="BXZ662" s="10"/>
      <c r="BYN662" s="5"/>
      <c r="BYQ662" s="5"/>
      <c r="CCG662" s="10"/>
      <c r="CCU662" s="5"/>
      <c r="CCX662" s="5"/>
      <c r="CGN662" s="10"/>
      <c r="CHB662" s="5"/>
      <c r="CHE662" s="5"/>
      <c r="CKU662" s="10"/>
      <c r="CLI662" s="5"/>
      <c r="CLL662" s="5"/>
      <c r="CPB662" s="10"/>
      <c r="CPP662" s="5"/>
      <c r="CPS662" s="5"/>
      <c r="CTI662" s="10"/>
      <c r="CTW662" s="5"/>
      <c r="CTZ662" s="5"/>
      <c r="CXP662" s="10"/>
      <c r="CYD662" s="5"/>
      <c r="CYG662" s="5"/>
      <c r="DBW662" s="10"/>
      <c r="DCK662" s="5"/>
      <c r="DCN662" s="5"/>
      <c r="DGD662" s="10"/>
      <c r="DGR662" s="5"/>
      <c r="DGU662" s="5"/>
      <c r="DKK662" s="10"/>
      <c r="DKY662" s="5"/>
      <c r="DLB662" s="5"/>
      <c r="DOR662" s="10"/>
      <c r="DPF662" s="5"/>
      <c r="DPI662" s="5"/>
      <c r="DSY662" s="10"/>
      <c r="DTM662" s="5"/>
      <c r="DTP662" s="5"/>
      <c r="DXF662" s="10"/>
      <c r="DXT662" s="5"/>
      <c r="DXW662" s="5"/>
      <c r="EBM662" s="10"/>
      <c r="ECA662" s="5"/>
      <c r="ECD662" s="5"/>
      <c r="EFT662" s="10"/>
      <c r="EGH662" s="5"/>
      <c r="EGK662" s="5"/>
      <c r="EKA662" s="10"/>
      <c r="EKO662" s="5"/>
      <c r="EKR662" s="5"/>
      <c r="EOH662" s="10"/>
      <c r="EOV662" s="5"/>
      <c r="EOY662" s="5"/>
      <c r="ESO662" s="10"/>
      <c r="ETC662" s="5"/>
      <c r="ETF662" s="5"/>
      <c r="EWV662" s="10"/>
      <c r="EXJ662" s="5"/>
      <c r="EXM662" s="5"/>
      <c r="FBC662" s="10"/>
      <c r="FBQ662" s="5"/>
      <c r="FBT662" s="5"/>
      <c r="FFJ662" s="10"/>
      <c r="FFX662" s="5"/>
      <c r="FGA662" s="5"/>
      <c r="FJQ662" s="10"/>
      <c r="FKE662" s="5"/>
      <c r="FKH662" s="5"/>
      <c r="FNX662" s="10"/>
      <c r="FOL662" s="5"/>
      <c r="FOO662" s="5"/>
      <c r="FSE662" s="10"/>
      <c r="FSS662" s="5"/>
      <c r="FSV662" s="5"/>
      <c r="FWL662" s="10"/>
      <c r="FWZ662" s="5"/>
      <c r="FXC662" s="5"/>
      <c r="GAS662" s="10"/>
      <c r="GBG662" s="5"/>
      <c r="GBJ662" s="5"/>
      <c r="GEZ662" s="10"/>
      <c r="GFN662" s="5"/>
      <c r="GFQ662" s="5"/>
      <c r="GJG662" s="10"/>
      <c r="GJU662" s="5"/>
      <c r="GJX662" s="5"/>
      <c r="GNN662" s="10"/>
      <c r="GOB662" s="5"/>
      <c r="GOE662" s="5"/>
      <c r="GRU662" s="10"/>
      <c r="GSI662" s="5"/>
      <c r="GSL662" s="5"/>
      <c r="GWB662" s="10"/>
      <c r="GWP662" s="5"/>
      <c r="GWS662" s="5"/>
      <c r="HAI662" s="10"/>
      <c r="HAW662" s="5"/>
      <c r="HAZ662" s="5"/>
      <c r="HEP662" s="10"/>
      <c r="HFD662" s="5"/>
      <c r="HFG662" s="5"/>
      <c r="HIW662" s="10"/>
      <c r="HJK662" s="5"/>
      <c r="HJN662" s="5"/>
      <c r="HND662" s="10"/>
      <c r="HNR662" s="5"/>
      <c r="HNU662" s="5"/>
      <c r="HRK662" s="10"/>
      <c r="HRY662" s="5"/>
      <c r="HSB662" s="5"/>
      <c r="HVR662" s="10"/>
      <c r="HWF662" s="5"/>
      <c r="HWI662" s="5"/>
      <c r="HZY662" s="10"/>
      <c r="IAM662" s="5"/>
      <c r="IAP662" s="5"/>
      <c r="IEF662" s="10"/>
      <c r="IET662" s="5"/>
      <c r="IEW662" s="5"/>
      <c r="IIM662" s="10"/>
      <c r="IJA662" s="5"/>
      <c r="IJD662" s="5"/>
      <c r="IMT662" s="10"/>
      <c r="INH662" s="5"/>
      <c r="INK662" s="5"/>
      <c r="IRA662" s="10"/>
      <c r="IRO662" s="5"/>
      <c r="IRR662" s="5"/>
      <c r="IVH662" s="10"/>
      <c r="IVV662" s="5"/>
      <c r="IVY662" s="5"/>
      <c r="IZO662" s="10"/>
      <c r="JAC662" s="5"/>
      <c r="JAF662" s="5"/>
      <c r="JDV662" s="10"/>
      <c r="JEJ662" s="5"/>
      <c r="JEM662" s="5"/>
      <c r="JIC662" s="10"/>
      <c r="JIQ662" s="5"/>
      <c r="JIT662" s="5"/>
      <c r="JMJ662" s="10"/>
      <c r="JMX662" s="5"/>
      <c r="JNA662" s="5"/>
      <c r="JQQ662" s="10"/>
      <c r="JRE662" s="5"/>
      <c r="JRH662" s="5"/>
      <c r="JUX662" s="10"/>
      <c r="JVL662" s="5"/>
      <c r="JVO662" s="5"/>
      <c r="JZE662" s="10"/>
      <c r="JZS662" s="5"/>
      <c r="JZV662" s="5"/>
      <c r="KDL662" s="10"/>
      <c r="KDZ662" s="5"/>
      <c r="KEC662" s="5"/>
      <c r="KHS662" s="10"/>
      <c r="KIG662" s="5"/>
      <c r="KIJ662" s="5"/>
      <c r="KLZ662" s="10"/>
      <c r="KMN662" s="5"/>
      <c r="KMQ662" s="5"/>
      <c r="KQG662" s="10"/>
      <c r="KQU662" s="5"/>
      <c r="KQX662" s="5"/>
      <c r="KUN662" s="10"/>
      <c r="KVB662" s="5"/>
      <c r="KVE662" s="5"/>
      <c r="KYU662" s="10"/>
      <c r="KZI662" s="5"/>
      <c r="KZL662" s="5"/>
      <c r="LDB662" s="10"/>
      <c r="LDP662" s="5"/>
      <c r="LDS662" s="5"/>
      <c r="LHI662" s="10"/>
      <c r="LHW662" s="5"/>
      <c r="LHZ662" s="5"/>
      <c r="LLP662" s="10"/>
      <c r="LMD662" s="5"/>
      <c r="LMG662" s="5"/>
      <c r="LPW662" s="10"/>
      <c r="LQK662" s="5"/>
      <c r="LQN662" s="5"/>
      <c r="LUD662" s="10"/>
      <c r="LUR662" s="5"/>
      <c r="LUU662" s="5"/>
      <c r="LYK662" s="10"/>
      <c r="LYY662" s="5"/>
      <c r="LZB662" s="5"/>
      <c r="MCR662" s="10"/>
      <c r="MDF662" s="5"/>
      <c r="MDI662" s="5"/>
      <c r="MGY662" s="10"/>
      <c r="MHM662" s="5"/>
      <c r="MHP662" s="5"/>
      <c r="MLF662" s="10"/>
      <c r="MLT662" s="5"/>
      <c r="MLW662" s="5"/>
      <c r="MPM662" s="10"/>
      <c r="MQA662" s="5"/>
      <c r="MQD662" s="5"/>
      <c r="MTT662" s="10"/>
      <c r="MUH662" s="5"/>
      <c r="MUK662" s="5"/>
      <c r="MYA662" s="10"/>
      <c r="MYO662" s="5"/>
      <c r="MYR662" s="5"/>
      <c r="NCH662" s="10"/>
      <c r="NCV662" s="5"/>
      <c r="NCY662" s="5"/>
      <c r="NGO662" s="10"/>
      <c r="NHC662" s="5"/>
      <c r="NHF662" s="5"/>
      <c r="NKV662" s="10"/>
      <c r="NLJ662" s="5"/>
      <c r="NLM662" s="5"/>
      <c r="NPC662" s="10"/>
      <c r="NPQ662" s="5"/>
      <c r="NPT662" s="5"/>
      <c r="NTJ662" s="10"/>
      <c r="NTX662" s="5"/>
      <c r="NUA662" s="5"/>
      <c r="NXQ662" s="10"/>
      <c r="NYE662" s="5"/>
      <c r="NYH662" s="5"/>
      <c r="OBX662" s="10"/>
      <c r="OCL662" s="5"/>
      <c r="OCO662" s="5"/>
      <c r="OGE662" s="10"/>
      <c r="OGS662" s="5"/>
      <c r="OGV662" s="5"/>
      <c r="OKL662" s="10"/>
      <c r="OKZ662" s="5"/>
      <c r="OLC662" s="5"/>
      <c r="OOS662" s="10"/>
      <c r="OPG662" s="5"/>
      <c r="OPJ662" s="5"/>
      <c r="OSZ662" s="10"/>
      <c r="OTN662" s="5"/>
      <c r="OTQ662" s="5"/>
      <c r="OXG662" s="10"/>
      <c r="OXU662" s="5"/>
      <c r="OXX662" s="5"/>
      <c r="PBN662" s="10"/>
      <c r="PCB662" s="5"/>
      <c r="PCE662" s="5"/>
      <c r="PFU662" s="10"/>
      <c r="PGI662" s="5"/>
      <c r="PGL662" s="5"/>
      <c r="PKB662" s="10"/>
      <c r="PKP662" s="5"/>
      <c r="PKS662" s="5"/>
      <c r="POI662" s="10"/>
      <c r="POW662" s="5"/>
      <c r="POZ662" s="5"/>
    </row>
    <row r="663" spans="4:1020 1114:2019 2113:3018 3112:4017 4111:5110 5124:6126 6220:7125 7219:8124 8218:9123 9217:10233 10327:11232" x14ac:dyDescent="0.25">
      <c r="D663" s="10" t="str">
        <f>INDEX(C37:C40,MATCH(3,B37:B40,0),0)</f>
        <v>Zweden</v>
      </c>
      <c r="E663" s="3">
        <f>IFERROR(INDEX(D4:D76,MATCH(D663,C4:C76,0),0),0)</f>
        <v>0</v>
      </c>
      <c r="F663" s="3">
        <f>IFERROR(INDEX(E4:E76,MATCH(D663,C4:C76,0),0),0)</f>
        <v>0</v>
      </c>
      <c r="G663" s="3">
        <f>IFERROR(INDEX(F4:F76,MATCH(D663,C4:C76,0),0),0)</f>
        <v>0</v>
      </c>
      <c r="H663" s="3">
        <f>IFERROR(INDEX(G4:G76,MATCH(D663,C4:C76,0),0),0)</f>
        <v>0</v>
      </c>
      <c r="I663" s="3">
        <f>IFERROR(INDEX(H4:H76,MATCH(D663,C4:C76,0),0),0)</f>
        <v>0</v>
      </c>
      <c r="J663" s="3">
        <f t="shared" si="1436"/>
        <v>0</v>
      </c>
      <c r="K663" s="3">
        <f>IFERROR(INDEX(J4:J76,MATCH(D663,C4:C76,0),0),0)</f>
        <v>0</v>
      </c>
      <c r="L663" s="3">
        <f>-INDEX(A4:A76,MATCH(D663,C4:C76,0),0)</f>
        <v>-142</v>
      </c>
      <c r="M663" s="3">
        <f>RANK(K663,K658:K669)</f>
        <v>1</v>
      </c>
      <c r="N663" s="3">
        <f>SUMPRODUCT((M658:M669=M663)*(J658:J669&gt;J663))</f>
        <v>0</v>
      </c>
      <c r="O663" s="5">
        <f>SUMPRODUCT((M658:M669=M663)*(J658:J669=J663)*(H658:H669&gt;H663))</f>
        <v>0</v>
      </c>
      <c r="P663" s="3">
        <f>SUMPRODUCT((M658:M669=M663)*(J658:J669=J663)*(H658:H669=H663)*(L658:L669&gt;L663))</f>
        <v>7</v>
      </c>
      <c r="Q663" s="3">
        <f t="shared" si="1437"/>
        <v>8</v>
      </c>
      <c r="R663" s="5" t="s">
        <v>6</v>
      </c>
      <c r="S663" s="3">
        <v>6</v>
      </c>
      <c r="T663" s="3" t="str">
        <f>INDEX(R658:R669,MATCH(S663,Q658:Q669,0),0)</f>
        <v>E</v>
      </c>
      <c r="U663" s="5" t="str">
        <f>INDEX(D658:D669,MATCH(S663,Q658:Q669,0),0)</f>
        <v>Ivoorkust</v>
      </c>
      <c r="V663" s="3" t="str">
        <f t="shared" si="1438"/>
        <v>3E</v>
      </c>
      <c r="W663" s="3" t="str">
        <f>INDEX(R158:Y158,0,MATCH(V663,R655:Y655,0))</f>
        <v>1D</v>
      </c>
      <c r="DK663" s="10" t="e">
        <f ca="1">INDEX(DJ37:DJ40,MATCH(3,DI37:DI40,0),0)</f>
        <v>#N/A</v>
      </c>
      <c r="DL663" s="3">
        <f ca="1">IFERROR(INDEX(DK4:DK76,MATCH(DK663,DJ4:DJ76,0),0),0)</f>
        <v>0</v>
      </c>
      <c r="DM663" s="3">
        <f ca="1">IFERROR(INDEX(DL4:DL76,MATCH(DK663,DJ4:DJ76,0),0),0)</f>
        <v>0</v>
      </c>
      <c r="DN663" s="3">
        <f ca="1">IFERROR(INDEX(DM4:DM76,MATCH(DK663,DJ4:DJ76,0),0),0)</f>
        <v>0</v>
      </c>
      <c r="DO663" s="3">
        <f ca="1">IFERROR(INDEX(DN4:DN76,MATCH(DK663,DJ4:DJ76,0),0),0)</f>
        <v>0</v>
      </c>
      <c r="DP663" s="3">
        <f ca="1">IFERROR(INDEX(DO4:DO76,MATCH(DK663,DJ4:DJ76,0),0),0)</f>
        <v>0</v>
      </c>
      <c r="DQ663" s="3">
        <f t="shared" ca="1" si="1439"/>
        <v>0</v>
      </c>
      <c r="DR663" s="3">
        <f ca="1">IFERROR(INDEX(DQ4:DQ76,MATCH(DK663,DJ4:DJ76,0),0),0)</f>
        <v>0</v>
      </c>
      <c r="DS663" s="3" t="e">
        <f ca="1">-INDEX(A4:A76,MATCH(DK663,C4:C76,0),0)</f>
        <v>#N/A</v>
      </c>
      <c r="DT663" s="3">
        <f ca="1">RANK(DR663,DR658:DR669)</f>
        <v>1</v>
      </c>
      <c r="DU663" s="3">
        <f ca="1">SUMPRODUCT((DT658:DT669=DT663)*(DQ658:DQ669&gt;DQ663))</f>
        <v>0</v>
      </c>
      <c r="DV663" s="5">
        <f ca="1">SUMPRODUCT((DT658:DT669=DT663)*(DQ658:DQ669=DQ663)*(DO658:DO669&gt;DO663))</f>
        <v>0</v>
      </c>
      <c r="DW663" s="3" t="e">
        <f ca="1">SUMPRODUCT((DT658:DT669=DT663)*(DQ658:DQ669=DQ663)*(DO658:DO669=DO663)*(DS658:DS669&gt;DS663))</f>
        <v>#N/A</v>
      </c>
      <c r="DX663" s="3" t="e">
        <f t="shared" ca="1" si="1440"/>
        <v>#N/A</v>
      </c>
      <c r="DY663" s="5" t="s">
        <v>6</v>
      </c>
      <c r="DZ663" s="3">
        <v>6</v>
      </c>
      <c r="EA663" s="3" t="e">
        <f ca="1">INDEX(DY658:DY669,MATCH(DZ663,DX658:DX669,0),0)</f>
        <v>#N/A</v>
      </c>
      <c r="EB663" s="5" t="e">
        <f ca="1">INDEX(DK658:DK669,MATCH(DZ663,DX658:DX669,0),0)</f>
        <v>#N/A</v>
      </c>
      <c r="EC663" s="3" t="e">
        <f t="shared" ca="1" si="1441"/>
        <v>#N/A</v>
      </c>
      <c r="ED663" s="3" t="str">
        <f>INDEX(DY158:EF158,0,MATCH(V663,DY655:EF655,0))</f>
        <v>1D</v>
      </c>
      <c r="HR663" s="10"/>
      <c r="IF663" s="5"/>
      <c r="II663" s="5"/>
      <c r="LY663" s="10"/>
      <c r="MM663" s="5"/>
      <c r="MP663" s="5"/>
      <c r="QF663" s="10"/>
      <c r="QT663" s="5"/>
      <c r="QW663" s="5"/>
      <c r="UM663" s="10"/>
      <c r="VA663" s="5"/>
      <c r="VD663" s="5"/>
      <c r="YT663" s="10"/>
      <c r="ZH663" s="5"/>
      <c r="ZK663" s="5"/>
      <c r="ADA663" s="10"/>
      <c r="ADO663" s="5"/>
      <c r="ADR663" s="5"/>
      <c r="AHH663" s="10"/>
      <c r="AHV663" s="5"/>
      <c r="AHY663" s="5"/>
      <c r="ALO663" s="10"/>
      <c r="AMC663" s="5"/>
      <c r="AMF663" s="5"/>
      <c r="APV663" s="10"/>
      <c r="AQJ663" s="5"/>
      <c r="AQM663" s="5"/>
      <c r="AUC663" s="10"/>
      <c r="AUQ663" s="5"/>
      <c r="AUT663" s="5"/>
      <c r="AYJ663" s="10"/>
      <c r="AYX663" s="5"/>
      <c r="AZA663" s="5"/>
      <c r="BCQ663" s="10"/>
      <c r="BDE663" s="5"/>
      <c r="BDH663" s="5"/>
      <c r="BGX663" s="10"/>
      <c r="BHL663" s="5"/>
      <c r="BHO663" s="5"/>
      <c r="BLE663" s="10"/>
      <c r="BLS663" s="5"/>
      <c r="BLV663" s="5"/>
      <c r="BPL663" s="10"/>
      <c r="BPZ663" s="5"/>
      <c r="BQC663" s="5"/>
      <c r="BTS663" s="10"/>
      <c r="BUG663" s="5"/>
      <c r="BUJ663" s="5"/>
      <c r="BXZ663" s="10"/>
      <c r="BYN663" s="5"/>
      <c r="BYQ663" s="5"/>
      <c r="CCG663" s="10"/>
      <c r="CCU663" s="5"/>
      <c r="CCX663" s="5"/>
      <c r="CGN663" s="10"/>
      <c r="CHB663" s="5"/>
      <c r="CHE663" s="5"/>
      <c r="CKU663" s="10"/>
      <c r="CLI663" s="5"/>
      <c r="CLL663" s="5"/>
      <c r="CPB663" s="10"/>
      <c r="CPP663" s="5"/>
      <c r="CPS663" s="5"/>
      <c r="CTI663" s="10"/>
      <c r="CTW663" s="5"/>
      <c r="CTZ663" s="5"/>
      <c r="CXP663" s="10"/>
      <c r="CYD663" s="5"/>
      <c r="CYG663" s="5"/>
      <c r="DBW663" s="10"/>
      <c r="DCK663" s="5"/>
      <c r="DCN663" s="5"/>
      <c r="DGD663" s="10"/>
      <c r="DGR663" s="5"/>
      <c r="DGU663" s="5"/>
      <c r="DKK663" s="10"/>
      <c r="DKY663" s="5"/>
      <c r="DLB663" s="5"/>
      <c r="DOR663" s="10"/>
      <c r="DPF663" s="5"/>
      <c r="DPI663" s="5"/>
      <c r="DSY663" s="10"/>
      <c r="DTM663" s="5"/>
      <c r="DTP663" s="5"/>
      <c r="DXF663" s="10"/>
      <c r="DXT663" s="5"/>
      <c r="DXW663" s="5"/>
      <c r="EBM663" s="10"/>
      <c r="ECA663" s="5"/>
      <c r="ECD663" s="5"/>
      <c r="EFT663" s="10"/>
      <c r="EGH663" s="5"/>
      <c r="EGK663" s="5"/>
      <c r="EKA663" s="10"/>
      <c r="EKO663" s="5"/>
      <c r="EKR663" s="5"/>
      <c r="EOH663" s="10"/>
      <c r="EOV663" s="5"/>
      <c r="EOY663" s="5"/>
      <c r="ESO663" s="10"/>
      <c r="ETC663" s="5"/>
      <c r="ETF663" s="5"/>
      <c r="EWV663" s="10"/>
      <c r="EXJ663" s="5"/>
      <c r="EXM663" s="5"/>
      <c r="FBC663" s="10"/>
      <c r="FBQ663" s="5"/>
      <c r="FBT663" s="5"/>
      <c r="FFJ663" s="10"/>
      <c r="FFX663" s="5"/>
      <c r="FGA663" s="5"/>
      <c r="FJQ663" s="10"/>
      <c r="FKE663" s="5"/>
      <c r="FKH663" s="5"/>
      <c r="FNX663" s="10"/>
      <c r="FOL663" s="5"/>
      <c r="FOO663" s="5"/>
      <c r="FSE663" s="10"/>
      <c r="FSS663" s="5"/>
      <c r="FSV663" s="5"/>
      <c r="FWL663" s="10"/>
      <c r="FWZ663" s="5"/>
      <c r="FXC663" s="5"/>
      <c r="GAS663" s="10"/>
      <c r="GBG663" s="5"/>
      <c r="GBJ663" s="5"/>
      <c r="GEZ663" s="10"/>
      <c r="GFN663" s="5"/>
      <c r="GFQ663" s="5"/>
      <c r="GJG663" s="10"/>
      <c r="GJU663" s="5"/>
      <c r="GJX663" s="5"/>
      <c r="GNN663" s="10"/>
      <c r="GOB663" s="5"/>
      <c r="GOE663" s="5"/>
      <c r="GRU663" s="10"/>
      <c r="GSI663" s="5"/>
      <c r="GSL663" s="5"/>
      <c r="GWB663" s="10"/>
      <c r="GWP663" s="5"/>
      <c r="GWS663" s="5"/>
      <c r="HAI663" s="10"/>
      <c r="HAW663" s="5"/>
      <c r="HAZ663" s="5"/>
      <c r="HEP663" s="10"/>
      <c r="HFD663" s="5"/>
      <c r="HFG663" s="5"/>
      <c r="HIW663" s="10"/>
      <c r="HJK663" s="5"/>
      <c r="HJN663" s="5"/>
      <c r="HND663" s="10"/>
      <c r="HNR663" s="5"/>
      <c r="HNU663" s="5"/>
      <c r="HRK663" s="10"/>
      <c r="HRY663" s="5"/>
      <c r="HSB663" s="5"/>
      <c r="HVR663" s="10"/>
      <c r="HWF663" s="5"/>
      <c r="HWI663" s="5"/>
      <c r="HZY663" s="10"/>
      <c r="IAM663" s="5"/>
      <c r="IAP663" s="5"/>
      <c r="IEF663" s="10"/>
      <c r="IET663" s="5"/>
      <c r="IEW663" s="5"/>
      <c r="IIM663" s="10"/>
      <c r="IJA663" s="5"/>
      <c r="IJD663" s="5"/>
      <c r="IMT663" s="10"/>
      <c r="INH663" s="5"/>
      <c r="INK663" s="5"/>
      <c r="IRA663" s="10"/>
      <c r="IRO663" s="5"/>
      <c r="IRR663" s="5"/>
      <c r="IVH663" s="10"/>
      <c r="IVV663" s="5"/>
      <c r="IVY663" s="5"/>
      <c r="IZO663" s="10"/>
      <c r="JAC663" s="5"/>
      <c r="JAF663" s="5"/>
      <c r="JDV663" s="10"/>
      <c r="JEJ663" s="5"/>
      <c r="JEM663" s="5"/>
      <c r="JIC663" s="10"/>
      <c r="JIQ663" s="5"/>
      <c r="JIT663" s="5"/>
      <c r="JMJ663" s="10"/>
      <c r="JMX663" s="5"/>
      <c r="JNA663" s="5"/>
      <c r="JQQ663" s="10"/>
      <c r="JRE663" s="5"/>
      <c r="JRH663" s="5"/>
      <c r="JUX663" s="10"/>
      <c r="JVL663" s="5"/>
      <c r="JVO663" s="5"/>
      <c r="JZE663" s="10"/>
      <c r="JZS663" s="5"/>
      <c r="JZV663" s="5"/>
      <c r="KDL663" s="10"/>
      <c r="KDZ663" s="5"/>
      <c r="KEC663" s="5"/>
      <c r="KHS663" s="10"/>
      <c r="KIG663" s="5"/>
      <c r="KIJ663" s="5"/>
      <c r="KLZ663" s="10"/>
      <c r="KMN663" s="5"/>
      <c r="KMQ663" s="5"/>
      <c r="KQG663" s="10"/>
      <c r="KQU663" s="5"/>
      <c r="KQX663" s="5"/>
      <c r="KUN663" s="10"/>
      <c r="KVB663" s="5"/>
      <c r="KVE663" s="5"/>
      <c r="KYU663" s="10"/>
      <c r="KZI663" s="5"/>
      <c r="KZL663" s="5"/>
      <c r="LDB663" s="10"/>
      <c r="LDP663" s="5"/>
      <c r="LDS663" s="5"/>
      <c r="LHI663" s="10"/>
      <c r="LHW663" s="5"/>
      <c r="LHZ663" s="5"/>
      <c r="LLP663" s="10"/>
      <c r="LMD663" s="5"/>
      <c r="LMG663" s="5"/>
      <c r="LPW663" s="10"/>
      <c r="LQK663" s="5"/>
      <c r="LQN663" s="5"/>
      <c r="LUD663" s="10"/>
      <c r="LUR663" s="5"/>
      <c r="LUU663" s="5"/>
      <c r="LYK663" s="10"/>
      <c r="LYY663" s="5"/>
      <c r="LZB663" s="5"/>
      <c r="MCR663" s="10"/>
      <c r="MDF663" s="5"/>
      <c r="MDI663" s="5"/>
      <c r="MGY663" s="10"/>
      <c r="MHM663" s="5"/>
      <c r="MHP663" s="5"/>
      <c r="MLF663" s="10"/>
      <c r="MLT663" s="5"/>
      <c r="MLW663" s="5"/>
      <c r="MPM663" s="10"/>
      <c r="MQA663" s="5"/>
      <c r="MQD663" s="5"/>
      <c r="MTT663" s="10"/>
      <c r="MUH663" s="5"/>
      <c r="MUK663" s="5"/>
      <c r="MYA663" s="10"/>
      <c r="MYO663" s="5"/>
      <c r="MYR663" s="5"/>
      <c r="NCH663" s="10"/>
      <c r="NCV663" s="5"/>
      <c r="NCY663" s="5"/>
      <c r="NGO663" s="10"/>
      <c r="NHC663" s="5"/>
      <c r="NHF663" s="5"/>
      <c r="NKV663" s="10"/>
      <c r="NLJ663" s="5"/>
      <c r="NLM663" s="5"/>
      <c r="NPC663" s="10"/>
      <c r="NPQ663" s="5"/>
      <c r="NPT663" s="5"/>
      <c r="NTJ663" s="10"/>
      <c r="NTX663" s="5"/>
      <c r="NUA663" s="5"/>
      <c r="NXQ663" s="10"/>
      <c r="NYE663" s="5"/>
      <c r="NYH663" s="5"/>
      <c r="OBX663" s="10"/>
      <c r="OCL663" s="5"/>
      <c r="OCO663" s="5"/>
      <c r="OGE663" s="10"/>
      <c r="OGS663" s="5"/>
      <c r="OGV663" s="5"/>
      <c r="OKL663" s="10"/>
      <c r="OKZ663" s="5"/>
      <c r="OLC663" s="5"/>
      <c r="OOS663" s="10"/>
      <c r="OPG663" s="5"/>
      <c r="OPJ663" s="5"/>
      <c r="OSZ663" s="10"/>
      <c r="OTN663" s="5"/>
      <c r="OTQ663" s="5"/>
      <c r="OXG663" s="10"/>
      <c r="OXU663" s="5"/>
      <c r="OXX663" s="5"/>
      <c r="PBN663" s="10"/>
      <c r="PCB663" s="5"/>
      <c r="PCE663" s="5"/>
      <c r="PFU663" s="10"/>
      <c r="PGI663" s="5"/>
      <c r="PGL663" s="5"/>
      <c r="PKB663" s="10"/>
      <c r="PKP663" s="5"/>
      <c r="PKS663" s="5"/>
      <c r="POI663" s="10"/>
      <c r="POW663" s="5"/>
      <c r="POZ663" s="5"/>
    </row>
    <row r="664" spans="4:1020 1114:2019 2113:3018 3112:4017 4111:5110 5124:6126 6220:7125 7219:8124 8218:9123 9217:10233 10327:11232" x14ac:dyDescent="0.25">
      <c r="D664" s="10" t="str">
        <f>INDEX(C43:C46,MATCH(3,B43:B46,0),0)</f>
        <v>Egypte</v>
      </c>
      <c r="E664" s="3">
        <f>IFERROR(INDEX(D4:D76,MATCH(D664,C4:C76,0),0),0)</f>
        <v>0</v>
      </c>
      <c r="F664" s="3">
        <f>IFERROR(INDEX(E4:E76,MATCH(D664,C4:C76,0),0),0)</f>
        <v>0</v>
      </c>
      <c r="G664" s="3">
        <f>IFERROR(INDEX(F4:F76,MATCH(D664,C4:C76,0),0),0)</f>
        <v>0</v>
      </c>
      <c r="H664" s="3">
        <f>IFERROR(INDEX(G4:G76,MATCH(D664,C4:C76,0),0),0)</f>
        <v>0</v>
      </c>
      <c r="I664" s="3">
        <f>IFERROR(INDEX(H4:H76,MATCH(D664,C4:C76,0),0),0)</f>
        <v>0</v>
      </c>
      <c r="J664" s="3">
        <f t="shared" si="1436"/>
        <v>0</v>
      </c>
      <c r="K664" s="3">
        <f>IFERROR(INDEX(J4:J76,MATCH(D664,C4:C76,0),0),0)</f>
        <v>0</v>
      </c>
      <c r="L664" s="3">
        <f>-INDEX(A4:A76,MATCH(D664,C4:C76,0),0)</f>
        <v>-131</v>
      </c>
      <c r="M664" s="3">
        <f>RANK(K664,K658:K669)</f>
        <v>1</v>
      </c>
      <c r="N664" s="3">
        <f>SUMPRODUCT((M658:M669=M664)*(J658:J669&gt;J664))</f>
        <v>0</v>
      </c>
      <c r="O664" s="5">
        <f>SUMPRODUCT((M658:M669=M664)*(J658:J669=J664)*(H658:H669&gt;H664))</f>
        <v>0</v>
      </c>
      <c r="P664" s="3">
        <f>SUMPRODUCT((M658:M669=M664)*(J658:J669=J664)*(H658:H669=H664)*(L658:L669&gt;L664))</f>
        <v>2</v>
      </c>
      <c r="Q664" s="3">
        <f t="shared" si="1437"/>
        <v>3</v>
      </c>
      <c r="R664" s="5" t="s">
        <v>0</v>
      </c>
      <c r="S664" s="3">
        <v>7</v>
      </c>
      <c r="T664" s="3" t="str">
        <f>INDEX(R658:R669,MATCH(S664,Q658:Q669,0),0)</f>
        <v>C</v>
      </c>
      <c r="U664" s="5" t="str">
        <f>INDEX(D658:D669,MATCH(S664,Q658:Q669,0),0)</f>
        <v>Schotland</v>
      </c>
      <c r="V664" s="3" t="str">
        <f t="shared" si="1438"/>
        <v>3C</v>
      </c>
      <c r="W664" s="3" t="str">
        <f>INDEX(R158:Y158,0,MATCH(V664,R655:Y655,0))</f>
        <v>1A</v>
      </c>
      <c r="DK664" s="10" t="e">
        <f ca="1">INDEX(DJ43:DJ46,MATCH(3,DI43:DI46,0),0)</f>
        <v>#N/A</v>
      </c>
      <c r="DL664" s="3">
        <f ca="1">IFERROR(INDEX(DK4:DK76,MATCH(DK664,DJ4:DJ76,0),0),0)</f>
        <v>0</v>
      </c>
      <c r="DM664" s="3">
        <f ca="1">IFERROR(INDEX(DL4:DL76,MATCH(DK664,DJ4:DJ76,0),0),0)</f>
        <v>0</v>
      </c>
      <c r="DN664" s="3">
        <f ca="1">IFERROR(INDEX(DM4:DM76,MATCH(DK664,DJ4:DJ76,0),0),0)</f>
        <v>0</v>
      </c>
      <c r="DO664" s="3">
        <f ca="1">IFERROR(INDEX(DN4:DN76,MATCH(DK664,DJ4:DJ76,0),0),0)</f>
        <v>0</v>
      </c>
      <c r="DP664" s="3">
        <f ca="1">IFERROR(INDEX(DO4:DO76,MATCH(DK664,DJ4:DJ76,0),0),0)</f>
        <v>0</v>
      </c>
      <c r="DQ664" s="3">
        <f t="shared" ca="1" si="1439"/>
        <v>0</v>
      </c>
      <c r="DR664" s="3">
        <f ca="1">IFERROR(INDEX(DQ4:DQ76,MATCH(DK664,DJ4:DJ76,0),0),0)</f>
        <v>0</v>
      </c>
      <c r="DS664" s="3" t="e">
        <f ca="1">-INDEX(A4:A76,MATCH(DK664,C4:C76,0),0)</f>
        <v>#N/A</v>
      </c>
      <c r="DT664" s="3">
        <f ca="1">RANK(DR664,DR658:DR669)</f>
        <v>1</v>
      </c>
      <c r="DU664" s="3">
        <f ca="1">SUMPRODUCT((DT658:DT669=DT664)*(DQ658:DQ669&gt;DQ664))</f>
        <v>0</v>
      </c>
      <c r="DV664" s="5">
        <f ca="1">SUMPRODUCT((DT658:DT669=DT664)*(DQ658:DQ669=DQ664)*(DO658:DO669&gt;DO664))</f>
        <v>0</v>
      </c>
      <c r="DW664" s="3" t="e">
        <f ca="1">SUMPRODUCT((DT658:DT669=DT664)*(DQ658:DQ669=DQ664)*(DO658:DO669=DO664)*(DS658:DS669&gt;DS664))</f>
        <v>#N/A</v>
      </c>
      <c r="DX664" s="3" t="e">
        <f t="shared" ca="1" si="1440"/>
        <v>#N/A</v>
      </c>
      <c r="DY664" s="5" t="s">
        <v>0</v>
      </c>
      <c r="DZ664" s="3">
        <v>7</v>
      </c>
      <c r="EA664" s="3" t="e">
        <f ca="1">INDEX(DY658:DY669,MATCH(DZ664,DX658:DX669,0),0)</f>
        <v>#N/A</v>
      </c>
      <c r="EB664" s="5" t="e">
        <f ca="1">INDEX(DK658:DK669,MATCH(DZ664,DX658:DX669,0),0)</f>
        <v>#N/A</v>
      </c>
      <c r="EC664" s="3" t="e">
        <f t="shared" ca="1" si="1441"/>
        <v>#N/A</v>
      </c>
      <c r="ED664" s="3" t="str">
        <f>INDEX(DY158:EF158,0,MATCH(V664,DY655:EF655,0))</f>
        <v>1A</v>
      </c>
      <c r="HR664" s="10"/>
      <c r="IF664" s="5"/>
      <c r="II664" s="5"/>
      <c r="LY664" s="10"/>
      <c r="MM664" s="5"/>
      <c r="MP664" s="5"/>
      <c r="QF664" s="10"/>
      <c r="QT664" s="5"/>
      <c r="QW664" s="5"/>
      <c r="UM664" s="10"/>
      <c r="VA664" s="5"/>
      <c r="VD664" s="5"/>
      <c r="YT664" s="10"/>
      <c r="ZH664" s="5"/>
      <c r="ZK664" s="5"/>
      <c r="ADA664" s="10"/>
      <c r="ADO664" s="5"/>
      <c r="ADR664" s="5"/>
      <c r="AHH664" s="10"/>
      <c r="AHV664" s="5"/>
      <c r="AHY664" s="5"/>
      <c r="ALO664" s="10"/>
      <c r="AMC664" s="5"/>
      <c r="AMF664" s="5"/>
      <c r="APV664" s="10"/>
      <c r="AQJ664" s="5"/>
      <c r="AQM664" s="5"/>
      <c r="AUC664" s="10"/>
      <c r="AUQ664" s="5"/>
      <c r="AUT664" s="5"/>
      <c r="AYJ664" s="10"/>
      <c r="AYX664" s="5"/>
      <c r="AZA664" s="5"/>
      <c r="BCQ664" s="10"/>
      <c r="BDE664" s="5"/>
      <c r="BDH664" s="5"/>
      <c r="BGX664" s="10"/>
      <c r="BHL664" s="5"/>
      <c r="BHO664" s="5"/>
      <c r="BLE664" s="10"/>
      <c r="BLS664" s="5"/>
      <c r="BLV664" s="5"/>
      <c r="BPL664" s="10"/>
      <c r="BPZ664" s="5"/>
      <c r="BQC664" s="5"/>
      <c r="BTS664" s="10"/>
      <c r="BUG664" s="5"/>
      <c r="BUJ664" s="5"/>
      <c r="BXZ664" s="10"/>
      <c r="BYN664" s="5"/>
      <c r="BYQ664" s="5"/>
      <c r="CCG664" s="10"/>
      <c r="CCU664" s="5"/>
      <c r="CCX664" s="5"/>
      <c r="CGN664" s="10"/>
      <c r="CHB664" s="5"/>
      <c r="CHE664" s="5"/>
      <c r="CKU664" s="10"/>
      <c r="CLI664" s="5"/>
      <c r="CLL664" s="5"/>
      <c r="CPB664" s="10"/>
      <c r="CPP664" s="5"/>
      <c r="CPS664" s="5"/>
      <c r="CTI664" s="10"/>
      <c r="CTW664" s="5"/>
      <c r="CTZ664" s="5"/>
      <c r="CXP664" s="10"/>
      <c r="CYD664" s="5"/>
      <c r="CYG664" s="5"/>
      <c r="DBW664" s="10"/>
      <c r="DCK664" s="5"/>
      <c r="DCN664" s="5"/>
      <c r="DGD664" s="10"/>
      <c r="DGR664" s="5"/>
      <c r="DGU664" s="5"/>
      <c r="DKK664" s="10"/>
      <c r="DKY664" s="5"/>
      <c r="DLB664" s="5"/>
      <c r="DOR664" s="10"/>
      <c r="DPF664" s="5"/>
      <c r="DPI664" s="5"/>
      <c r="DSY664" s="10"/>
      <c r="DTM664" s="5"/>
      <c r="DTP664" s="5"/>
      <c r="DXF664" s="10"/>
      <c r="DXT664" s="5"/>
      <c r="DXW664" s="5"/>
      <c r="EBM664" s="10"/>
      <c r="ECA664" s="5"/>
      <c r="ECD664" s="5"/>
      <c r="EFT664" s="10"/>
      <c r="EGH664" s="5"/>
      <c r="EGK664" s="5"/>
      <c r="EKA664" s="10"/>
      <c r="EKO664" s="5"/>
      <c r="EKR664" s="5"/>
      <c r="EOH664" s="10"/>
      <c r="EOV664" s="5"/>
      <c r="EOY664" s="5"/>
      <c r="ESO664" s="10"/>
      <c r="ETC664" s="5"/>
      <c r="ETF664" s="5"/>
      <c r="EWV664" s="10"/>
      <c r="EXJ664" s="5"/>
      <c r="EXM664" s="5"/>
      <c r="FBC664" s="10"/>
      <c r="FBQ664" s="5"/>
      <c r="FBT664" s="5"/>
      <c r="FFJ664" s="10"/>
      <c r="FFX664" s="5"/>
      <c r="FGA664" s="5"/>
      <c r="FJQ664" s="10"/>
      <c r="FKE664" s="5"/>
      <c r="FKH664" s="5"/>
      <c r="FNX664" s="10"/>
      <c r="FOL664" s="5"/>
      <c r="FOO664" s="5"/>
      <c r="FSE664" s="10"/>
      <c r="FSS664" s="5"/>
      <c r="FSV664" s="5"/>
      <c r="FWL664" s="10"/>
      <c r="FWZ664" s="5"/>
      <c r="FXC664" s="5"/>
      <c r="GAS664" s="10"/>
      <c r="GBG664" s="5"/>
      <c r="GBJ664" s="5"/>
      <c r="GEZ664" s="10"/>
      <c r="GFN664" s="5"/>
      <c r="GFQ664" s="5"/>
      <c r="GJG664" s="10"/>
      <c r="GJU664" s="5"/>
      <c r="GJX664" s="5"/>
      <c r="GNN664" s="10"/>
      <c r="GOB664" s="5"/>
      <c r="GOE664" s="5"/>
      <c r="GRU664" s="10"/>
      <c r="GSI664" s="5"/>
      <c r="GSL664" s="5"/>
      <c r="GWB664" s="10"/>
      <c r="GWP664" s="5"/>
      <c r="GWS664" s="5"/>
      <c r="HAI664" s="10"/>
      <c r="HAW664" s="5"/>
      <c r="HAZ664" s="5"/>
      <c r="HEP664" s="10"/>
      <c r="HFD664" s="5"/>
      <c r="HFG664" s="5"/>
      <c r="HIW664" s="10"/>
      <c r="HJK664" s="5"/>
      <c r="HJN664" s="5"/>
      <c r="HND664" s="10"/>
      <c r="HNR664" s="5"/>
      <c r="HNU664" s="5"/>
      <c r="HRK664" s="10"/>
      <c r="HRY664" s="5"/>
      <c r="HSB664" s="5"/>
      <c r="HVR664" s="10"/>
      <c r="HWF664" s="5"/>
      <c r="HWI664" s="5"/>
      <c r="HZY664" s="10"/>
      <c r="IAM664" s="5"/>
      <c r="IAP664" s="5"/>
      <c r="IEF664" s="10"/>
      <c r="IET664" s="5"/>
      <c r="IEW664" s="5"/>
      <c r="IIM664" s="10"/>
      <c r="IJA664" s="5"/>
      <c r="IJD664" s="5"/>
      <c r="IMT664" s="10"/>
      <c r="INH664" s="5"/>
      <c r="INK664" s="5"/>
      <c r="IRA664" s="10"/>
      <c r="IRO664" s="5"/>
      <c r="IRR664" s="5"/>
      <c r="IVH664" s="10"/>
      <c r="IVV664" s="5"/>
      <c r="IVY664" s="5"/>
      <c r="IZO664" s="10"/>
      <c r="JAC664" s="5"/>
      <c r="JAF664" s="5"/>
      <c r="JDV664" s="10"/>
      <c r="JEJ664" s="5"/>
      <c r="JEM664" s="5"/>
      <c r="JIC664" s="10"/>
      <c r="JIQ664" s="5"/>
      <c r="JIT664" s="5"/>
      <c r="JMJ664" s="10"/>
      <c r="JMX664" s="5"/>
      <c r="JNA664" s="5"/>
      <c r="JQQ664" s="10"/>
      <c r="JRE664" s="5"/>
      <c r="JRH664" s="5"/>
      <c r="JUX664" s="10"/>
      <c r="JVL664" s="5"/>
      <c r="JVO664" s="5"/>
      <c r="JZE664" s="10"/>
      <c r="JZS664" s="5"/>
      <c r="JZV664" s="5"/>
      <c r="KDL664" s="10"/>
      <c r="KDZ664" s="5"/>
      <c r="KEC664" s="5"/>
      <c r="KHS664" s="10"/>
      <c r="KIG664" s="5"/>
      <c r="KIJ664" s="5"/>
      <c r="KLZ664" s="10"/>
      <c r="KMN664" s="5"/>
      <c r="KMQ664" s="5"/>
      <c r="KQG664" s="10"/>
      <c r="KQU664" s="5"/>
      <c r="KQX664" s="5"/>
      <c r="KUN664" s="10"/>
      <c r="KVB664" s="5"/>
      <c r="KVE664" s="5"/>
      <c r="KYU664" s="10"/>
      <c r="KZI664" s="5"/>
      <c r="KZL664" s="5"/>
      <c r="LDB664" s="10"/>
      <c r="LDP664" s="5"/>
      <c r="LDS664" s="5"/>
      <c r="LHI664" s="10"/>
      <c r="LHW664" s="5"/>
      <c r="LHZ664" s="5"/>
      <c r="LLP664" s="10"/>
      <c r="LMD664" s="5"/>
      <c r="LMG664" s="5"/>
      <c r="LPW664" s="10"/>
      <c r="LQK664" s="5"/>
      <c r="LQN664" s="5"/>
      <c r="LUD664" s="10"/>
      <c r="LUR664" s="5"/>
      <c r="LUU664" s="5"/>
      <c r="LYK664" s="10"/>
      <c r="LYY664" s="5"/>
      <c r="LZB664" s="5"/>
      <c r="MCR664" s="10"/>
      <c r="MDF664" s="5"/>
      <c r="MDI664" s="5"/>
      <c r="MGY664" s="10"/>
      <c r="MHM664" s="5"/>
      <c r="MHP664" s="5"/>
      <c r="MLF664" s="10"/>
      <c r="MLT664" s="5"/>
      <c r="MLW664" s="5"/>
      <c r="MPM664" s="10"/>
      <c r="MQA664" s="5"/>
      <c r="MQD664" s="5"/>
      <c r="MTT664" s="10"/>
      <c r="MUH664" s="5"/>
      <c r="MUK664" s="5"/>
      <c r="MYA664" s="10"/>
      <c r="MYO664" s="5"/>
      <c r="MYR664" s="5"/>
      <c r="NCH664" s="10"/>
      <c r="NCV664" s="5"/>
      <c r="NCY664" s="5"/>
      <c r="NGO664" s="10"/>
      <c r="NHC664" s="5"/>
      <c r="NHF664" s="5"/>
      <c r="NKV664" s="10"/>
      <c r="NLJ664" s="5"/>
      <c r="NLM664" s="5"/>
      <c r="NPC664" s="10"/>
      <c r="NPQ664" s="5"/>
      <c r="NPT664" s="5"/>
      <c r="NTJ664" s="10"/>
      <c r="NTX664" s="5"/>
      <c r="NUA664" s="5"/>
      <c r="NXQ664" s="10"/>
      <c r="NYE664" s="5"/>
      <c r="NYH664" s="5"/>
      <c r="OBX664" s="10"/>
      <c r="OCL664" s="5"/>
      <c r="OCO664" s="5"/>
      <c r="OGE664" s="10"/>
      <c r="OGS664" s="5"/>
      <c r="OGV664" s="5"/>
      <c r="OKL664" s="10"/>
      <c r="OKZ664" s="5"/>
      <c r="OLC664" s="5"/>
      <c r="OOS664" s="10"/>
      <c r="OPG664" s="5"/>
      <c r="OPJ664" s="5"/>
      <c r="OSZ664" s="10"/>
      <c r="OTN664" s="5"/>
      <c r="OTQ664" s="5"/>
      <c r="OXG664" s="10"/>
      <c r="OXU664" s="5"/>
      <c r="OXX664" s="5"/>
      <c r="PBN664" s="10"/>
      <c r="PCB664" s="5"/>
      <c r="PCE664" s="5"/>
      <c r="PFU664" s="10"/>
      <c r="PGI664" s="5"/>
      <c r="PGL664" s="5"/>
      <c r="PKB664" s="10"/>
      <c r="PKP664" s="5"/>
      <c r="PKS664" s="5"/>
      <c r="POI664" s="10"/>
      <c r="POW664" s="5"/>
      <c r="POZ664" s="5"/>
    </row>
    <row r="665" spans="4:1020 1114:2019 2113:3018 3112:4017 4111:5110 5124:6126 6220:7125 7219:8124 8218:9123 9217:10233 10327:11232" x14ac:dyDescent="0.25">
      <c r="D665" s="10" t="str">
        <f>INDEX(C49:C52,MATCH(3,B49:B52,0),0)</f>
        <v>Saoedi-Arabië</v>
      </c>
      <c r="E665" s="3">
        <f>IFERROR(INDEX(D4:D76,MATCH(D665,C4:C76,0),0),0)</f>
        <v>0</v>
      </c>
      <c r="F665" s="3">
        <f>IFERROR(INDEX(E4:E76,MATCH(D665,C4:C76,0),0),0)</f>
        <v>0</v>
      </c>
      <c r="G665" s="3">
        <f>IFERROR(INDEX(F4:F76,MATCH(D665,C4:C76,0),0),0)</f>
        <v>0</v>
      </c>
      <c r="H665" s="3">
        <f>IFERROR(INDEX(G4:G76,MATCH(D665,C4:C76,0),0),0)</f>
        <v>0</v>
      </c>
      <c r="I665" s="3">
        <f>IFERROR(INDEX(H4:H76,MATCH(D665,C4:C76,0),0),0)</f>
        <v>0</v>
      </c>
      <c r="J665" s="3">
        <f t="shared" si="1436"/>
        <v>0</v>
      </c>
      <c r="K665" s="3">
        <f>IFERROR(INDEX(J4:J76,MATCH(D665,C4:C76,0),0),0)</f>
        <v>0</v>
      </c>
      <c r="L665" s="3">
        <f>-INDEX(A4:A76,MATCH(D665,C4:C76,0),0)</f>
        <v>-161</v>
      </c>
      <c r="M665" s="3">
        <f>RANK(K665,K658:K669)</f>
        <v>1</v>
      </c>
      <c r="N665" s="3">
        <f>SUMPRODUCT((M658:M669=M665)*(J658:J669&gt;J665))</f>
        <v>0</v>
      </c>
      <c r="O665" s="5">
        <f>SUMPRODUCT((M658:M669=M665)*(J658:J669=J665)*(H658:H669&gt;H665))</f>
        <v>0</v>
      </c>
      <c r="P665" s="3">
        <f>SUMPRODUCT((M658:M669=M665)*(J658:J669=J665)*(H658:H669=H665)*(L658:L669&gt;L665))</f>
        <v>11</v>
      </c>
      <c r="Q665" s="3">
        <f t="shared" si="1437"/>
        <v>12</v>
      </c>
      <c r="R665" s="5" t="s">
        <v>7</v>
      </c>
      <c r="S665" s="3">
        <v>8</v>
      </c>
      <c r="T665" s="3" t="str">
        <f>INDEX(R658:R669,MATCH(S665,Q658:Q669,0),0)</f>
        <v>F</v>
      </c>
      <c r="U665" s="5" t="str">
        <f>INDEX(D658:D669,MATCH(S665,Q658:Q669,0),0)</f>
        <v>Zweden</v>
      </c>
      <c r="V665" s="3" t="str">
        <f t="shared" si="1438"/>
        <v>3F</v>
      </c>
      <c r="W665" s="3" t="str">
        <f>INDEX(R158:Y158,0,MATCH(V665,R655:Y655,0))</f>
        <v>1I</v>
      </c>
      <c r="DK665" s="10" t="e">
        <f ca="1">INDEX(DJ49:DJ52,MATCH(3,DI49:DI52,0),0)</f>
        <v>#N/A</v>
      </c>
      <c r="DL665" s="3">
        <f ca="1">IFERROR(INDEX(DK4:DK76,MATCH(DK665,DJ4:DJ76,0),0),0)</f>
        <v>0</v>
      </c>
      <c r="DM665" s="3">
        <f ca="1">IFERROR(INDEX(DL4:DL76,MATCH(DK665,DJ4:DJ76,0),0),0)</f>
        <v>0</v>
      </c>
      <c r="DN665" s="3">
        <f ca="1">IFERROR(INDEX(DM4:DM76,MATCH(DK665,DJ4:DJ76,0),0),0)</f>
        <v>0</v>
      </c>
      <c r="DO665" s="3">
        <f ca="1">IFERROR(INDEX(DN4:DN76,MATCH(DK665,DJ4:DJ76,0),0),0)</f>
        <v>0</v>
      </c>
      <c r="DP665" s="3">
        <f ca="1">IFERROR(INDEX(DO4:DO76,MATCH(DK665,DJ4:DJ76,0),0),0)</f>
        <v>0</v>
      </c>
      <c r="DQ665" s="3">
        <f t="shared" ca="1" si="1439"/>
        <v>0</v>
      </c>
      <c r="DR665" s="3">
        <f ca="1">IFERROR(INDEX(DQ4:DQ76,MATCH(DK665,DJ4:DJ76,0),0),0)</f>
        <v>0</v>
      </c>
      <c r="DS665" s="3" t="e">
        <f ca="1">-INDEX(A4:A76,MATCH(DK665,C4:C76,0),0)</f>
        <v>#N/A</v>
      </c>
      <c r="DT665" s="3">
        <f ca="1">RANK(DR665,DR658:DR669)</f>
        <v>1</v>
      </c>
      <c r="DU665" s="3">
        <f ca="1">SUMPRODUCT((DT658:DT669=DT665)*(DQ658:DQ669&gt;DQ665))</f>
        <v>0</v>
      </c>
      <c r="DV665" s="5">
        <f ca="1">SUMPRODUCT((DT658:DT669=DT665)*(DQ658:DQ669=DQ665)*(DO658:DO669&gt;DO665))</f>
        <v>0</v>
      </c>
      <c r="DW665" s="3" t="e">
        <f ca="1">SUMPRODUCT((DT658:DT669=DT665)*(DQ658:DQ669=DQ665)*(DO658:DO669=DO665)*(DS658:DS669&gt;DS665))</f>
        <v>#N/A</v>
      </c>
      <c r="DX665" s="3" t="e">
        <f t="shared" ca="1" si="1440"/>
        <v>#N/A</v>
      </c>
      <c r="DY665" s="5" t="s">
        <v>7</v>
      </c>
      <c r="DZ665" s="3">
        <v>8</v>
      </c>
      <c r="EA665" s="3" t="e">
        <f ca="1">INDEX(DY658:DY669,MATCH(DZ665,DX658:DX669,0),0)</f>
        <v>#N/A</v>
      </c>
      <c r="EB665" s="5" t="e">
        <f ca="1">INDEX(DK658:DK669,MATCH(DZ665,DX658:DX669,0),0)</f>
        <v>#N/A</v>
      </c>
      <c r="EC665" s="3" t="e">
        <f t="shared" ca="1" si="1441"/>
        <v>#N/A</v>
      </c>
      <c r="ED665" s="3" t="str">
        <f>INDEX(DY158:EF158,0,MATCH(V665,DY655:EF655,0))</f>
        <v>1I</v>
      </c>
      <c r="HR665" s="10"/>
      <c r="IF665" s="5"/>
      <c r="II665" s="5"/>
      <c r="LY665" s="10"/>
      <c r="MM665" s="5"/>
      <c r="MP665" s="5"/>
      <c r="QF665" s="10"/>
      <c r="QT665" s="5"/>
      <c r="QW665" s="5"/>
      <c r="UM665" s="10"/>
      <c r="VA665" s="5"/>
      <c r="VD665" s="5"/>
      <c r="YT665" s="10"/>
      <c r="ZH665" s="5"/>
      <c r="ZK665" s="5"/>
      <c r="ADA665" s="10"/>
      <c r="ADO665" s="5"/>
      <c r="ADR665" s="5"/>
      <c r="AHH665" s="10"/>
      <c r="AHV665" s="5"/>
      <c r="AHY665" s="5"/>
      <c r="ALO665" s="10"/>
      <c r="AMC665" s="5"/>
      <c r="AMF665" s="5"/>
      <c r="APV665" s="10"/>
      <c r="AQJ665" s="5"/>
      <c r="AQM665" s="5"/>
      <c r="AUC665" s="10"/>
      <c r="AUQ665" s="5"/>
      <c r="AUT665" s="5"/>
      <c r="AYJ665" s="10"/>
      <c r="AYX665" s="5"/>
      <c r="AZA665" s="5"/>
      <c r="BCQ665" s="10"/>
      <c r="BDE665" s="5"/>
      <c r="BDH665" s="5"/>
      <c r="BGX665" s="10"/>
      <c r="BHL665" s="5"/>
      <c r="BHO665" s="5"/>
      <c r="BLE665" s="10"/>
      <c r="BLS665" s="5"/>
      <c r="BLV665" s="5"/>
      <c r="BPL665" s="10"/>
      <c r="BPZ665" s="5"/>
      <c r="BQC665" s="5"/>
      <c r="BTS665" s="10"/>
      <c r="BUG665" s="5"/>
      <c r="BUJ665" s="5"/>
      <c r="BXZ665" s="10"/>
      <c r="BYN665" s="5"/>
      <c r="BYQ665" s="5"/>
      <c r="CCG665" s="10"/>
      <c r="CCU665" s="5"/>
      <c r="CCX665" s="5"/>
      <c r="CGN665" s="10"/>
      <c r="CHB665" s="5"/>
      <c r="CHE665" s="5"/>
      <c r="CKU665" s="10"/>
      <c r="CLI665" s="5"/>
      <c r="CLL665" s="5"/>
      <c r="CPB665" s="10"/>
      <c r="CPP665" s="5"/>
      <c r="CPS665" s="5"/>
      <c r="CTI665" s="10"/>
      <c r="CTW665" s="5"/>
      <c r="CTZ665" s="5"/>
      <c r="CXP665" s="10"/>
      <c r="CYD665" s="5"/>
      <c r="CYG665" s="5"/>
      <c r="DBW665" s="10"/>
      <c r="DCK665" s="5"/>
      <c r="DCN665" s="5"/>
      <c r="DGD665" s="10"/>
      <c r="DGR665" s="5"/>
      <c r="DGU665" s="5"/>
      <c r="DKK665" s="10"/>
      <c r="DKY665" s="5"/>
      <c r="DLB665" s="5"/>
      <c r="DOR665" s="10"/>
      <c r="DPF665" s="5"/>
      <c r="DPI665" s="5"/>
      <c r="DSY665" s="10"/>
      <c r="DTM665" s="5"/>
      <c r="DTP665" s="5"/>
      <c r="DXF665" s="10"/>
      <c r="DXT665" s="5"/>
      <c r="DXW665" s="5"/>
      <c r="EBM665" s="10"/>
      <c r="ECA665" s="5"/>
      <c r="ECD665" s="5"/>
      <c r="EFT665" s="10"/>
      <c r="EGH665" s="5"/>
      <c r="EGK665" s="5"/>
      <c r="EKA665" s="10"/>
      <c r="EKO665" s="5"/>
      <c r="EKR665" s="5"/>
      <c r="EOH665" s="10"/>
      <c r="EOV665" s="5"/>
      <c r="EOY665" s="5"/>
      <c r="ESO665" s="10"/>
      <c r="ETC665" s="5"/>
      <c r="ETF665" s="5"/>
      <c r="EWV665" s="10"/>
      <c r="EXJ665" s="5"/>
      <c r="EXM665" s="5"/>
      <c r="FBC665" s="10"/>
      <c r="FBQ665" s="5"/>
      <c r="FBT665" s="5"/>
      <c r="FFJ665" s="10"/>
      <c r="FFX665" s="5"/>
      <c r="FGA665" s="5"/>
      <c r="FJQ665" s="10"/>
      <c r="FKE665" s="5"/>
      <c r="FKH665" s="5"/>
      <c r="FNX665" s="10"/>
      <c r="FOL665" s="5"/>
      <c r="FOO665" s="5"/>
      <c r="FSE665" s="10"/>
      <c r="FSS665" s="5"/>
      <c r="FSV665" s="5"/>
      <c r="FWL665" s="10"/>
      <c r="FWZ665" s="5"/>
      <c r="FXC665" s="5"/>
      <c r="GAS665" s="10"/>
      <c r="GBG665" s="5"/>
      <c r="GBJ665" s="5"/>
      <c r="GEZ665" s="10"/>
      <c r="GFN665" s="5"/>
      <c r="GFQ665" s="5"/>
      <c r="GJG665" s="10"/>
      <c r="GJU665" s="5"/>
      <c r="GJX665" s="5"/>
      <c r="GNN665" s="10"/>
      <c r="GOB665" s="5"/>
      <c r="GOE665" s="5"/>
      <c r="GRU665" s="10"/>
      <c r="GSI665" s="5"/>
      <c r="GSL665" s="5"/>
      <c r="GWB665" s="10"/>
      <c r="GWP665" s="5"/>
      <c r="GWS665" s="5"/>
      <c r="HAI665" s="10"/>
      <c r="HAW665" s="5"/>
      <c r="HAZ665" s="5"/>
      <c r="HEP665" s="10"/>
      <c r="HFD665" s="5"/>
      <c r="HFG665" s="5"/>
      <c r="HIW665" s="10"/>
      <c r="HJK665" s="5"/>
      <c r="HJN665" s="5"/>
      <c r="HND665" s="10"/>
      <c r="HNR665" s="5"/>
      <c r="HNU665" s="5"/>
      <c r="HRK665" s="10"/>
      <c r="HRY665" s="5"/>
      <c r="HSB665" s="5"/>
      <c r="HVR665" s="10"/>
      <c r="HWF665" s="5"/>
      <c r="HWI665" s="5"/>
      <c r="HZY665" s="10"/>
      <c r="IAM665" s="5"/>
      <c r="IAP665" s="5"/>
      <c r="IEF665" s="10"/>
      <c r="IET665" s="5"/>
      <c r="IEW665" s="5"/>
      <c r="IIM665" s="10"/>
      <c r="IJA665" s="5"/>
      <c r="IJD665" s="5"/>
      <c r="IMT665" s="10"/>
      <c r="INH665" s="5"/>
      <c r="INK665" s="5"/>
      <c r="IRA665" s="10"/>
      <c r="IRO665" s="5"/>
      <c r="IRR665" s="5"/>
      <c r="IVH665" s="10"/>
      <c r="IVV665" s="5"/>
      <c r="IVY665" s="5"/>
      <c r="IZO665" s="10"/>
      <c r="JAC665" s="5"/>
      <c r="JAF665" s="5"/>
      <c r="JDV665" s="10"/>
      <c r="JEJ665" s="5"/>
      <c r="JEM665" s="5"/>
      <c r="JIC665" s="10"/>
      <c r="JIQ665" s="5"/>
      <c r="JIT665" s="5"/>
      <c r="JMJ665" s="10"/>
      <c r="JMX665" s="5"/>
      <c r="JNA665" s="5"/>
      <c r="JQQ665" s="10"/>
      <c r="JRE665" s="5"/>
      <c r="JRH665" s="5"/>
      <c r="JUX665" s="10"/>
      <c r="JVL665" s="5"/>
      <c r="JVO665" s="5"/>
      <c r="JZE665" s="10"/>
      <c r="JZS665" s="5"/>
      <c r="JZV665" s="5"/>
      <c r="KDL665" s="10"/>
      <c r="KDZ665" s="5"/>
      <c r="KEC665" s="5"/>
      <c r="KHS665" s="10"/>
      <c r="KIG665" s="5"/>
      <c r="KIJ665" s="5"/>
      <c r="KLZ665" s="10"/>
      <c r="KMN665" s="5"/>
      <c r="KMQ665" s="5"/>
      <c r="KQG665" s="10"/>
      <c r="KQU665" s="5"/>
      <c r="KQX665" s="5"/>
      <c r="KUN665" s="10"/>
      <c r="KVB665" s="5"/>
      <c r="KVE665" s="5"/>
      <c r="KYU665" s="10"/>
      <c r="KZI665" s="5"/>
      <c r="KZL665" s="5"/>
      <c r="LDB665" s="10"/>
      <c r="LDP665" s="5"/>
      <c r="LDS665" s="5"/>
      <c r="LHI665" s="10"/>
      <c r="LHW665" s="5"/>
      <c r="LHZ665" s="5"/>
      <c r="LLP665" s="10"/>
      <c r="LMD665" s="5"/>
      <c r="LMG665" s="5"/>
      <c r="LPW665" s="10"/>
      <c r="LQK665" s="5"/>
      <c r="LQN665" s="5"/>
      <c r="LUD665" s="10"/>
      <c r="LUR665" s="5"/>
      <c r="LUU665" s="5"/>
      <c r="LYK665" s="10"/>
      <c r="LYY665" s="5"/>
      <c r="LZB665" s="5"/>
      <c r="MCR665" s="10"/>
      <c r="MDF665" s="5"/>
      <c r="MDI665" s="5"/>
      <c r="MGY665" s="10"/>
      <c r="MHM665" s="5"/>
      <c r="MHP665" s="5"/>
      <c r="MLF665" s="10"/>
      <c r="MLT665" s="5"/>
      <c r="MLW665" s="5"/>
      <c r="MPM665" s="10"/>
      <c r="MQA665" s="5"/>
      <c r="MQD665" s="5"/>
      <c r="MTT665" s="10"/>
      <c r="MUH665" s="5"/>
      <c r="MUK665" s="5"/>
      <c r="MYA665" s="10"/>
      <c r="MYO665" s="5"/>
      <c r="MYR665" s="5"/>
      <c r="NCH665" s="10"/>
      <c r="NCV665" s="5"/>
      <c r="NCY665" s="5"/>
      <c r="NGO665" s="10"/>
      <c r="NHC665" s="5"/>
      <c r="NHF665" s="5"/>
      <c r="NKV665" s="10"/>
      <c r="NLJ665" s="5"/>
      <c r="NLM665" s="5"/>
      <c r="NPC665" s="10"/>
      <c r="NPQ665" s="5"/>
      <c r="NPT665" s="5"/>
      <c r="NTJ665" s="10"/>
      <c r="NTX665" s="5"/>
      <c r="NUA665" s="5"/>
      <c r="NXQ665" s="10"/>
      <c r="NYE665" s="5"/>
      <c r="NYH665" s="5"/>
      <c r="OBX665" s="10"/>
      <c r="OCL665" s="5"/>
      <c r="OCO665" s="5"/>
      <c r="OGE665" s="10"/>
      <c r="OGS665" s="5"/>
      <c r="OGV665" s="5"/>
      <c r="OKL665" s="10"/>
      <c r="OKZ665" s="5"/>
      <c r="OLC665" s="5"/>
      <c r="OOS665" s="10"/>
      <c r="OPG665" s="5"/>
      <c r="OPJ665" s="5"/>
      <c r="OSZ665" s="10"/>
      <c r="OTN665" s="5"/>
      <c r="OTQ665" s="5"/>
      <c r="OXG665" s="10"/>
      <c r="OXU665" s="5"/>
      <c r="OXX665" s="5"/>
      <c r="PBN665" s="10"/>
      <c r="PCB665" s="5"/>
      <c r="PCE665" s="5"/>
      <c r="PFU665" s="10"/>
      <c r="PGI665" s="5"/>
      <c r="PGL665" s="5"/>
      <c r="PKB665" s="10"/>
      <c r="PKP665" s="5"/>
      <c r="PKS665" s="5"/>
      <c r="POI665" s="10"/>
      <c r="POW665" s="5"/>
      <c r="POZ665" s="5"/>
    </row>
    <row r="666" spans="4:1020 1114:2019 2113:3018 3112:4017 4111:5110 5124:6126 6220:7125 7219:8124 8218:9123 9217:10233 10327:11232" x14ac:dyDescent="0.25">
      <c r="D666" s="10" t="str">
        <f>INDEX(C55:C58,MATCH(3,B55:B58,0),0)</f>
        <v>Noorwegen</v>
      </c>
      <c r="E666" s="3">
        <f>IFERROR(INDEX(D4:D76,MATCH(D666,C4:C76,0),0),0)</f>
        <v>0</v>
      </c>
      <c r="F666" s="3">
        <f>IFERROR(INDEX(E4:E76,MATCH(D666,C4:C76,0),0),0)</f>
        <v>0</v>
      </c>
      <c r="G666" s="3">
        <f>IFERROR(INDEX(F4:F76,MATCH(D666,C4:C76,0),0),0)</f>
        <v>0</v>
      </c>
      <c r="H666" s="3">
        <f>IFERROR(INDEX(G4:G76,MATCH(D666,C4:C76,0),0),0)</f>
        <v>0</v>
      </c>
      <c r="I666" s="3">
        <f>IFERROR(INDEX(H4:H76,MATCH(D666,C4:C76,0),0),0)</f>
        <v>0</v>
      </c>
      <c r="J666" s="3">
        <f t="shared" si="1436"/>
        <v>0</v>
      </c>
      <c r="K666" s="3">
        <f>IFERROR(INDEX(J4:J76,MATCH(D666,C4:C76,0),0),0)</f>
        <v>0</v>
      </c>
      <c r="L666" s="3">
        <f>-INDEX(A4:A76,MATCH(D666,C4:C76,0),0)</f>
        <v>-132</v>
      </c>
      <c r="M666" s="3">
        <f>RANK(K666,K658:K669)</f>
        <v>1</v>
      </c>
      <c r="N666" s="3">
        <f>SUMPRODUCT((M658:M669=M666)*(J658:J669&gt;J666))</f>
        <v>0</v>
      </c>
      <c r="O666" s="5">
        <f>SUMPRODUCT((M658:M669=M666)*(J658:J669=J666)*(H658:H669&gt;H666))</f>
        <v>0</v>
      </c>
      <c r="P666" s="3">
        <f>SUMPRODUCT((M658:M669=M666)*(J658:J669=J666)*(H658:H669=H666)*(L658:L669&gt;L666))</f>
        <v>3</v>
      </c>
      <c r="Q666" s="3">
        <f t="shared" si="1437"/>
        <v>4</v>
      </c>
      <c r="R666" s="5" t="s">
        <v>104</v>
      </c>
      <c r="S666" s="3">
        <v>9</v>
      </c>
      <c r="T666" s="3" t="str">
        <f>INDEX(R658:R669,MATCH(S666,Q658:Q669,0),0)</f>
        <v>A</v>
      </c>
      <c r="U666" s="5" t="str">
        <f>INDEX(D658:D669,MATCH(S666,Q658:Q669,0),0)</f>
        <v>Tsjechië</v>
      </c>
      <c r="V666" s="3" t="str">
        <f t="shared" si="1438"/>
        <v>3A</v>
      </c>
      <c r="DK666" s="10" t="e">
        <f ca="1">INDEX(DJ55:DJ58,MATCH(3,DI55:DI58,0),0)</f>
        <v>#N/A</v>
      </c>
      <c r="DL666" s="3">
        <f ca="1">IFERROR(INDEX(DK4:DK76,MATCH(DK666,DJ4:DJ76,0),0),0)</f>
        <v>0</v>
      </c>
      <c r="DM666" s="3">
        <f ca="1">IFERROR(INDEX(DL4:DL76,MATCH(DK666,DJ4:DJ76,0),0),0)</f>
        <v>0</v>
      </c>
      <c r="DN666" s="3">
        <f ca="1">IFERROR(INDEX(DM4:DM76,MATCH(DK666,DJ4:DJ76,0),0),0)</f>
        <v>0</v>
      </c>
      <c r="DO666" s="3">
        <f ca="1">IFERROR(INDEX(DN4:DN76,MATCH(DK666,DJ4:DJ76,0),0),0)</f>
        <v>0</v>
      </c>
      <c r="DP666" s="3">
        <f ca="1">IFERROR(INDEX(DO4:DO76,MATCH(DK666,DJ4:DJ76,0),0),0)</f>
        <v>0</v>
      </c>
      <c r="DQ666" s="3">
        <f t="shared" ca="1" si="1439"/>
        <v>0</v>
      </c>
      <c r="DR666" s="3">
        <f ca="1">IFERROR(INDEX(DQ4:DQ76,MATCH(DK666,DJ4:DJ76,0),0),0)</f>
        <v>0</v>
      </c>
      <c r="DS666" s="3" t="e">
        <f ca="1">-INDEX(A4:A76,MATCH(DK666,C4:C76,0),0)</f>
        <v>#N/A</v>
      </c>
      <c r="DT666" s="3">
        <f ca="1">RANK(DR666,DR658:DR669)</f>
        <v>1</v>
      </c>
      <c r="DU666" s="3">
        <f ca="1">SUMPRODUCT((DT658:DT669=DT666)*(DQ658:DQ669&gt;DQ666))</f>
        <v>0</v>
      </c>
      <c r="DV666" s="5">
        <f ca="1">SUMPRODUCT((DT658:DT669=DT666)*(DQ658:DQ669=DQ666)*(DO658:DO669&gt;DO666))</f>
        <v>0</v>
      </c>
      <c r="DW666" s="3" t="e">
        <f ca="1">SUMPRODUCT((DT658:DT669=DT666)*(DQ658:DQ669=DQ666)*(DO658:DO669=DO666)*(DS658:DS669&gt;DS666))</f>
        <v>#N/A</v>
      </c>
      <c r="DX666" s="3" t="e">
        <f t="shared" ca="1" si="1440"/>
        <v>#N/A</v>
      </c>
      <c r="DY666" s="5" t="s">
        <v>104</v>
      </c>
      <c r="DZ666" s="3">
        <v>9</v>
      </c>
      <c r="EA666" s="3" t="e">
        <f ca="1">INDEX(DY658:DY669,MATCH(DZ666,DX658:DX669,0),0)</f>
        <v>#N/A</v>
      </c>
      <c r="EB666" s="5" t="e">
        <f ca="1">INDEX(DK658:DK669,MATCH(DZ666,DX658:DX669,0),0)</f>
        <v>#N/A</v>
      </c>
      <c r="EC666" s="3" t="e">
        <f t="shared" ca="1" si="1441"/>
        <v>#N/A</v>
      </c>
      <c r="HR666" s="10"/>
      <c r="IF666" s="5"/>
      <c r="II666" s="5"/>
      <c r="LY666" s="10"/>
      <c r="MM666" s="5"/>
      <c r="MP666" s="5"/>
      <c r="QF666" s="10"/>
      <c r="QT666" s="5"/>
      <c r="QW666" s="5"/>
      <c r="UM666" s="10"/>
      <c r="VA666" s="5"/>
      <c r="VD666" s="5"/>
      <c r="YT666" s="10"/>
      <c r="ZH666" s="5"/>
      <c r="ZK666" s="5"/>
      <c r="ADA666" s="10"/>
      <c r="ADO666" s="5"/>
      <c r="ADR666" s="5"/>
      <c r="AHH666" s="10"/>
      <c r="AHV666" s="5"/>
      <c r="AHY666" s="5"/>
      <c r="ALO666" s="10"/>
      <c r="AMC666" s="5"/>
      <c r="AMF666" s="5"/>
      <c r="APV666" s="10"/>
      <c r="AQJ666" s="5"/>
      <c r="AQM666" s="5"/>
      <c r="AUC666" s="10"/>
      <c r="AUQ666" s="5"/>
      <c r="AUT666" s="5"/>
      <c r="AYJ666" s="10"/>
      <c r="AYX666" s="5"/>
      <c r="AZA666" s="5"/>
      <c r="BCQ666" s="10"/>
      <c r="BDE666" s="5"/>
      <c r="BDH666" s="5"/>
      <c r="BGX666" s="10"/>
      <c r="BHL666" s="5"/>
      <c r="BHO666" s="5"/>
      <c r="BLE666" s="10"/>
      <c r="BLS666" s="5"/>
      <c r="BLV666" s="5"/>
      <c r="BPL666" s="10"/>
      <c r="BPZ666" s="5"/>
      <c r="BQC666" s="5"/>
      <c r="BTS666" s="10"/>
      <c r="BUG666" s="5"/>
      <c r="BUJ666" s="5"/>
      <c r="BXZ666" s="10"/>
      <c r="BYN666" s="5"/>
      <c r="BYQ666" s="5"/>
      <c r="CCG666" s="10"/>
      <c r="CCU666" s="5"/>
      <c r="CCX666" s="5"/>
      <c r="CGN666" s="10"/>
      <c r="CHB666" s="5"/>
      <c r="CHE666" s="5"/>
      <c r="CKU666" s="10"/>
      <c r="CLI666" s="5"/>
      <c r="CLL666" s="5"/>
      <c r="CPB666" s="10"/>
      <c r="CPP666" s="5"/>
      <c r="CPS666" s="5"/>
      <c r="CTI666" s="10"/>
      <c r="CTW666" s="5"/>
      <c r="CTZ666" s="5"/>
      <c r="CXP666" s="10"/>
      <c r="CYD666" s="5"/>
      <c r="CYG666" s="5"/>
      <c r="DBW666" s="10"/>
      <c r="DCK666" s="5"/>
      <c r="DCN666" s="5"/>
      <c r="DGD666" s="10"/>
      <c r="DGR666" s="5"/>
      <c r="DGU666" s="5"/>
      <c r="DKK666" s="10"/>
      <c r="DKY666" s="5"/>
      <c r="DLB666" s="5"/>
      <c r="DOR666" s="10"/>
      <c r="DPF666" s="5"/>
      <c r="DPI666" s="5"/>
      <c r="DSY666" s="10"/>
      <c r="DTM666" s="5"/>
      <c r="DTP666" s="5"/>
      <c r="DXF666" s="10"/>
      <c r="DXT666" s="5"/>
      <c r="DXW666" s="5"/>
      <c r="EBM666" s="10"/>
      <c r="ECA666" s="5"/>
      <c r="ECD666" s="5"/>
      <c r="EFT666" s="10"/>
      <c r="EGH666" s="5"/>
      <c r="EGK666" s="5"/>
      <c r="EKA666" s="10"/>
      <c r="EKO666" s="5"/>
      <c r="EKR666" s="5"/>
      <c r="EOH666" s="10"/>
      <c r="EOV666" s="5"/>
      <c r="EOY666" s="5"/>
      <c r="ESO666" s="10"/>
      <c r="ETC666" s="5"/>
      <c r="ETF666" s="5"/>
      <c r="EWV666" s="10"/>
      <c r="EXJ666" s="5"/>
      <c r="EXM666" s="5"/>
      <c r="FBC666" s="10"/>
      <c r="FBQ666" s="5"/>
      <c r="FBT666" s="5"/>
      <c r="FFJ666" s="10"/>
      <c r="FFX666" s="5"/>
      <c r="FGA666" s="5"/>
      <c r="FJQ666" s="10"/>
      <c r="FKE666" s="5"/>
      <c r="FKH666" s="5"/>
      <c r="FNX666" s="10"/>
      <c r="FOL666" s="5"/>
      <c r="FOO666" s="5"/>
      <c r="FSE666" s="10"/>
      <c r="FSS666" s="5"/>
      <c r="FSV666" s="5"/>
      <c r="FWL666" s="10"/>
      <c r="FWZ666" s="5"/>
      <c r="FXC666" s="5"/>
      <c r="GAS666" s="10"/>
      <c r="GBG666" s="5"/>
      <c r="GBJ666" s="5"/>
      <c r="GEZ666" s="10"/>
      <c r="GFN666" s="5"/>
      <c r="GFQ666" s="5"/>
      <c r="GJG666" s="10"/>
      <c r="GJU666" s="5"/>
      <c r="GJX666" s="5"/>
      <c r="GNN666" s="10"/>
      <c r="GOB666" s="5"/>
      <c r="GOE666" s="5"/>
      <c r="GRU666" s="10"/>
      <c r="GSI666" s="5"/>
      <c r="GSL666" s="5"/>
      <c r="GWB666" s="10"/>
      <c r="GWP666" s="5"/>
      <c r="GWS666" s="5"/>
      <c r="HAI666" s="10"/>
      <c r="HAW666" s="5"/>
      <c r="HAZ666" s="5"/>
      <c r="HEP666" s="10"/>
      <c r="HFD666" s="5"/>
      <c r="HFG666" s="5"/>
      <c r="HIW666" s="10"/>
      <c r="HJK666" s="5"/>
      <c r="HJN666" s="5"/>
      <c r="HND666" s="10"/>
      <c r="HNR666" s="5"/>
      <c r="HNU666" s="5"/>
      <c r="HRK666" s="10"/>
      <c r="HRY666" s="5"/>
      <c r="HSB666" s="5"/>
      <c r="HVR666" s="10"/>
      <c r="HWF666" s="5"/>
      <c r="HWI666" s="5"/>
      <c r="HZY666" s="10"/>
      <c r="IAM666" s="5"/>
      <c r="IAP666" s="5"/>
      <c r="IEF666" s="10"/>
      <c r="IET666" s="5"/>
      <c r="IEW666" s="5"/>
      <c r="IIM666" s="10"/>
      <c r="IJA666" s="5"/>
      <c r="IJD666" s="5"/>
      <c r="IMT666" s="10"/>
      <c r="INH666" s="5"/>
      <c r="INK666" s="5"/>
      <c r="IRA666" s="10"/>
      <c r="IRO666" s="5"/>
      <c r="IRR666" s="5"/>
      <c r="IVH666" s="10"/>
      <c r="IVV666" s="5"/>
      <c r="IVY666" s="5"/>
      <c r="IZO666" s="10"/>
      <c r="JAC666" s="5"/>
      <c r="JAF666" s="5"/>
      <c r="JDV666" s="10"/>
      <c r="JEJ666" s="5"/>
      <c r="JEM666" s="5"/>
      <c r="JIC666" s="10"/>
      <c r="JIQ666" s="5"/>
      <c r="JIT666" s="5"/>
      <c r="JMJ666" s="10"/>
      <c r="JMX666" s="5"/>
      <c r="JNA666" s="5"/>
      <c r="JQQ666" s="10"/>
      <c r="JRE666" s="5"/>
      <c r="JRH666" s="5"/>
      <c r="JUX666" s="10"/>
      <c r="JVL666" s="5"/>
      <c r="JVO666" s="5"/>
      <c r="JZE666" s="10"/>
      <c r="JZS666" s="5"/>
      <c r="JZV666" s="5"/>
      <c r="KDL666" s="10"/>
      <c r="KDZ666" s="5"/>
      <c r="KEC666" s="5"/>
      <c r="KHS666" s="10"/>
      <c r="KIG666" s="5"/>
      <c r="KIJ666" s="5"/>
      <c r="KLZ666" s="10"/>
      <c r="KMN666" s="5"/>
      <c r="KMQ666" s="5"/>
      <c r="KQG666" s="10"/>
      <c r="KQU666" s="5"/>
      <c r="KQX666" s="5"/>
      <c r="KUN666" s="10"/>
      <c r="KVB666" s="5"/>
      <c r="KVE666" s="5"/>
      <c r="KYU666" s="10"/>
      <c r="KZI666" s="5"/>
      <c r="KZL666" s="5"/>
      <c r="LDB666" s="10"/>
      <c r="LDP666" s="5"/>
      <c r="LDS666" s="5"/>
      <c r="LHI666" s="10"/>
      <c r="LHW666" s="5"/>
      <c r="LHZ666" s="5"/>
      <c r="LLP666" s="10"/>
      <c r="LMD666" s="5"/>
      <c r="LMG666" s="5"/>
      <c r="LPW666" s="10"/>
      <c r="LQK666" s="5"/>
      <c r="LQN666" s="5"/>
      <c r="LUD666" s="10"/>
      <c r="LUR666" s="5"/>
      <c r="LUU666" s="5"/>
      <c r="LYK666" s="10"/>
      <c r="LYY666" s="5"/>
      <c r="LZB666" s="5"/>
      <c r="MCR666" s="10"/>
      <c r="MDF666" s="5"/>
      <c r="MDI666" s="5"/>
      <c r="MGY666" s="10"/>
      <c r="MHM666" s="5"/>
      <c r="MHP666" s="5"/>
      <c r="MLF666" s="10"/>
      <c r="MLT666" s="5"/>
      <c r="MLW666" s="5"/>
      <c r="MPM666" s="10"/>
      <c r="MQA666" s="5"/>
      <c r="MQD666" s="5"/>
      <c r="MTT666" s="10"/>
      <c r="MUH666" s="5"/>
      <c r="MUK666" s="5"/>
      <c r="MYA666" s="10"/>
      <c r="MYO666" s="5"/>
      <c r="MYR666" s="5"/>
      <c r="NCH666" s="10"/>
      <c r="NCV666" s="5"/>
      <c r="NCY666" s="5"/>
      <c r="NGO666" s="10"/>
      <c r="NHC666" s="5"/>
      <c r="NHF666" s="5"/>
      <c r="NKV666" s="10"/>
      <c r="NLJ666" s="5"/>
      <c r="NLM666" s="5"/>
      <c r="NPC666" s="10"/>
      <c r="NPQ666" s="5"/>
      <c r="NPT666" s="5"/>
      <c r="NTJ666" s="10"/>
      <c r="NTX666" s="5"/>
      <c r="NUA666" s="5"/>
      <c r="NXQ666" s="10"/>
      <c r="NYE666" s="5"/>
      <c r="NYH666" s="5"/>
      <c r="OBX666" s="10"/>
      <c r="OCL666" s="5"/>
      <c r="OCO666" s="5"/>
      <c r="OGE666" s="10"/>
      <c r="OGS666" s="5"/>
      <c r="OGV666" s="5"/>
      <c r="OKL666" s="10"/>
      <c r="OKZ666" s="5"/>
      <c r="OLC666" s="5"/>
      <c r="OOS666" s="10"/>
      <c r="OPG666" s="5"/>
      <c r="OPJ666" s="5"/>
      <c r="OSZ666" s="10"/>
      <c r="OTN666" s="5"/>
      <c r="OTQ666" s="5"/>
      <c r="OXG666" s="10"/>
      <c r="OXU666" s="5"/>
      <c r="OXX666" s="5"/>
      <c r="PBN666" s="10"/>
      <c r="PCB666" s="5"/>
      <c r="PCE666" s="5"/>
      <c r="PFU666" s="10"/>
      <c r="PGI666" s="5"/>
      <c r="PGL666" s="5"/>
      <c r="PKB666" s="10"/>
      <c r="PKP666" s="5"/>
      <c r="PKS666" s="5"/>
      <c r="POI666" s="10"/>
      <c r="POW666" s="5"/>
      <c r="POZ666" s="5"/>
    </row>
    <row r="667" spans="4:1020 1114:2019 2113:3018 3112:4017 4111:5110 5124:6126 6220:7125 7219:8124 8218:9123 9217:10233 10327:11232" x14ac:dyDescent="0.25">
      <c r="D667" s="10" t="str">
        <f>INDEX(C61:C64,MATCH(3,B61:B64,0),0)</f>
        <v>Algerije</v>
      </c>
      <c r="E667" s="3">
        <f>IFERROR(INDEX(D4:D76,MATCH(D667,C4:C76,0),0),0)</f>
        <v>0</v>
      </c>
      <c r="F667" s="3">
        <f>IFERROR(INDEX(E4:E76,MATCH(D667,C4:C76,0),0),0)</f>
        <v>0</v>
      </c>
      <c r="G667" s="3">
        <f>IFERROR(INDEX(F4:F76,MATCH(D667,C4:C76,0),0),0)</f>
        <v>0</v>
      </c>
      <c r="H667" s="3">
        <f>IFERROR(INDEX(G4:G76,MATCH(D667,C4:C76,0),0),0)</f>
        <v>0</v>
      </c>
      <c r="I667" s="3">
        <f>IFERROR(INDEX(H4:H76,MATCH(D667,C4:C76,0),0),0)</f>
        <v>0</v>
      </c>
      <c r="J667" s="3">
        <f t="shared" si="1436"/>
        <v>0</v>
      </c>
      <c r="K667" s="3">
        <f>IFERROR(INDEX(J4:J76,MATCH(D667,C4:C76,0),0),0)</f>
        <v>0</v>
      </c>
      <c r="L667" s="3">
        <f>-INDEX(A4:A76,MATCH(D667,C4:C76,0),0)</f>
        <v>-128</v>
      </c>
      <c r="M667" s="3">
        <f>RANK(K667,K658:K669)</f>
        <v>1</v>
      </c>
      <c r="N667" s="3">
        <f>SUMPRODUCT((M658:M669=M667)*(J658:J669&gt;J667))</f>
        <v>0</v>
      </c>
      <c r="O667" s="5">
        <f>SUMPRODUCT((M658:M669=M667)*(J658:J669=J667)*(H658:H669&gt;H667))</f>
        <v>0</v>
      </c>
      <c r="P667" s="3">
        <f>SUMPRODUCT((M658:M669=M667)*(J658:J669=J667)*(H658:H669=H667)*(L658:L669&gt;L667))</f>
        <v>1</v>
      </c>
      <c r="Q667" s="3">
        <f t="shared" si="1437"/>
        <v>2</v>
      </c>
      <c r="R667" s="5" t="s">
        <v>105</v>
      </c>
      <c r="S667" s="3">
        <v>10</v>
      </c>
      <c r="T667" s="3" t="str">
        <f>INDEX(R658:R669,MATCH(S667,Q658:Q669,0),0)</f>
        <v>K</v>
      </c>
      <c r="U667" s="5" t="str">
        <f>INDEX(D658:D669,MATCH(S667,Q658:Q669,0),0)</f>
        <v>Congo</v>
      </c>
      <c r="V667" s="3" t="str">
        <f t="shared" si="1438"/>
        <v>3K</v>
      </c>
      <c r="DK667" s="10" t="e">
        <f ca="1">INDEX(DJ61:DJ64,MATCH(3,DI61:DI64,0),0)</f>
        <v>#N/A</v>
      </c>
      <c r="DL667" s="3">
        <f ca="1">IFERROR(INDEX(DK4:DK76,MATCH(DK667,DJ4:DJ76,0),0),0)</f>
        <v>0</v>
      </c>
      <c r="DM667" s="3">
        <f ca="1">IFERROR(INDEX(DL4:DL76,MATCH(DK667,DJ4:DJ76,0),0),0)</f>
        <v>0</v>
      </c>
      <c r="DN667" s="3">
        <f ca="1">IFERROR(INDEX(DM4:DM76,MATCH(DK667,DJ4:DJ76,0),0),0)</f>
        <v>0</v>
      </c>
      <c r="DO667" s="3">
        <f ca="1">IFERROR(INDEX(DN4:DN76,MATCH(DK667,DJ4:DJ76,0),0),0)</f>
        <v>0</v>
      </c>
      <c r="DP667" s="3">
        <f ca="1">IFERROR(INDEX(DO4:DO76,MATCH(DK667,DJ4:DJ76,0),0),0)</f>
        <v>0</v>
      </c>
      <c r="DQ667" s="3">
        <f t="shared" ca="1" si="1439"/>
        <v>0</v>
      </c>
      <c r="DR667" s="3">
        <f ca="1">IFERROR(INDEX(DQ4:DQ76,MATCH(DK667,DJ4:DJ76,0),0),0)</f>
        <v>0</v>
      </c>
      <c r="DS667" s="3" t="e">
        <f ca="1">-INDEX(A4:A76,MATCH(DK667,C4:C76,0),0)</f>
        <v>#N/A</v>
      </c>
      <c r="DT667" s="3">
        <f ca="1">RANK(DR667,DR658:DR669)</f>
        <v>1</v>
      </c>
      <c r="DU667" s="3">
        <f ca="1">SUMPRODUCT((DT658:DT669=DT667)*(DQ658:DQ669&gt;DQ667))</f>
        <v>0</v>
      </c>
      <c r="DV667" s="5">
        <f ca="1">SUMPRODUCT((DT658:DT669=DT667)*(DQ658:DQ669=DQ667)*(DO658:DO669&gt;DO667))</f>
        <v>0</v>
      </c>
      <c r="DW667" s="3" t="e">
        <f ca="1">SUMPRODUCT((DT658:DT669=DT667)*(DQ658:DQ669=DQ667)*(DO658:DO669=DO667)*(DS658:DS669&gt;DS667))</f>
        <v>#N/A</v>
      </c>
      <c r="DX667" s="3" t="e">
        <f t="shared" ca="1" si="1440"/>
        <v>#N/A</v>
      </c>
      <c r="DY667" s="5" t="s">
        <v>105</v>
      </c>
      <c r="DZ667" s="3">
        <v>10</v>
      </c>
      <c r="EA667" s="3" t="e">
        <f ca="1">INDEX(DY658:DY669,MATCH(DZ667,DX658:DX669,0),0)</f>
        <v>#N/A</v>
      </c>
      <c r="EB667" s="5" t="e">
        <f ca="1">INDEX(DK658:DK669,MATCH(DZ667,DX658:DX669,0),0)</f>
        <v>#N/A</v>
      </c>
      <c r="EC667" s="3" t="e">
        <f t="shared" ca="1" si="1441"/>
        <v>#N/A</v>
      </c>
      <c r="HR667" s="10"/>
      <c r="IF667" s="5"/>
      <c r="II667" s="5"/>
      <c r="LY667" s="10"/>
      <c r="MM667" s="5"/>
      <c r="MP667" s="5"/>
      <c r="QF667" s="10"/>
      <c r="QT667" s="5"/>
      <c r="QW667" s="5"/>
      <c r="UM667" s="10"/>
      <c r="VA667" s="5"/>
      <c r="VD667" s="5"/>
      <c r="YT667" s="10"/>
      <c r="ZH667" s="5"/>
      <c r="ZK667" s="5"/>
      <c r="ADA667" s="10"/>
      <c r="ADO667" s="5"/>
      <c r="ADR667" s="5"/>
      <c r="AHH667" s="10"/>
      <c r="AHV667" s="5"/>
      <c r="AHY667" s="5"/>
      <c r="ALO667" s="10"/>
      <c r="AMC667" s="5"/>
      <c r="AMF667" s="5"/>
      <c r="APV667" s="10"/>
      <c r="AQJ667" s="5"/>
      <c r="AQM667" s="5"/>
      <c r="AUC667" s="10"/>
      <c r="AUQ667" s="5"/>
      <c r="AUT667" s="5"/>
      <c r="AYJ667" s="10"/>
      <c r="AYX667" s="5"/>
      <c r="AZA667" s="5"/>
      <c r="BCQ667" s="10"/>
      <c r="BDE667" s="5"/>
      <c r="BDH667" s="5"/>
      <c r="BGX667" s="10"/>
      <c r="BHL667" s="5"/>
      <c r="BHO667" s="5"/>
      <c r="BLE667" s="10"/>
      <c r="BLS667" s="5"/>
      <c r="BLV667" s="5"/>
      <c r="BPL667" s="10"/>
      <c r="BPZ667" s="5"/>
      <c r="BQC667" s="5"/>
      <c r="BTS667" s="10"/>
      <c r="BUG667" s="5"/>
      <c r="BUJ667" s="5"/>
      <c r="BXZ667" s="10"/>
      <c r="BYN667" s="5"/>
      <c r="BYQ667" s="5"/>
      <c r="CCG667" s="10"/>
      <c r="CCU667" s="5"/>
      <c r="CCX667" s="5"/>
      <c r="CGN667" s="10"/>
      <c r="CHB667" s="5"/>
      <c r="CHE667" s="5"/>
      <c r="CKU667" s="10"/>
      <c r="CLI667" s="5"/>
      <c r="CLL667" s="5"/>
      <c r="CPB667" s="10"/>
      <c r="CPP667" s="5"/>
      <c r="CPS667" s="5"/>
      <c r="CTI667" s="10"/>
      <c r="CTW667" s="5"/>
      <c r="CTZ667" s="5"/>
      <c r="CXP667" s="10"/>
      <c r="CYD667" s="5"/>
      <c r="CYG667" s="5"/>
      <c r="DBW667" s="10"/>
      <c r="DCK667" s="5"/>
      <c r="DCN667" s="5"/>
      <c r="DGD667" s="10"/>
      <c r="DGR667" s="5"/>
      <c r="DGU667" s="5"/>
      <c r="DKK667" s="10"/>
      <c r="DKY667" s="5"/>
      <c r="DLB667" s="5"/>
      <c r="DOR667" s="10"/>
      <c r="DPF667" s="5"/>
      <c r="DPI667" s="5"/>
      <c r="DSY667" s="10"/>
      <c r="DTM667" s="5"/>
      <c r="DTP667" s="5"/>
      <c r="DXF667" s="10"/>
      <c r="DXT667" s="5"/>
      <c r="DXW667" s="5"/>
      <c r="EBM667" s="10"/>
      <c r="ECA667" s="5"/>
      <c r="ECD667" s="5"/>
      <c r="EFT667" s="10"/>
      <c r="EGH667" s="5"/>
      <c r="EGK667" s="5"/>
      <c r="EKA667" s="10"/>
      <c r="EKO667" s="5"/>
      <c r="EKR667" s="5"/>
      <c r="EOH667" s="10"/>
      <c r="EOV667" s="5"/>
      <c r="EOY667" s="5"/>
      <c r="ESO667" s="10"/>
      <c r="ETC667" s="5"/>
      <c r="ETF667" s="5"/>
      <c r="EWV667" s="10"/>
      <c r="EXJ667" s="5"/>
      <c r="EXM667" s="5"/>
      <c r="FBC667" s="10"/>
      <c r="FBQ667" s="5"/>
      <c r="FBT667" s="5"/>
      <c r="FFJ667" s="10"/>
      <c r="FFX667" s="5"/>
      <c r="FGA667" s="5"/>
      <c r="FJQ667" s="10"/>
      <c r="FKE667" s="5"/>
      <c r="FKH667" s="5"/>
      <c r="FNX667" s="10"/>
      <c r="FOL667" s="5"/>
      <c r="FOO667" s="5"/>
      <c r="FSE667" s="10"/>
      <c r="FSS667" s="5"/>
      <c r="FSV667" s="5"/>
      <c r="FWL667" s="10"/>
      <c r="FWZ667" s="5"/>
      <c r="FXC667" s="5"/>
      <c r="GAS667" s="10"/>
      <c r="GBG667" s="5"/>
      <c r="GBJ667" s="5"/>
      <c r="GEZ667" s="10"/>
      <c r="GFN667" s="5"/>
      <c r="GFQ667" s="5"/>
      <c r="GJG667" s="10"/>
      <c r="GJU667" s="5"/>
      <c r="GJX667" s="5"/>
      <c r="GNN667" s="10"/>
      <c r="GOB667" s="5"/>
      <c r="GOE667" s="5"/>
      <c r="GRU667" s="10"/>
      <c r="GSI667" s="5"/>
      <c r="GSL667" s="5"/>
      <c r="GWB667" s="10"/>
      <c r="GWP667" s="5"/>
      <c r="GWS667" s="5"/>
      <c r="HAI667" s="10"/>
      <c r="HAW667" s="5"/>
      <c r="HAZ667" s="5"/>
      <c r="HEP667" s="10"/>
      <c r="HFD667" s="5"/>
      <c r="HFG667" s="5"/>
      <c r="HIW667" s="10"/>
      <c r="HJK667" s="5"/>
      <c r="HJN667" s="5"/>
      <c r="HND667" s="10"/>
      <c r="HNR667" s="5"/>
      <c r="HNU667" s="5"/>
      <c r="HRK667" s="10"/>
      <c r="HRY667" s="5"/>
      <c r="HSB667" s="5"/>
      <c r="HVR667" s="10"/>
      <c r="HWF667" s="5"/>
      <c r="HWI667" s="5"/>
      <c r="HZY667" s="10"/>
      <c r="IAM667" s="5"/>
      <c r="IAP667" s="5"/>
      <c r="IEF667" s="10"/>
      <c r="IET667" s="5"/>
      <c r="IEW667" s="5"/>
      <c r="IIM667" s="10"/>
      <c r="IJA667" s="5"/>
      <c r="IJD667" s="5"/>
      <c r="IMT667" s="10"/>
      <c r="INH667" s="5"/>
      <c r="INK667" s="5"/>
      <c r="IRA667" s="10"/>
      <c r="IRO667" s="5"/>
      <c r="IRR667" s="5"/>
      <c r="IVH667" s="10"/>
      <c r="IVV667" s="5"/>
      <c r="IVY667" s="5"/>
      <c r="IZO667" s="10"/>
      <c r="JAC667" s="5"/>
      <c r="JAF667" s="5"/>
      <c r="JDV667" s="10"/>
      <c r="JEJ667" s="5"/>
      <c r="JEM667" s="5"/>
      <c r="JIC667" s="10"/>
      <c r="JIQ667" s="5"/>
      <c r="JIT667" s="5"/>
      <c r="JMJ667" s="10"/>
      <c r="JMX667" s="5"/>
      <c r="JNA667" s="5"/>
      <c r="JQQ667" s="10"/>
      <c r="JRE667" s="5"/>
      <c r="JRH667" s="5"/>
      <c r="JUX667" s="10"/>
      <c r="JVL667" s="5"/>
      <c r="JVO667" s="5"/>
      <c r="JZE667" s="10"/>
      <c r="JZS667" s="5"/>
      <c r="JZV667" s="5"/>
      <c r="KDL667" s="10"/>
      <c r="KDZ667" s="5"/>
      <c r="KEC667" s="5"/>
      <c r="KHS667" s="10"/>
      <c r="KIG667" s="5"/>
      <c r="KIJ667" s="5"/>
      <c r="KLZ667" s="10"/>
      <c r="KMN667" s="5"/>
      <c r="KMQ667" s="5"/>
      <c r="KQG667" s="10"/>
      <c r="KQU667" s="5"/>
      <c r="KQX667" s="5"/>
      <c r="KUN667" s="10"/>
      <c r="KVB667" s="5"/>
      <c r="KVE667" s="5"/>
      <c r="KYU667" s="10"/>
      <c r="KZI667" s="5"/>
      <c r="KZL667" s="5"/>
      <c r="LDB667" s="10"/>
      <c r="LDP667" s="5"/>
      <c r="LDS667" s="5"/>
      <c r="LHI667" s="10"/>
      <c r="LHW667" s="5"/>
      <c r="LHZ667" s="5"/>
      <c r="LLP667" s="10"/>
      <c r="LMD667" s="5"/>
      <c r="LMG667" s="5"/>
      <c r="LPW667" s="10"/>
      <c r="LQK667" s="5"/>
      <c r="LQN667" s="5"/>
      <c r="LUD667" s="10"/>
      <c r="LUR667" s="5"/>
      <c r="LUU667" s="5"/>
      <c r="LYK667" s="10"/>
      <c r="LYY667" s="5"/>
      <c r="LZB667" s="5"/>
      <c r="MCR667" s="10"/>
      <c r="MDF667" s="5"/>
      <c r="MDI667" s="5"/>
      <c r="MGY667" s="10"/>
      <c r="MHM667" s="5"/>
      <c r="MHP667" s="5"/>
      <c r="MLF667" s="10"/>
      <c r="MLT667" s="5"/>
      <c r="MLW667" s="5"/>
      <c r="MPM667" s="10"/>
      <c r="MQA667" s="5"/>
      <c r="MQD667" s="5"/>
      <c r="MTT667" s="10"/>
      <c r="MUH667" s="5"/>
      <c r="MUK667" s="5"/>
      <c r="MYA667" s="10"/>
      <c r="MYO667" s="5"/>
      <c r="MYR667" s="5"/>
      <c r="NCH667" s="10"/>
      <c r="NCV667" s="5"/>
      <c r="NCY667" s="5"/>
      <c r="NGO667" s="10"/>
      <c r="NHC667" s="5"/>
      <c r="NHF667" s="5"/>
      <c r="NKV667" s="10"/>
      <c r="NLJ667" s="5"/>
      <c r="NLM667" s="5"/>
      <c r="NPC667" s="10"/>
      <c r="NPQ667" s="5"/>
      <c r="NPT667" s="5"/>
      <c r="NTJ667" s="10"/>
      <c r="NTX667" s="5"/>
      <c r="NUA667" s="5"/>
      <c r="NXQ667" s="10"/>
      <c r="NYE667" s="5"/>
      <c r="NYH667" s="5"/>
      <c r="OBX667" s="10"/>
      <c r="OCL667" s="5"/>
      <c r="OCO667" s="5"/>
      <c r="OGE667" s="10"/>
      <c r="OGS667" s="5"/>
      <c r="OGV667" s="5"/>
      <c r="OKL667" s="10"/>
      <c r="OKZ667" s="5"/>
      <c r="OLC667" s="5"/>
      <c r="OOS667" s="10"/>
      <c r="OPG667" s="5"/>
      <c r="OPJ667" s="5"/>
      <c r="OSZ667" s="10"/>
      <c r="OTN667" s="5"/>
      <c r="OTQ667" s="5"/>
      <c r="OXG667" s="10"/>
      <c r="OXU667" s="5"/>
      <c r="OXX667" s="5"/>
      <c r="PBN667" s="10"/>
      <c r="PCB667" s="5"/>
      <c r="PCE667" s="5"/>
      <c r="PFU667" s="10"/>
      <c r="PGI667" s="5"/>
      <c r="PGL667" s="5"/>
      <c r="PKB667" s="10"/>
      <c r="PKP667" s="5"/>
      <c r="PKS667" s="5"/>
      <c r="POI667" s="10"/>
      <c r="POW667" s="5"/>
      <c r="POZ667" s="5"/>
    </row>
    <row r="668" spans="4:1020 1114:2019 2113:3018 3112:4017 4111:5110 5124:6126 6220:7125 7219:8124 8218:9123 9217:10233 10327:11232" x14ac:dyDescent="0.25">
      <c r="D668" s="10" t="str">
        <f>INDEX(C67:C70,MATCH(3,B67:B70,0),0)</f>
        <v>Congo</v>
      </c>
      <c r="E668" s="3">
        <f>IFERROR(INDEX(D4:D76,MATCH(D668,C4:C76,0),0),0)</f>
        <v>0</v>
      </c>
      <c r="F668" s="3">
        <f>IFERROR(INDEX(E4:E76,MATCH(D668,C4:C76,0),0),0)</f>
        <v>0</v>
      </c>
      <c r="G668" s="3">
        <f>IFERROR(INDEX(F4:F76,MATCH(D668,C4:C76,0),0),0)</f>
        <v>0</v>
      </c>
      <c r="H668" s="3">
        <f>IFERROR(INDEX(G4:G76,MATCH(D668,C4:C76,0),0),0)</f>
        <v>0</v>
      </c>
      <c r="I668" s="3">
        <f>IFERROR(INDEX(H4:H76,MATCH(D668,C4:C76,0),0),0)</f>
        <v>0</v>
      </c>
      <c r="J668" s="3">
        <f t="shared" si="1436"/>
        <v>0</v>
      </c>
      <c r="K668" s="3">
        <f>IFERROR(INDEX(J4:J76,MATCH(D668,C4:C76,0),0),0)</f>
        <v>0</v>
      </c>
      <c r="L668" s="3">
        <f>-INDEX(A4:A76,MATCH(D668,C4:C76,0),0)</f>
        <v>-148</v>
      </c>
      <c r="M668" s="3">
        <f>RANK(K668,K658:K669)</f>
        <v>1</v>
      </c>
      <c r="N668" s="3">
        <f>SUMPRODUCT((M658:M669=M668)*(J658:J669&gt;J668))</f>
        <v>0</v>
      </c>
      <c r="O668" s="5">
        <f>SUMPRODUCT((M658:M669=M668)*(J658:J669=J668)*(H658:H669&gt;H668))</f>
        <v>0</v>
      </c>
      <c r="P668" s="3">
        <f>SUMPRODUCT((M658:M669=M668)*(J658:J669=J668)*(H658:H669=H668)*(L658:L669&gt;L668))</f>
        <v>9</v>
      </c>
      <c r="Q668" s="3">
        <f t="shared" si="1437"/>
        <v>10</v>
      </c>
      <c r="R668" s="5" t="s">
        <v>106</v>
      </c>
      <c r="S668" s="3">
        <v>11</v>
      </c>
      <c r="T668" s="3" t="str">
        <f>INDEX(R658:R669,MATCH(S668,Q658:Q669,0),0)</f>
        <v>B</v>
      </c>
      <c r="U668" s="5" t="str">
        <f>INDEX(D658:D669,MATCH(S668,Q658:Q669,0),0)</f>
        <v>Qatar</v>
      </c>
      <c r="V668" s="3" t="str">
        <f t="shared" si="1438"/>
        <v>3B</v>
      </c>
      <c r="DK668" s="10" t="e">
        <f ca="1">INDEX(DJ67:DJ70,MATCH(3,DI67:DI70,0),0)</f>
        <v>#N/A</v>
      </c>
      <c r="DL668" s="3">
        <f ca="1">IFERROR(INDEX(DK4:DK76,MATCH(DK668,DJ4:DJ76,0),0),0)</f>
        <v>0</v>
      </c>
      <c r="DM668" s="3">
        <f ca="1">IFERROR(INDEX(DL4:DL76,MATCH(DK668,DJ4:DJ76,0),0),0)</f>
        <v>0</v>
      </c>
      <c r="DN668" s="3">
        <f ca="1">IFERROR(INDEX(DM4:DM76,MATCH(DK668,DJ4:DJ76,0),0),0)</f>
        <v>0</v>
      </c>
      <c r="DO668" s="3">
        <f ca="1">IFERROR(INDEX(DN4:DN76,MATCH(DK668,DJ4:DJ76,0),0),0)</f>
        <v>0</v>
      </c>
      <c r="DP668" s="3">
        <f ca="1">IFERROR(INDEX(DO4:DO76,MATCH(DK668,DJ4:DJ76,0),0),0)</f>
        <v>0</v>
      </c>
      <c r="DQ668" s="3">
        <f t="shared" ca="1" si="1439"/>
        <v>0</v>
      </c>
      <c r="DR668" s="3">
        <f ca="1">IFERROR(INDEX(DQ4:DQ76,MATCH(DK668,DJ4:DJ76,0),0),0)</f>
        <v>0</v>
      </c>
      <c r="DS668" s="3" t="e">
        <f ca="1">-INDEX(A4:A76,MATCH(DK668,C4:C76,0),0)</f>
        <v>#N/A</v>
      </c>
      <c r="DT668" s="3">
        <f ca="1">RANK(DR668,DR658:DR669)</f>
        <v>1</v>
      </c>
      <c r="DU668" s="3">
        <f ca="1">SUMPRODUCT((DT658:DT669=DT668)*(DQ658:DQ669&gt;DQ668))</f>
        <v>0</v>
      </c>
      <c r="DV668" s="5">
        <f ca="1">SUMPRODUCT((DT658:DT669=DT668)*(DQ658:DQ669=DQ668)*(DO658:DO669&gt;DO668))</f>
        <v>0</v>
      </c>
      <c r="DW668" s="3" t="e">
        <f ca="1">SUMPRODUCT((DT658:DT669=DT668)*(DQ658:DQ669=DQ668)*(DO658:DO669=DO668)*(DS658:DS669&gt;DS668))</f>
        <v>#N/A</v>
      </c>
      <c r="DX668" s="3" t="e">
        <f t="shared" ca="1" si="1440"/>
        <v>#N/A</v>
      </c>
      <c r="DY668" s="5" t="s">
        <v>106</v>
      </c>
      <c r="DZ668" s="3">
        <v>11</v>
      </c>
      <c r="EA668" s="3" t="e">
        <f ca="1">INDEX(DY658:DY669,MATCH(DZ668,DX658:DX669,0),0)</f>
        <v>#N/A</v>
      </c>
      <c r="EB668" s="5" t="e">
        <f ca="1">INDEX(DK658:DK669,MATCH(DZ668,DX658:DX669,0),0)</f>
        <v>#N/A</v>
      </c>
      <c r="EC668" s="3" t="e">
        <f t="shared" ca="1" si="1441"/>
        <v>#N/A</v>
      </c>
      <c r="HR668" s="10"/>
      <c r="IF668" s="5"/>
      <c r="II668" s="5"/>
      <c r="LY668" s="10"/>
      <c r="MM668" s="5"/>
      <c r="MP668" s="5"/>
      <c r="QF668" s="10"/>
      <c r="QT668" s="5"/>
      <c r="QW668" s="5"/>
      <c r="UM668" s="10"/>
      <c r="VA668" s="5"/>
      <c r="VD668" s="5"/>
      <c r="YT668" s="10"/>
      <c r="ZH668" s="5"/>
      <c r="ZK668" s="5"/>
      <c r="ADA668" s="10"/>
      <c r="ADO668" s="5"/>
      <c r="ADR668" s="5"/>
      <c r="AHH668" s="10"/>
      <c r="AHV668" s="5"/>
      <c r="AHY668" s="5"/>
      <c r="ALO668" s="10"/>
      <c r="AMC668" s="5"/>
      <c r="AMF668" s="5"/>
      <c r="APV668" s="10"/>
      <c r="AQJ668" s="5"/>
      <c r="AQM668" s="5"/>
      <c r="AUC668" s="10"/>
      <c r="AUQ668" s="5"/>
      <c r="AUT668" s="5"/>
      <c r="AYJ668" s="10"/>
      <c r="AYX668" s="5"/>
      <c r="AZA668" s="5"/>
      <c r="BCQ668" s="10"/>
      <c r="BDE668" s="5"/>
      <c r="BDH668" s="5"/>
      <c r="BGX668" s="10"/>
      <c r="BHL668" s="5"/>
      <c r="BHO668" s="5"/>
      <c r="BLE668" s="10"/>
      <c r="BLS668" s="5"/>
      <c r="BLV668" s="5"/>
      <c r="BPL668" s="10"/>
      <c r="BPZ668" s="5"/>
      <c r="BQC668" s="5"/>
      <c r="BTS668" s="10"/>
      <c r="BUG668" s="5"/>
      <c r="BUJ668" s="5"/>
      <c r="BXZ668" s="10"/>
      <c r="BYN668" s="5"/>
      <c r="BYQ668" s="5"/>
      <c r="CCG668" s="10"/>
      <c r="CCU668" s="5"/>
      <c r="CCX668" s="5"/>
      <c r="CGN668" s="10"/>
      <c r="CHB668" s="5"/>
      <c r="CHE668" s="5"/>
      <c r="CKU668" s="10"/>
      <c r="CLI668" s="5"/>
      <c r="CLL668" s="5"/>
      <c r="CPB668" s="10"/>
      <c r="CPP668" s="5"/>
      <c r="CPS668" s="5"/>
      <c r="CTI668" s="10"/>
      <c r="CTW668" s="5"/>
      <c r="CTZ668" s="5"/>
      <c r="CXP668" s="10"/>
      <c r="CYD668" s="5"/>
      <c r="CYG668" s="5"/>
      <c r="DBW668" s="10"/>
      <c r="DCK668" s="5"/>
      <c r="DCN668" s="5"/>
      <c r="DGD668" s="10"/>
      <c r="DGR668" s="5"/>
      <c r="DGU668" s="5"/>
      <c r="DKK668" s="10"/>
      <c r="DKY668" s="5"/>
      <c r="DLB668" s="5"/>
      <c r="DOR668" s="10"/>
      <c r="DPF668" s="5"/>
      <c r="DPI668" s="5"/>
      <c r="DSY668" s="10"/>
      <c r="DTM668" s="5"/>
      <c r="DTP668" s="5"/>
      <c r="DXF668" s="10"/>
      <c r="DXT668" s="5"/>
      <c r="DXW668" s="5"/>
      <c r="EBM668" s="10"/>
      <c r="ECA668" s="5"/>
      <c r="ECD668" s="5"/>
      <c r="EFT668" s="10"/>
      <c r="EGH668" s="5"/>
      <c r="EGK668" s="5"/>
      <c r="EKA668" s="10"/>
      <c r="EKO668" s="5"/>
      <c r="EKR668" s="5"/>
      <c r="EOH668" s="10"/>
      <c r="EOV668" s="5"/>
      <c r="EOY668" s="5"/>
      <c r="ESO668" s="10"/>
      <c r="ETC668" s="5"/>
      <c r="ETF668" s="5"/>
      <c r="EWV668" s="10"/>
      <c r="EXJ668" s="5"/>
      <c r="EXM668" s="5"/>
      <c r="FBC668" s="10"/>
      <c r="FBQ668" s="5"/>
      <c r="FBT668" s="5"/>
      <c r="FFJ668" s="10"/>
      <c r="FFX668" s="5"/>
      <c r="FGA668" s="5"/>
      <c r="FJQ668" s="10"/>
      <c r="FKE668" s="5"/>
      <c r="FKH668" s="5"/>
      <c r="FNX668" s="10"/>
      <c r="FOL668" s="5"/>
      <c r="FOO668" s="5"/>
      <c r="FSE668" s="10"/>
      <c r="FSS668" s="5"/>
      <c r="FSV668" s="5"/>
      <c r="FWL668" s="10"/>
      <c r="FWZ668" s="5"/>
      <c r="FXC668" s="5"/>
      <c r="GAS668" s="10"/>
      <c r="GBG668" s="5"/>
      <c r="GBJ668" s="5"/>
      <c r="GEZ668" s="10"/>
      <c r="GFN668" s="5"/>
      <c r="GFQ668" s="5"/>
      <c r="GJG668" s="10"/>
      <c r="GJU668" s="5"/>
      <c r="GJX668" s="5"/>
      <c r="GNN668" s="10"/>
      <c r="GOB668" s="5"/>
      <c r="GOE668" s="5"/>
      <c r="GRU668" s="10"/>
      <c r="GSI668" s="5"/>
      <c r="GSL668" s="5"/>
      <c r="GWB668" s="10"/>
      <c r="GWP668" s="5"/>
      <c r="GWS668" s="5"/>
      <c r="HAI668" s="10"/>
      <c r="HAW668" s="5"/>
      <c r="HAZ668" s="5"/>
      <c r="HEP668" s="10"/>
      <c r="HFD668" s="5"/>
      <c r="HFG668" s="5"/>
      <c r="HIW668" s="10"/>
      <c r="HJK668" s="5"/>
      <c r="HJN668" s="5"/>
      <c r="HND668" s="10"/>
      <c r="HNR668" s="5"/>
      <c r="HNU668" s="5"/>
      <c r="HRK668" s="10"/>
      <c r="HRY668" s="5"/>
      <c r="HSB668" s="5"/>
      <c r="HVR668" s="10"/>
      <c r="HWF668" s="5"/>
      <c r="HWI668" s="5"/>
      <c r="HZY668" s="10"/>
      <c r="IAM668" s="5"/>
      <c r="IAP668" s="5"/>
      <c r="IEF668" s="10"/>
      <c r="IET668" s="5"/>
      <c r="IEW668" s="5"/>
      <c r="IIM668" s="10"/>
      <c r="IJA668" s="5"/>
      <c r="IJD668" s="5"/>
      <c r="IMT668" s="10"/>
      <c r="INH668" s="5"/>
      <c r="INK668" s="5"/>
      <c r="IRA668" s="10"/>
      <c r="IRO668" s="5"/>
      <c r="IRR668" s="5"/>
      <c r="IVH668" s="10"/>
      <c r="IVV668" s="5"/>
      <c r="IVY668" s="5"/>
      <c r="IZO668" s="10"/>
      <c r="JAC668" s="5"/>
      <c r="JAF668" s="5"/>
      <c r="JDV668" s="10"/>
      <c r="JEJ668" s="5"/>
      <c r="JEM668" s="5"/>
      <c r="JIC668" s="10"/>
      <c r="JIQ668" s="5"/>
      <c r="JIT668" s="5"/>
      <c r="JMJ668" s="10"/>
      <c r="JMX668" s="5"/>
      <c r="JNA668" s="5"/>
      <c r="JQQ668" s="10"/>
      <c r="JRE668" s="5"/>
      <c r="JRH668" s="5"/>
      <c r="JUX668" s="10"/>
      <c r="JVL668" s="5"/>
      <c r="JVO668" s="5"/>
      <c r="JZE668" s="10"/>
      <c r="JZS668" s="5"/>
      <c r="JZV668" s="5"/>
      <c r="KDL668" s="10"/>
      <c r="KDZ668" s="5"/>
      <c r="KEC668" s="5"/>
      <c r="KHS668" s="10"/>
      <c r="KIG668" s="5"/>
      <c r="KIJ668" s="5"/>
      <c r="KLZ668" s="10"/>
      <c r="KMN668" s="5"/>
      <c r="KMQ668" s="5"/>
      <c r="KQG668" s="10"/>
      <c r="KQU668" s="5"/>
      <c r="KQX668" s="5"/>
      <c r="KUN668" s="10"/>
      <c r="KVB668" s="5"/>
      <c r="KVE668" s="5"/>
      <c r="KYU668" s="10"/>
      <c r="KZI668" s="5"/>
      <c r="KZL668" s="5"/>
      <c r="LDB668" s="10"/>
      <c r="LDP668" s="5"/>
      <c r="LDS668" s="5"/>
      <c r="LHI668" s="10"/>
      <c r="LHW668" s="5"/>
      <c r="LHZ668" s="5"/>
      <c r="LLP668" s="10"/>
      <c r="LMD668" s="5"/>
      <c r="LMG668" s="5"/>
      <c r="LPW668" s="10"/>
      <c r="LQK668" s="5"/>
      <c r="LQN668" s="5"/>
      <c r="LUD668" s="10"/>
      <c r="LUR668" s="5"/>
      <c r="LUU668" s="5"/>
      <c r="LYK668" s="10"/>
      <c r="LYY668" s="5"/>
      <c r="LZB668" s="5"/>
      <c r="MCR668" s="10"/>
      <c r="MDF668" s="5"/>
      <c r="MDI668" s="5"/>
      <c r="MGY668" s="10"/>
      <c r="MHM668" s="5"/>
      <c r="MHP668" s="5"/>
      <c r="MLF668" s="10"/>
      <c r="MLT668" s="5"/>
      <c r="MLW668" s="5"/>
      <c r="MPM668" s="10"/>
      <c r="MQA668" s="5"/>
      <c r="MQD668" s="5"/>
      <c r="MTT668" s="10"/>
      <c r="MUH668" s="5"/>
      <c r="MUK668" s="5"/>
      <c r="MYA668" s="10"/>
      <c r="MYO668" s="5"/>
      <c r="MYR668" s="5"/>
      <c r="NCH668" s="10"/>
      <c r="NCV668" s="5"/>
      <c r="NCY668" s="5"/>
      <c r="NGO668" s="10"/>
      <c r="NHC668" s="5"/>
      <c r="NHF668" s="5"/>
      <c r="NKV668" s="10"/>
      <c r="NLJ668" s="5"/>
      <c r="NLM668" s="5"/>
      <c r="NPC668" s="10"/>
      <c r="NPQ668" s="5"/>
      <c r="NPT668" s="5"/>
      <c r="NTJ668" s="10"/>
      <c r="NTX668" s="5"/>
      <c r="NUA668" s="5"/>
      <c r="NXQ668" s="10"/>
      <c r="NYE668" s="5"/>
      <c r="NYH668" s="5"/>
      <c r="OBX668" s="10"/>
      <c r="OCL668" s="5"/>
      <c r="OCO668" s="5"/>
      <c r="OGE668" s="10"/>
      <c r="OGS668" s="5"/>
      <c r="OGV668" s="5"/>
      <c r="OKL668" s="10"/>
      <c r="OKZ668" s="5"/>
      <c r="OLC668" s="5"/>
      <c r="OOS668" s="10"/>
      <c r="OPG668" s="5"/>
      <c r="OPJ668" s="5"/>
      <c r="OSZ668" s="10"/>
      <c r="OTN668" s="5"/>
      <c r="OTQ668" s="5"/>
      <c r="OXG668" s="10"/>
      <c r="OXU668" s="5"/>
      <c r="OXX668" s="5"/>
      <c r="PBN668" s="10"/>
      <c r="PCB668" s="5"/>
      <c r="PCE668" s="5"/>
      <c r="PFU668" s="10"/>
      <c r="PGI668" s="5"/>
      <c r="PGL668" s="5"/>
      <c r="PKB668" s="10"/>
      <c r="PKP668" s="5"/>
      <c r="PKS668" s="5"/>
      <c r="POI668" s="10"/>
      <c r="POW668" s="5"/>
      <c r="POZ668" s="5"/>
    </row>
    <row r="669" spans="4:1020 1114:2019 2113:3018 3112:4017 4111:5110 5124:6126 6220:7125 7219:8124 8218:9123 9217:10233 10327:11232" x14ac:dyDescent="0.25">
      <c r="D669" s="10" t="str">
        <f>INDEX(C73:C76,MATCH(3,B73:B76,0),0)</f>
        <v>Panama</v>
      </c>
      <c r="E669" s="3">
        <f>IFERROR(INDEX(D4:D76,MATCH(D669,C4:C76,0),0),0)</f>
        <v>0</v>
      </c>
      <c r="F669" s="3">
        <f>IFERROR(INDEX(E4:E76,MATCH(D669,C4:C76,0),0),0)</f>
        <v>0</v>
      </c>
      <c r="G669" s="3">
        <f>IFERROR(INDEX(F4:F76,MATCH(D669,C4:C76,0),0),0)</f>
        <v>0</v>
      </c>
      <c r="H669" s="3">
        <f>IFERROR(INDEX(G4:G76,MATCH(D669,C4:C76,0),0),0)</f>
        <v>0</v>
      </c>
      <c r="I669" s="3">
        <f>IFERROR(INDEX(H4:H76,MATCH(D669,C4:C76,0),0),0)</f>
        <v>0</v>
      </c>
      <c r="J669" s="3">
        <f t="shared" si="1436"/>
        <v>0</v>
      </c>
      <c r="K669" s="3">
        <f>IFERROR(INDEX(J4:J76,MATCH(D669,C4:C76,0),0),0)</f>
        <v>0</v>
      </c>
      <c r="L669" s="3">
        <f>-INDEX(A4:A76,MATCH(D669,C4:C76,0),0)</f>
        <v>-133</v>
      </c>
      <c r="M669" s="3">
        <f>RANK(K669,K658:K669)</f>
        <v>1</v>
      </c>
      <c r="N669" s="3">
        <f>SUMPRODUCT((M658:M669=M669)*(J658:J669&gt;J669))</f>
        <v>0</v>
      </c>
      <c r="O669" s="5">
        <f>SUMPRODUCT((M658:M669=M669)*(J658:J669=J669)*(H658:H669&gt;H669))</f>
        <v>0</v>
      </c>
      <c r="P669" s="3">
        <f>SUMPRODUCT((M658:M669=M669)*(J658:J669=J669)*(H658:H669=H669)*(L658:L669&gt;L669))</f>
        <v>4</v>
      </c>
      <c r="Q669" s="3">
        <f t="shared" si="1437"/>
        <v>5</v>
      </c>
      <c r="R669" s="5" t="s">
        <v>72</v>
      </c>
      <c r="S669" s="3">
        <v>12</v>
      </c>
      <c r="T669" s="3" t="str">
        <f>INDEX(R658:R669,MATCH(S669,Q658:Q669,0),0)</f>
        <v>H</v>
      </c>
      <c r="U669" s="5" t="str">
        <f>INDEX(D658:D669,MATCH(S669,Q658:Q669,0),0)</f>
        <v>Saoedi-Arabië</v>
      </c>
      <c r="V669" s="3" t="str">
        <f t="shared" si="1438"/>
        <v>3H</v>
      </c>
      <c r="DK669" s="10" t="e">
        <f ca="1">INDEX(DJ73:DJ76,MATCH(3,DI73:DI76,0),0)</f>
        <v>#N/A</v>
      </c>
      <c r="DL669" s="3">
        <f ca="1">IFERROR(INDEX(DK4:DK76,MATCH(DK669,DJ4:DJ76,0),0),0)</f>
        <v>0</v>
      </c>
      <c r="DM669" s="3">
        <f ca="1">IFERROR(INDEX(DL4:DL76,MATCH(DK669,DJ4:DJ76,0),0),0)</f>
        <v>0</v>
      </c>
      <c r="DN669" s="3">
        <f ca="1">IFERROR(INDEX(DM4:DM76,MATCH(DK669,DJ4:DJ76,0),0),0)</f>
        <v>0</v>
      </c>
      <c r="DO669" s="3">
        <f ca="1">IFERROR(INDEX(DN4:DN76,MATCH(DK669,DJ4:DJ76,0),0),0)</f>
        <v>0</v>
      </c>
      <c r="DP669" s="3">
        <f ca="1">IFERROR(INDEX(DO4:DO76,MATCH(DK669,DJ4:DJ76,0),0),0)</f>
        <v>0</v>
      </c>
      <c r="DQ669" s="3">
        <f t="shared" ca="1" si="1439"/>
        <v>0</v>
      </c>
      <c r="DR669" s="3">
        <f ca="1">IFERROR(INDEX(DQ4:DQ76,MATCH(DK669,DJ4:DJ76,0),0),0)</f>
        <v>0</v>
      </c>
      <c r="DS669" s="3" t="e">
        <f ca="1">-INDEX(A4:A76,MATCH(DK669,C4:C76,0),0)</f>
        <v>#N/A</v>
      </c>
      <c r="DT669" s="3">
        <f ca="1">RANK(DR669,DR658:DR669)</f>
        <v>1</v>
      </c>
      <c r="DU669" s="3">
        <f ca="1">SUMPRODUCT((DT658:DT669=DT669)*(DQ658:DQ669&gt;DQ669))</f>
        <v>0</v>
      </c>
      <c r="DV669" s="5">
        <f ca="1">SUMPRODUCT((DT658:DT669=DT669)*(DQ658:DQ669=DQ669)*(DO658:DO669&gt;DO669))</f>
        <v>0</v>
      </c>
      <c r="DW669" s="3" t="e">
        <f ca="1">SUMPRODUCT((DT658:DT669=DT669)*(DQ658:DQ669=DQ669)*(DO658:DO669=DO669)*(DS658:DS669&gt;DS669))</f>
        <v>#N/A</v>
      </c>
      <c r="DX669" s="3" t="e">
        <f t="shared" ca="1" si="1440"/>
        <v>#N/A</v>
      </c>
      <c r="DY669" s="5" t="s">
        <v>72</v>
      </c>
      <c r="DZ669" s="3">
        <v>12</v>
      </c>
      <c r="EA669" s="3" t="e">
        <f ca="1">INDEX(DY658:DY669,MATCH(DZ669,DX658:DX669,0),0)</f>
        <v>#N/A</v>
      </c>
      <c r="EB669" s="5" t="e">
        <f ca="1">INDEX(DK658:DK669,MATCH(DZ669,DX658:DX669,0),0)</f>
        <v>#N/A</v>
      </c>
      <c r="EC669" s="3" t="e">
        <f t="shared" ca="1" si="1441"/>
        <v>#N/A</v>
      </c>
      <c r="HR669" s="10"/>
      <c r="IF669" s="5"/>
      <c r="II669" s="5"/>
      <c r="LY669" s="10"/>
      <c r="MM669" s="5"/>
      <c r="MP669" s="5"/>
      <c r="QF669" s="10"/>
      <c r="QT669" s="5"/>
      <c r="QW669" s="5"/>
      <c r="UM669" s="10"/>
      <c r="VA669" s="5"/>
      <c r="VD669" s="5"/>
      <c r="YT669" s="10"/>
      <c r="ZH669" s="5"/>
      <c r="ZK669" s="5"/>
      <c r="ADA669" s="10"/>
      <c r="ADO669" s="5"/>
      <c r="ADR669" s="5"/>
      <c r="AHH669" s="10"/>
      <c r="AHV669" s="5"/>
      <c r="AHY669" s="5"/>
      <c r="ALO669" s="10"/>
      <c r="AMC669" s="5"/>
      <c r="AMF669" s="5"/>
      <c r="APV669" s="10"/>
      <c r="AQJ669" s="5"/>
      <c r="AQM669" s="5"/>
      <c r="AUC669" s="10"/>
      <c r="AUQ669" s="5"/>
      <c r="AUT669" s="5"/>
      <c r="AYJ669" s="10"/>
      <c r="AYX669" s="5"/>
      <c r="AZA669" s="5"/>
      <c r="BCQ669" s="10"/>
      <c r="BDE669" s="5"/>
      <c r="BDH669" s="5"/>
      <c r="BGX669" s="10"/>
      <c r="BHL669" s="5"/>
      <c r="BHO669" s="5"/>
      <c r="BLE669" s="10"/>
      <c r="BLS669" s="5"/>
      <c r="BLV669" s="5"/>
      <c r="BPL669" s="10"/>
      <c r="BPZ669" s="5"/>
      <c r="BQC669" s="5"/>
      <c r="BTS669" s="10"/>
      <c r="BUG669" s="5"/>
      <c r="BUJ669" s="5"/>
      <c r="BXZ669" s="10"/>
      <c r="BYN669" s="5"/>
      <c r="BYQ669" s="5"/>
      <c r="CCG669" s="10"/>
      <c r="CCU669" s="5"/>
      <c r="CCX669" s="5"/>
      <c r="CGN669" s="10"/>
      <c r="CHB669" s="5"/>
      <c r="CHE669" s="5"/>
      <c r="CKU669" s="10"/>
      <c r="CLI669" s="5"/>
      <c r="CLL669" s="5"/>
      <c r="CPB669" s="10"/>
      <c r="CPP669" s="5"/>
      <c r="CPS669" s="5"/>
      <c r="CTI669" s="10"/>
      <c r="CTW669" s="5"/>
      <c r="CTZ669" s="5"/>
      <c r="CXP669" s="10"/>
      <c r="CYD669" s="5"/>
      <c r="CYG669" s="5"/>
      <c r="DBW669" s="10"/>
      <c r="DCK669" s="5"/>
      <c r="DCN669" s="5"/>
      <c r="DGD669" s="10"/>
      <c r="DGR669" s="5"/>
      <c r="DGU669" s="5"/>
      <c r="DKK669" s="10"/>
      <c r="DKY669" s="5"/>
      <c r="DLB669" s="5"/>
      <c r="DOR669" s="10"/>
      <c r="DPF669" s="5"/>
      <c r="DPI669" s="5"/>
      <c r="DSY669" s="10"/>
      <c r="DTM669" s="5"/>
      <c r="DTP669" s="5"/>
      <c r="DXF669" s="10"/>
      <c r="DXT669" s="5"/>
      <c r="DXW669" s="5"/>
      <c r="EBM669" s="10"/>
      <c r="ECA669" s="5"/>
      <c r="ECD669" s="5"/>
      <c r="EFT669" s="10"/>
      <c r="EGH669" s="5"/>
      <c r="EGK669" s="5"/>
      <c r="EKA669" s="10"/>
      <c r="EKO669" s="5"/>
      <c r="EKR669" s="5"/>
      <c r="EOH669" s="10"/>
      <c r="EOV669" s="5"/>
      <c r="EOY669" s="5"/>
      <c r="ESO669" s="10"/>
      <c r="ETC669" s="5"/>
      <c r="ETF669" s="5"/>
      <c r="EWV669" s="10"/>
      <c r="EXJ669" s="5"/>
      <c r="EXM669" s="5"/>
      <c r="FBC669" s="10"/>
      <c r="FBQ669" s="5"/>
      <c r="FBT669" s="5"/>
      <c r="FFJ669" s="10"/>
      <c r="FFX669" s="5"/>
      <c r="FGA669" s="5"/>
      <c r="FJQ669" s="10"/>
      <c r="FKE669" s="5"/>
      <c r="FKH669" s="5"/>
      <c r="FNX669" s="10"/>
      <c r="FOL669" s="5"/>
      <c r="FOO669" s="5"/>
      <c r="FSE669" s="10"/>
      <c r="FSS669" s="5"/>
      <c r="FSV669" s="5"/>
      <c r="FWL669" s="10"/>
      <c r="FWZ669" s="5"/>
      <c r="FXC669" s="5"/>
      <c r="GAS669" s="10"/>
      <c r="GBG669" s="5"/>
      <c r="GBJ669" s="5"/>
      <c r="GEZ669" s="10"/>
      <c r="GFN669" s="5"/>
      <c r="GFQ669" s="5"/>
      <c r="GJG669" s="10"/>
      <c r="GJU669" s="5"/>
      <c r="GJX669" s="5"/>
      <c r="GNN669" s="10"/>
      <c r="GOB669" s="5"/>
      <c r="GOE669" s="5"/>
      <c r="GRU669" s="10"/>
      <c r="GSI669" s="5"/>
      <c r="GSL669" s="5"/>
      <c r="GWB669" s="10"/>
      <c r="GWP669" s="5"/>
      <c r="GWS669" s="5"/>
      <c r="HAI669" s="10"/>
      <c r="HAW669" s="5"/>
      <c r="HAZ669" s="5"/>
      <c r="HEP669" s="10"/>
      <c r="HFD669" s="5"/>
      <c r="HFG669" s="5"/>
      <c r="HIW669" s="10"/>
      <c r="HJK669" s="5"/>
      <c r="HJN669" s="5"/>
      <c r="HND669" s="10"/>
      <c r="HNR669" s="5"/>
      <c r="HNU669" s="5"/>
      <c r="HRK669" s="10"/>
      <c r="HRY669" s="5"/>
      <c r="HSB669" s="5"/>
      <c r="HVR669" s="10"/>
      <c r="HWF669" s="5"/>
      <c r="HWI669" s="5"/>
      <c r="HZY669" s="10"/>
      <c r="IAM669" s="5"/>
      <c r="IAP669" s="5"/>
      <c r="IEF669" s="10"/>
      <c r="IET669" s="5"/>
      <c r="IEW669" s="5"/>
      <c r="IIM669" s="10"/>
      <c r="IJA669" s="5"/>
      <c r="IJD669" s="5"/>
      <c r="IMT669" s="10"/>
      <c r="INH669" s="5"/>
      <c r="INK669" s="5"/>
      <c r="IRA669" s="10"/>
      <c r="IRO669" s="5"/>
      <c r="IRR669" s="5"/>
      <c r="IVH669" s="10"/>
      <c r="IVV669" s="5"/>
      <c r="IVY669" s="5"/>
      <c r="IZO669" s="10"/>
      <c r="JAC669" s="5"/>
      <c r="JAF669" s="5"/>
      <c r="JDV669" s="10"/>
      <c r="JEJ669" s="5"/>
      <c r="JEM669" s="5"/>
      <c r="JIC669" s="10"/>
      <c r="JIQ669" s="5"/>
      <c r="JIT669" s="5"/>
      <c r="JMJ669" s="10"/>
      <c r="JMX669" s="5"/>
      <c r="JNA669" s="5"/>
      <c r="JQQ669" s="10"/>
      <c r="JRE669" s="5"/>
      <c r="JRH669" s="5"/>
      <c r="JUX669" s="10"/>
      <c r="JVL669" s="5"/>
      <c r="JVO669" s="5"/>
      <c r="JZE669" s="10"/>
      <c r="JZS669" s="5"/>
      <c r="JZV669" s="5"/>
      <c r="KDL669" s="10"/>
      <c r="KDZ669" s="5"/>
      <c r="KEC669" s="5"/>
      <c r="KHS669" s="10"/>
      <c r="KIG669" s="5"/>
      <c r="KIJ669" s="5"/>
      <c r="KLZ669" s="10"/>
      <c r="KMN669" s="5"/>
      <c r="KMQ669" s="5"/>
      <c r="KQG669" s="10"/>
      <c r="KQU669" s="5"/>
      <c r="KQX669" s="5"/>
      <c r="KUN669" s="10"/>
      <c r="KVB669" s="5"/>
      <c r="KVE669" s="5"/>
      <c r="KYU669" s="10"/>
      <c r="KZI669" s="5"/>
      <c r="KZL669" s="5"/>
      <c r="LDB669" s="10"/>
      <c r="LDP669" s="5"/>
      <c r="LDS669" s="5"/>
      <c r="LHI669" s="10"/>
      <c r="LHW669" s="5"/>
      <c r="LHZ669" s="5"/>
      <c r="LLP669" s="10"/>
      <c r="LMD669" s="5"/>
      <c r="LMG669" s="5"/>
      <c r="LPW669" s="10"/>
      <c r="LQK669" s="5"/>
      <c r="LQN669" s="5"/>
      <c r="LUD669" s="10"/>
      <c r="LUR669" s="5"/>
      <c r="LUU669" s="5"/>
      <c r="LYK669" s="10"/>
      <c r="LYY669" s="5"/>
      <c r="LZB669" s="5"/>
      <c r="MCR669" s="10"/>
      <c r="MDF669" s="5"/>
      <c r="MDI669" s="5"/>
      <c r="MGY669" s="10"/>
      <c r="MHM669" s="5"/>
      <c r="MHP669" s="5"/>
      <c r="MLF669" s="10"/>
      <c r="MLT669" s="5"/>
      <c r="MLW669" s="5"/>
      <c r="MPM669" s="10"/>
      <c r="MQA669" s="5"/>
      <c r="MQD669" s="5"/>
      <c r="MTT669" s="10"/>
      <c r="MUH669" s="5"/>
      <c r="MUK669" s="5"/>
      <c r="MYA669" s="10"/>
      <c r="MYO669" s="5"/>
      <c r="MYR669" s="5"/>
      <c r="NCH669" s="10"/>
      <c r="NCV669" s="5"/>
      <c r="NCY669" s="5"/>
      <c r="NGO669" s="10"/>
      <c r="NHC669" s="5"/>
      <c r="NHF669" s="5"/>
      <c r="NKV669" s="10"/>
      <c r="NLJ669" s="5"/>
      <c r="NLM669" s="5"/>
      <c r="NPC669" s="10"/>
      <c r="NPQ669" s="5"/>
      <c r="NPT669" s="5"/>
      <c r="NTJ669" s="10"/>
      <c r="NTX669" s="5"/>
      <c r="NUA669" s="5"/>
      <c r="NXQ669" s="10"/>
      <c r="NYE669" s="5"/>
      <c r="NYH669" s="5"/>
      <c r="OBX669" s="10"/>
      <c r="OCL669" s="5"/>
      <c r="OCO669" s="5"/>
      <c r="OGE669" s="10"/>
      <c r="OGS669" s="5"/>
      <c r="OGV669" s="5"/>
      <c r="OKL669" s="10"/>
      <c r="OKZ669" s="5"/>
      <c r="OLC669" s="5"/>
      <c r="OOS669" s="10"/>
      <c r="OPG669" s="5"/>
      <c r="OPJ669" s="5"/>
      <c r="OSZ669" s="10"/>
      <c r="OTN669" s="5"/>
      <c r="OTQ669" s="5"/>
      <c r="OXG669" s="10"/>
      <c r="OXU669" s="5"/>
      <c r="OXX669" s="5"/>
      <c r="PBN669" s="10"/>
      <c r="PCB669" s="5"/>
      <c r="PCE669" s="5"/>
      <c r="PFU669" s="10"/>
      <c r="PGI669" s="5"/>
      <c r="PGL669" s="5"/>
      <c r="PKB669" s="10"/>
      <c r="PKP669" s="5"/>
      <c r="PKS669" s="5"/>
      <c r="POI669" s="10"/>
      <c r="POW669" s="5"/>
      <c r="POZ669" s="5"/>
    </row>
    <row r="671" spans="4:1020 1114:2019 2113:3018 3112:4017 4111:5110 5124:6126 6220:7125 7219:8124 8218:9123 9217:10233 10327:11232" x14ac:dyDescent="0.25">
      <c r="O671" s="5" t="s">
        <v>305</v>
      </c>
      <c r="DV671" s="5" t="s">
        <v>135</v>
      </c>
    </row>
    <row r="673" spans="3:1003 1113:2002 2112:3001 3111:4000 4110:5110 5220:6109 6219:7108 7218:8107 8217:10216 10326:11215" x14ac:dyDescent="0.25">
      <c r="C673" s="3" t="s">
        <v>108</v>
      </c>
      <c r="D673" s="10" t="str">
        <f>INDEX(C4:C7,MATCH(1,B4:B7,0),0)</f>
        <v>Mexico</v>
      </c>
      <c r="E673" s="3" t="str">
        <f>INDEX(U658:U665,MATCH(C673,W658:W665,0),0)</f>
        <v>Schotland</v>
      </c>
      <c r="DJ673" s="3" t="s">
        <v>108</v>
      </c>
      <c r="DK673" s="10" t="e">
        <f ca="1">INDEX(DJ4:DJ7,MATCH(1,DI4:DI7,0),0)</f>
        <v>#N/A</v>
      </c>
      <c r="DL673" s="3" t="e">
        <f ca="1">INDEX(EB658:EB665,MATCH(DJ673,ED658:ED665,0),0)</f>
        <v>#N/A</v>
      </c>
      <c r="DM673" s="3">
        <v>79</v>
      </c>
      <c r="HQ673" s="3"/>
      <c r="HR673" s="10"/>
      <c r="LX673" s="3"/>
      <c r="LY673" s="10"/>
      <c r="QE673" s="3"/>
      <c r="QF673" s="10"/>
      <c r="UL673" s="3"/>
      <c r="UM673" s="10"/>
      <c r="YS673" s="3"/>
      <c r="YT673" s="10"/>
      <c r="ACZ673" s="3"/>
      <c r="ADA673" s="10"/>
      <c r="AHG673" s="3"/>
      <c r="AHH673" s="10"/>
      <c r="ALN673" s="3"/>
      <c r="ALO673" s="10"/>
      <c r="APU673" s="3"/>
      <c r="APV673" s="10"/>
      <c r="AUB673" s="3"/>
      <c r="AUC673" s="10"/>
      <c r="AYI673" s="3"/>
      <c r="AYJ673" s="10"/>
      <c r="BCP673" s="3"/>
      <c r="BCQ673" s="10"/>
      <c r="BGW673" s="3"/>
      <c r="BGX673" s="10"/>
      <c r="BLD673" s="3"/>
      <c r="BLE673" s="10"/>
      <c r="BPK673" s="3"/>
      <c r="BPL673" s="10"/>
      <c r="BTR673" s="3"/>
      <c r="BTS673" s="10"/>
      <c r="BXY673" s="3"/>
      <c r="BXZ673" s="10"/>
      <c r="CCF673" s="3"/>
      <c r="CCG673" s="10"/>
      <c r="CGM673" s="3"/>
      <c r="CGN673" s="10"/>
      <c r="CKT673" s="3"/>
      <c r="CKU673" s="10"/>
      <c r="CPA673" s="3"/>
      <c r="CPB673" s="10"/>
      <c r="CTH673" s="3"/>
      <c r="CTI673" s="10"/>
      <c r="CXO673" s="3"/>
      <c r="CXP673" s="10"/>
      <c r="DBV673" s="3"/>
      <c r="DBW673" s="10"/>
      <c r="DGC673" s="3"/>
      <c r="DGD673" s="10"/>
      <c r="DKJ673" s="3"/>
      <c r="DKK673" s="10"/>
      <c r="DOQ673" s="3"/>
      <c r="DOR673" s="10"/>
      <c r="DSX673" s="3"/>
      <c r="DSY673" s="10"/>
      <c r="DXE673" s="3"/>
      <c r="DXF673" s="10"/>
      <c r="EBL673" s="3"/>
      <c r="EBM673" s="10"/>
      <c r="EFS673" s="3"/>
      <c r="EFT673" s="10"/>
      <c r="EJZ673" s="3"/>
      <c r="EKA673" s="10"/>
      <c r="EOG673" s="3"/>
      <c r="EOH673" s="10"/>
      <c r="ESN673" s="3"/>
      <c r="ESO673" s="10"/>
      <c r="EWU673" s="3"/>
      <c r="EWV673" s="10"/>
      <c r="FBB673" s="3"/>
      <c r="FBC673" s="10"/>
      <c r="FFI673" s="3"/>
      <c r="FFJ673" s="10"/>
      <c r="FJP673" s="3"/>
      <c r="FJQ673" s="10"/>
      <c r="FNW673" s="3"/>
      <c r="FNX673" s="10"/>
      <c r="FSD673" s="3"/>
      <c r="FSE673" s="10"/>
      <c r="FWK673" s="3"/>
      <c r="FWL673" s="10"/>
      <c r="GAR673" s="3"/>
      <c r="GAS673" s="10"/>
      <c r="GEY673" s="3"/>
      <c r="GEZ673" s="10"/>
      <c r="GJF673" s="3"/>
      <c r="GJG673" s="10"/>
      <c r="GNM673" s="3"/>
      <c r="GNN673" s="10"/>
      <c r="GRT673" s="3"/>
      <c r="GRU673" s="10"/>
      <c r="GWA673" s="3"/>
      <c r="GWB673" s="10"/>
      <c r="HAH673" s="3"/>
      <c r="HAI673" s="10"/>
      <c r="HEO673" s="3"/>
      <c r="HEP673" s="10"/>
      <c r="HIV673" s="3"/>
      <c r="HIW673" s="10"/>
      <c r="HNC673" s="3"/>
      <c r="HND673" s="10"/>
      <c r="HRJ673" s="3"/>
      <c r="HRK673" s="10"/>
      <c r="HVQ673" s="3"/>
      <c r="HVR673" s="10"/>
      <c r="HZX673" s="3"/>
      <c r="HZY673" s="10"/>
      <c r="IEE673" s="3"/>
      <c r="IEF673" s="10"/>
      <c r="IIL673" s="3"/>
      <c r="IIM673" s="10"/>
      <c r="IMS673" s="3"/>
      <c r="IMT673" s="10"/>
      <c r="IQZ673" s="3"/>
      <c r="IRA673" s="10"/>
      <c r="IVG673" s="3"/>
      <c r="IVH673" s="10"/>
      <c r="IZN673" s="3"/>
      <c r="IZO673" s="10"/>
      <c r="JDU673" s="3"/>
      <c r="JDV673" s="10"/>
      <c r="JIB673" s="3"/>
      <c r="JIC673" s="10"/>
      <c r="JMI673" s="3"/>
      <c r="JMJ673" s="10"/>
      <c r="JQP673" s="3"/>
      <c r="JQQ673" s="10"/>
      <c r="JUW673" s="3"/>
      <c r="JUX673" s="10"/>
      <c r="JZD673" s="3"/>
      <c r="JZE673" s="10"/>
      <c r="KDK673" s="3"/>
      <c r="KDL673" s="10"/>
      <c r="KHR673" s="3"/>
      <c r="KHS673" s="10"/>
      <c r="KLY673" s="3"/>
      <c r="KLZ673" s="10"/>
      <c r="KQF673" s="3"/>
      <c r="KQG673" s="10"/>
      <c r="KUM673" s="3"/>
      <c r="KUN673" s="10"/>
      <c r="KYT673" s="3"/>
      <c r="KYU673" s="10"/>
      <c r="LDA673" s="3"/>
      <c r="LDB673" s="10"/>
      <c r="LHH673" s="3"/>
      <c r="LHI673" s="10"/>
      <c r="LLO673" s="3"/>
      <c r="LLP673" s="10"/>
      <c r="LPV673" s="3"/>
      <c r="LPW673" s="10"/>
      <c r="LUC673" s="3"/>
      <c r="LUD673" s="10"/>
      <c r="LYJ673" s="3"/>
      <c r="LYK673" s="10"/>
      <c r="MCQ673" s="3"/>
      <c r="MCR673" s="10"/>
      <c r="MGX673" s="3"/>
      <c r="MGY673" s="10"/>
      <c r="MLE673" s="3"/>
      <c r="MLF673" s="10"/>
      <c r="MPL673" s="3"/>
      <c r="MPM673" s="10"/>
      <c r="MTS673" s="3"/>
      <c r="MTT673" s="10"/>
      <c r="MXZ673" s="3"/>
      <c r="MYA673" s="10"/>
      <c r="NCG673" s="3"/>
      <c r="NCH673" s="10"/>
      <c r="NGN673" s="3"/>
      <c r="NGO673" s="10"/>
      <c r="NKU673" s="3"/>
      <c r="NKV673" s="10"/>
      <c r="NPB673" s="3"/>
      <c r="NPC673" s="10"/>
      <c r="NTI673" s="3"/>
      <c r="NTJ673" s="10"/>
      <c r="NXP673" s="3"/>
      <c r="NXQ673" s="10"/>
      <c r="OBW673" s="3"/>
      <c r="OBX673" s="10"/>
      <c r="OGD673" s="3"/>
      <c r="OGE673" s="10"/>
      <c r="OKK673" s="3"/>
      <c r="OKL673" s="10"/>
      <c r="OOR673" s="3"/>
      <c r="OOS673" s="10"/>
      <c r="OSY673" s="3"/>
      <c r="OSZ673" s="10"/>
      <c r="OXF673" s="3"/>
      <c r="OXG673" s="10"/>
      <c r="PBM673" s="3"/>
      <c r="PBN673" s="10"/>
      <c r="PFT673" s="3"/>
      <c r="PFU673" s="10"/>
      <c r="PKA673" s="3"/>
      <c r="PKB673" s="10"/>
      <c r="POH673" s="3"/>
      <c r="POI673" s="10"/>
    </row>
    <row r="674" spans="3:1003 1113:2002 2112:3001 3111:4000 4110:5110 5220:6109 6219:7108 7218:8107 8217:10216 10326:11215" x14ac:dyDescent="0.25">
      <c r="C674" s="3" t="s">
        <v>109</v>
      </c>
      <c r="D674" s="10" t="str">
        <f>INDEX(C11:C14,MATCH(1,B11:B14,0),0)</f>
        <v>Zwitserland</v>
      </c>
      <c r="E674" s="3" t="str">
        <f>INDEX(U658:U665,MATCH(C674,W658:W665,0),0)</f>
        <v>Egypte</v>
      </c>
      <c r="DJ674" s="3" t="s">
        <v>109</v>
      </c>
      <c r="DK674" s="10" t="e">
        <f ca="1">INDEX(DJ11:DJ14,MATCH(1,DI11:DI14,0),0)</f>
        <v>#N/A</v>
      </c>
      <c r="DL674" s="3" t="e">
        <f ca="1">INDEX(EB658:EB665,MATCH(DJ674,ED658:ED665,0),0)</f>
        <v>#N/A</v>
      </c>
      <c r="DM674" s="3">
        <v>85</v>
      </c>
      <c r="HQ674" s="3"/>
      <c r="HR674" s="10"/>
      <c r="LX674" s="3"/>
      <c r="LY674" s="10"/>
      <c r="QE674" s="3"/>
      <c r="QF674" s="10"/>
      <c r="UL674" s="3"/>
      <c r="UM674" s="10"/>
      <c r="YS674" s="3"/>
      <c r="YT674" s="10"/>
      <c r="ACZ674" s="3"/>
      <c r="ADA674" s="10"/>
      <c r="AHG674" s="3"/>
      <c r="AHH674" s="10"/>
      <c r="ALN674" s="3"/>
      <c r="ALO674" s="10"/>
      <c r="APU674" s="3"/>
      <c r="APV674" s="10"/>
      <c r="AUB674" s="3"/>
      <c r="AUC674" s="10"/>
      <c r="AYI674" s="3"/>
      <c r="AYJ674" s="10"/>
      <c r="BCP674" s="3"/>
      <c r="BCQ674" s="10"/>
      <c r="BGW674" s="3"/>
      <c r="BGX674" s="10"/>
      <c r="BLD674" s="3"/>
      <c r="BLE674" s="10"/>
      <c r="BPK674" s="3"/>
      <c r="BPL674" s="10"/>
      <c r="BTR674" s="3"/>
      <c r="BTS674" s="10"/>
      <c r="BXY674" s="3"/>
      <c r="BXZ674" s="10"/>
      <c r="CCF674" s="3"/>
      <c r="CCG674" s="10"/>
      <c r="CGM674" s="3"/>
      <c r="CGN674" s="10"/>
      <c r="CKT674" s="3"/>
      <c r="CKU674" s="10"/>
      <c r="CPA674" s="3"/>
      <c r="CPB674" s="10"/>
      <c r="CTH674" s="3"/>
      <c r="CTI674" s="10"/>
      <c r="CXO674" s="3"/>
      <c r="CXP674" s="10"/>
      <c r="DBV674" s="3"/>
      <c r="DBW674" s="10"/>
      <c r="DGC674" s="3"/>
      <c r="DGD674" s="10"/>
      <c r="DKJ674" s="3"/>
      <c r="DKK674" s="10"/>
      <c r="DOQ674" s="3"/>
      <c r="DOR674" s="10"/>
      <c r="DSX674" s="3"/>
      <c r="DSY674" s="10"/>
      <c r="DXE674" s="3"/>
      <c r="DXF674" s="10"/>
      <c r="EBL674" s="3"/>
      <c r="EBM674" s="10"/>
      <c r="EFS674" s="3"/>
      <c r="EFT674" s="10"/>
      <c r="EJZ674" s="3"/>
      <c r="EKA674" s="10"/>
      <c r="EOG674" s="3"/>
      <c r="EOH674" s="10"/>
      <c r="ESN674" s="3"/>
      <c r="ESO674" s="10"/>
      <c r="EWU674" s="3"/>
      <c r="EWV674" s="10"/>
      <c r="FBB674" s="3"/>
      <c r="FBC674" s="10"/>
      <c r="FFI674" s="3"/>
      <c r="FFJ674" s="10"/>
      <c r="FJP674" s="3"/>
      <c r="FJQ674" s="10"/>
      <c r="FNW674" s="3"/>
      <c r="FNX674" s="10"/>
      <c r="FSD674" s="3"/>
      <c r="FSE674" s="10"/>
      <c r="FWK674" s="3"/>
      <c r="FWL674" s="10"/>
      <c r="GAR674" s="3"/>
      <c r="GAS674" s="10"/>
      <c r="GEY674" s="3"/>
      <c r="GEZ674" s="10"/>
      <c r="GJF674" s="3"/>
      <c r="GJG674" s="10"/>
      <c r="GNM674" s="3"/>
      <c r="GNN674" s="10"/>
      <c r="GRT674" s="3"/>
      <c r="GRU674" s="10"/>
      <c r="GWA674" s="3"/>
      <c r="GWB674" s="10"/>
      <c r="HAH674" s="3"/>
      <c r="HAI674" s="10"/>
      <c r="HEO674" s="3"/>
      <c r="HEP674" s="10"/>
      <c r="HIV674" s="3"/>
      <c r="HIW674" s="10"/>
      <c r="HNC674" s="3"/>
      <c r="HND674" s="10"/>
      <c r="HRJ674" s="3"/>
      <c r="HRK674" s="10"/>
      <c r="HVQ674" s="3"/>
      <c r="HVR674" s="10"/>
      <c r="HZX674" s="3"/>
      <c r="HZY674" s="10"/>
      <c r="IEE674" s="3"/>
      <c r="IEF674" s="10"/>
      <c r="IIL674" s="3"/>
      <c r="IIM674" s="10"/>
      <c r="IMS674" s="3"/>
      <c r="IMT674" s="10"/>
      <c r="IQZ674" s="3"/>
      <c r="IRA674" s="10"/>
      <c r="IVG674" s="3"/>
      <c r="IVH674" s="10"/>
      <c r="IZN674" s="3"/>
      <c r="IZO674" s="10"/>
      <c r="JDU674" s="3"/>
      <c r="JDV674" s="10"/>
      <c r="JIB674" s="3"/>
      <c r="JIC674" s="10"/>
      <c r="JMI674" s="3"/>
      <c r="JMJ674" s="10"/>
      <c r="JQP674" s="3"/>
      <c r="JQQ674" s="10"/>
      <c r="JUW674" s="3"/>
      <c r="JUX674" s="10"/>
      <c r="JZD674" s="3"/>
      <c r="JZE674" s="10"/>
      <c r="KDK674" s="3"/>
      <c r="KDL674" s="10"/>
      <c r="KHR674" s="3"/>
      <c r="KHS674" s="10"/>
      <c r="KLY674" s="3"/>
      <c r="KLZ674" s="10"/>
      <c r="KQF674" s="3"/>
      <c r="KQG674" s="10"/>
      <c r="KUM674" s="3"/>
      <c r="KUN674" s="10"/>
      <c r="KYT674" s="3"/>
      <c r="KYU674" s="10"/>
      <c r="LDA674" s="3"/>
      <c r="LDB674" s="10"/>
      <c r="LHH674" s="3"/>
      <c r="LHI674" s="10"/>
      <c r="LLO674" s="3"/>
      <c r="LLP674" s="10"/>
      <c r="LPV674" s="3"/>
      <c r="LPW674" s="10"/>
      <c r="LUC674" s="3"/>
      <c r="LUD674" s="10"/>
      <c r="LYJ674" s="3"/>
      <c r="LYK674" s="10"/>
      <c r="MCQ674" s="3"/>
      <c r="MCR674" s="10"/>
      <c r="MGX674" s="3"/>
      <c r="MGY674" s="10"/>
      <c r="MLE674" s="3"/>
      <c r="MLF674" s="10"/>
      <c r="MPL674" s="3"/>
      <c r="MPM674" s="10"/>
      <c r="MTS674" s="3"/>
      <c r="MTT674" s="10"/>
      <c r="MXZ674" s="3"/>
      <c r="MYA674" s="10"/>
      <c r="NCG674" s="3"/>
      <c r="NCH674" s="10"/>
      <c r="NGN674" s="3"/>
      <c r="NGO674" s="10"/>
      <c r="NKU674" s="3"/>
      <c r="NKV674" s="10"/>
      <c r="NPB674" s="3"/>
      <c r="NPC674" s="10"/>
      <c r="NTI674" s="3"/>
      <c r="NTJ674" s="10"/>
      <c r="NXP674" s="3"/>
      <c r="NXQ674" s="10"/>
      <c r="OBW674" s="3"/>
      <c r="OBX674" s="10"/>
      <c r="OGD674" s="3"/>
      <c r="OGE674" s="10"/>
      <c r="OKK674" s="3"/>
      <c r="OKL674" s="10"/>
      <c r="OOR674" s="3"/>
      <c r="OOS674" s="10"/>
      <c r="OSY674" s="3"/>
      <c r="OSZ674" s="10"/>
      <c r="OXF674" s="3"/>
      <c r="OXG674" s="10"/>
      <c r="PBM674" s="3"/>
      <c r="PBN674" s="10"/>
      <c r="PFT674" s="3"/>
      <c r="PFU674" s="10"/>
      <c r="PKA674" s="3"/>
      <c r="PKB674" s="10"/>
      <c r="POH674" s="3"/>
      <c r="POI674" s="10"/>
    </row>
    <row r="675" spans="3:1003 1113:2002 2112:3001 3111:4000 4110:5110 5220:6109 6219:7108 7218:8107 8217:10216 10326:11215" x14ac:dyDescent="0.25">
      <c r="C675" s="3"/>
      <c r="D675" s="10"/>
      <c r="DJ675" s="3"/>
      <c r="DK675" s="10"/>
      <c r="HQ675" s="3"/>
      <c r="HR675" s="10"/>
      <c r="LX675" s="3"/>
      <c r="LY675" s="10"/>
      <c r="QE675" s="3"/>
      <c r="QF675" s="10"/>
      <c r="UL675" s="3"/>
      <c r="UM675" s="10"/>
      <c r="YS675" s="3"/>
      <c r="YT675" s="10"/>
      <c r="ACZ675" s="3"/>
      <c r="ADA675" s="10"/>
      <c r="AHG675" s="3"/>
      <c r="AHH675" s="10"/>
      <c r="ALN675" s="3"/>
      <c r="ALO675" s="10"/>
      <c r="APU675" s="3"/>
      <c r="APV675" s="10"/>
      <c r="AUB675" s="3"/>
      <c r="AUC675" s="10"/>
      <c r="AYI675" s="3"/>
      <c r="AYJ675" s="10"/>
      <c r="BCP675" s="3"/>
      <c r="BCQ675" s="10"/>
      <c r="BGW675" s="3"/>
      <c r="BGX675" s="10"/>
      <c r="BLD675" s="3"/>
      <c r="BLE675" s="10"/>
      <c r="BPK675" s="3"/>
      <c r="BPL675" s="10"/>
      <c r="BTR675" s="3"/>
      <c r="BTS675" s="10"/>
      <c r="BXY675" s="3"/>
      <c r="BXZ675" s="10"/>
      <c r="CCF675" s="3"/>
      <c r="CCG675" s="10"/>
      <c r="CGM675" s="3"/>
      <c r="CGN675" s="10"/>
      <c r="CKT675" s="3"/>
      <c r="CKU675" s="10"/>
      <c r="CPA675" s="3"/>
      <c r="CPB675" s="10"/>
      <c r="CTH675" s="3"/>
      <c r="CTI675" s="10"/>
      <c r="CXO675" s="3"/>
      <c r="CXP675" s="10"/>
      <c r="DBV675" s="3"/>
      <c r="DBW675" s="10"/>
      <c r="DGC675" s="3"/>
      <c r="DGD675" s="10"/>
      <c r="DKJ675" s="3"/>
      <c r="DKK675" s="10"/>
      <c r="DOQ675" s="3"/>
      <c r="DOR675" s="10"/>
      <c r="DSX675" s="3"/>
      <c r="DSY675" s="10"/>
      <c r="DXE675" s="3"/>
      <c r="DXF675" s="10"/>
      <c r="EBL675" s="3"/>
      <c r="EBM675" s="10"/>
      <c r="EFS675" s="3"/>
      <c r="EFT675" s="10"/>
      <c r="EJZ675" s="3"/>
      <c r="EKA675" s="10"/>
      <c r="EOG675" s="3"/>
      <c r="EOH675" s="10"/>
      <c r="ESN675" s="3"/>
      <c r="ESO675" s="10"/>
      <c r="EWU675" s="3"/>
      <c r="EWV675" s="10"/>
      <c r="FBB675" s="3"/>
      <c r="FBC675" s="10"/>
      <c r="FFI675" s="3"/>
      <c r="FFJ675" s="10"/>
      <c r="FJP675" s="3"/>
      <c r="FJQ675" s="10"/>
      <c r="FNW675" s="3"/>
      <c r="FNX675" s="10"/>
      <c r="FSD675" s="3"/>
      <c r="FSE675" s="10"/>
      <c r="FWK675" s="3"/>
      <c r="FWL675" s="10"/>
      <c r="GAR675" s="3"/>
      <c r="GAS675" s="10"/>
      <c r="GEY675" s="3"/>
      <c r="GEZ675" s="10"/>
      <c r="GJF675" s="3"/>
      <c r="GJG675" s="10"/>
      <c r="GNM675" s="3"/>
      <c r="GNN675" s="10"/>
      <c r="GRT675" s="3"/>
      <c r="GRU675" s="10"/>
      <c r="GWA675" s="3"/>
      <c r="GWB675" s="10"/>
      <c r="HAH675" s="3"/>
      <c r="HAI675" s="10"/>
      <c r="HEO675" s="3"/>
      <c r="HEP675" s="10"/>
      <c r="HIV675" s="3"/>
      <c r="HIW675" s="10"/>
      <c r="HNC675" s="3"/>
      <c r="HND675" s="10"/>
      <c r="HRJ675" s="3"/>
      <c r="HRK675" s="10"/>
      <c r="HVQ675" s="3"/>
      <c r="HVR675" s="10"/>
      <c r="HZX675" s="3"/>
      <c r="HZY675" s="10"/>
      <c r="IEE675" s="3"/>
      <c r="IEF675" s="10"/>
      <c r="IIL675" s="3"/>
      <c r="IIM675" s="10"/>
      <c r="IMS675" s="3"/>
      <c r="IMT675" s="10"/>
      <c r="IQZ675" s="3"/>
      <c r="IRA675" s="10"/>
      <c r="IVG675" s="3"/>
      <c r="IVH675" s="10"/>
      <c r="IZN675" s="3"/>
      <c r="IZO675" s="10"/>
      <c r="JDU675" s="3"/>
      <c r="JDV675" s="10"/>
      <c r="JIB675" s="3"/>
      <c r="JIC675" s="10"/>
      <c r="JMI675" s="3"/>
      <c r="JMJ675" s="10"/>
      <c r="JQP675" s="3"/>
      <c r="JQQ675" s="10"/>
      <c r="JUW675" s="3"/>
      <c r="JUX675" s="10"/>
      <c r="JZD675" s="3"/>
      <c r="JZE675" s="10"/>
      <c r="KDK675" s="3"/>
      <c r="KDL675" s="10"/>
      <c r="KHR675" s="3"/>
      <c r="KHS675" s="10"/>
      <c r="KLY675" s="3"/>
      <c r="KLZ675" s="10"/>
      <c r="KQF675" s="3"/>
      <c r="KQG675" s="10"/>
      <c r="KUM675" s="3"/>
      <c r="KUN675" s="10"/>
      <c r="KYT675" s="3"/>
      <c r="KYU675" s="10"/>
      <c r="LDA675" s="3"/>
      <c r="LDB675" s="10"/>
      <c r="LHH675" s="3"/>
      <c r="LHI675" s="10"/>
      <c r="LLO675" s="3"/>
      <c r="LLP675" s="10"/>
      <c r="LPV675" s="3"/>
      <c r="LPW675" s="10"/>
      <c r="LUC675" s="3"/>
      <c r="LUD675" s="10"/>
      <c r="LYJ675" s="3"/>
      <c r="LYK675" s="10"/>
      <c r="MCQ675" s="3"/>
      <c r="MCR675" s="10"/>
      <c r="MGX675" s="3"/>
      <c r="MGY675" s="10"/>
      <c r="MLE675" s="3"/>
      <c r="MLF675" s="10"/>
      <c r="MPL675" s="3"/>
      <c r="MPM675" s="10"/>
      <c r="MTS675" s="3"/>
      <c r="MTT675" s="10"/>
      <c r="MXZ675" s="3"/>
      <c r="MYA675" s="10"/>
      <c r="NCG675" s="3"/>
      <c r="NCH675" s="10"/>
      <c r="NGN675" s="3"/>
      <c r="NGO675" s="10"/>
      <c r="NKU675" s="3"/>
      <c r="NKV675" s="10"/>
      <c r="NPB675" s="3"/>
      <c r="NPC675" s="10"/>
      <c r="NTI675" s="3"/>
      <c r="NTJ675" s="10"/>
      <c r="NXP675" s="3"/>
      <c r="NXQ675" s="10"/>
      <c r="OBW675" s="3"/>
      <c r="OBX675" s="10"/>
      <c r="OGD675" s="3"/>
      <c r="OGE675" s="10"/>
      <c r="OKK675" s="3"/>
      <c r="OKL675" s="10"/>
      <c r="OOR675" s="3"/>
      <c r="OOS675" s="10"/>
      <c r="OSY675" s="3"/>
      <c r="OSZ675" s="10"/>
      <c r="OXF675" s="3"/>
      <c r="OXG675" s="10"/>
      <c r="PBM675" s="3"/>
      <c r="PBN675" s="10"/>
      <c r="PFT675" s="3"/>
      <c r="PFU675" s="10"/>
      <c r="PKA675" s="3"/>
      <c r="PKB675" s="10"/>
      <c r="POH675" s="3"/>
      <c r="POI675" s="10"/>
    </row>
    <row r="676" spans="3:1003 1113:2002 2112:3001 3111:4000 4110:5110 5220:6109 6219:7108 7218:8107 8217:10216 10326:11215" x14ac:dyDescent="0.25">
      <c r="C676" s="3" t="s">
        <v>110</v>
      </c>
      <c r="D676" s="10" t="str">
        <f>INDEX(C25:C28,MATCH(1,B25:B28,0),0)</f>
        <v>Verenigde Staten</v>
      </c>
      <c r="E676" s="3" t="str">
        <f>INDEX(U658:U665,MATCH(C676,W658:W665,0),0)</f>
        <v>Ivoorkust</v>
      </c>
      <c r="DJ676" s="3" t="s">
        <v>110</v>
      </c>
      <c r="DK676" s="10" t="e">
        <f ca="1">INDEX(DJ25:DJ28,MATCH(1,DI25:DI28,0),0)</f>
        <v>#N/A</v>
      </c>
      <c r="DL676" s="3" t="e">
        <f ca="1">INDEX(EB658:EB665,MATCH(DJ676,ED658:ED665,0),0)</f>
        <v>#N/A</v>
      </c>
      <c r="DM676" s="3">
        <v>81</v>
      </c>
      <c r="HQ676" s="3"/>
      <c r="HR676" s="10"/>
      <c r="LX676" s="3"/>
      <c r="LY676" s="10"/>
      <c r="QE676" s="3"/>
      <c r="QF676" s="10"/>
      <c r="UL676" s="3"/>
      <c r="UM676" s="10"/>
      <c r="YS676" s="3"/>
      <c r="YT676" s="10"/>
      <c r="ACZ676" s="3"/>
      <c r="ADA676" s="10"/>
      <c r="AHG676" s="3"/>
      <c r="AHH676" s="10"/>
      <c r="ALN676" s="3"/>
      <c r="ALO676" s="10"/>
      <c r="APU676" s="3"/>
      <c r="APV676" s="10"/>
      <c r="AUB676" s="3"/>
      <c r="AUC676" s="10"/>
      <c r="AYI676" s="3"/>
      <c r="AYJ676" s="10"/>
      <c r="BCP676" s="3"/>
      <c r="BCQ676" s="10"/>
      <c r="BGW676" s="3"/>
      <c r="BGX676" s="10"/>
      <c r="BLD676" s="3"/>
      <c r="BLE676" s="10"/>
      <c r="BPK676" s="3"/>
      <c r="BPL676" s="10"/>
      <c r="BTR676" s="3"/>
      <c r="BTS676" s="10"/>
      <c r="BXY676" s="3"/>
      <c r="BXZ676" s="10"/>
      <c r="CCF676" s="3"/>
      <c r="CCG676" s="10"/>
      <c r="CGM676" s="3"/>
      <c r="CGN676" s="10"/>
      <c r="CKT676" s="3"/>
      <c r="CKU676" s="10"/>
      <c r="CPA676" s="3"/>
      <c r="CPB676" s="10"/>
      <c r="CTH676" s="3"/>
      <c r="CTI676" s="10"/>
      <c r="CXO676" s="3"/>
      <c r="CXP676" s="10"/>
      <c r="DBV676" s="3"/>
      <c r="DBW676" s="10"/>
      <c r="DGC676" s="3"/>
      <c r="DGD676" s="10"/>
      <c r="DKJ676" s="3"/>
      <c r="DKK676" s="10"/>
      <c r="DOQ676" s="3"/>
      <c r="DOR676" s="10"/>
      <c r="DSX676" s="3"/>
      <c r="DSY676" s="10"/>
      <c r="DXE676" s="3"/>
      <c r="DXF676" s="10"/>
      <c r="EBL676" s="3"/>
      <c r="EBM676" s="10"/>
      <c r="EFS676" s="3"/>
      <c r="EFT676" s="10"/>
      <c r="EJZ676" s="3"/>
      <c r="EKA676" s="10"/>
      <c r="EOG676" s="3"/>
      <c r="EOH676" s="10"/>
      <c r="ESN676" s="3"/>
      <c r="ESO676" s="10"/>
      <c r="EWU676" s="3"/>
      <c r="EWV676" s="10"/>
      <c r="FBB676" s="3"/>
      <c r="FBC676" s="10"/>
      <c r="FFI676" s="3"/>
      <c r="FFJ676" s="10"/>
      <c r="FJP676" s="3"/>
      <c r="FJQ676" s="10"/>
      <c r="FNW676" s="3"/>
      <c r="FNX676" s="10"/>
      <c r="FSD676" s="3"/>
      <c r="FSE676" s="10"/>
      <c r="FWK676" s="3"/>
      <c r="FWL676" s="10"/>
      <c r="GAR676" s="3"/>
      <c r="GAS676" s="10"/>
      <c r="GEY676" s="3"/>
      <c r="GEZ676" s="10"/>
      <c r="GJF676" s="3"/>
      <c r="GJG676" s="10"/>
      <c r="GNM676" s="3"/>
      <c r="GNN676" s="10"/>
      <c r="GRT676" s="3"/>
      <c r="GRU676" s="10"/>
      <c r="GWA676" s="3"/>
      <c r="GWB676" s="10"/>
      <c r="HAH676" s="3"/>
      <c r="HAI676" s="10"/>
      <c r="HEO676" s="3"/>
      <c r="HEP676" s="10"/>
      <c r="HIV676" s="3"/>
      <c r="HIW676" s="10"/>
      <c r="HNC676" s="3"/>
      <c r="HND676" s="10"/>
      <c r="HRJ676" s="3"/>
      <c r="HRK676" s="10"/>
      <c r="HVQ676" s="3"/>
      <c r="HVR676" s="10"/>
      <c r="HZX676" s="3"/>
      <c r="HZY676" s="10"/>
      <c r="IEE676" s="3"/>
      <c r="IEF676" s="10"/>
      <c r="IIL676" s="3"/>
      <c r="IIM676" s="10"/>
      <c r="IMS676" s="3"/>
      <c r="IMT676" s="10"/>
      <c r="IQZ676" s="3"/>
      <c r="IRA676" s="10"/>
      <c r="IVG676" s="3"/>
      <c r="IVH676" s="10"/>
      <c r="IZN676" s="3"/>
      <c r="IZO676" s="10"/>
      <c r="JDU676" s="3"/>
      <c r="JDV676" s="10"/>
      <c r="JIB676" s="3"/>
      <c r="JIC676" s="10"/>
      <c r="JMI676" s="3"/>
      <c r="JMJ676" s="10"/>
      <c r="JQP676" s="3"/>
      <c r="JQQ676" s="10"/>
      <c r="JUW676" s="3"/>
      <c r="JUX676" s="10"/>
      <c r="JZD676" s="3"/>
      <c r="JZE676" s="10"/>
      <c r="KDK676" s="3"/>
      <c r="KDL676" s="10"/>
      <c r="KHR676" s="3"/>
      <c r="KHS676" s="10"/>
      <c r="KLY676" s="3"/>
      <c r="KLZ676" s="10"/>
      <c r="KQF676" s="3"/>
      <c r="KQG676" s="10"/>
      <c r="KUM676" s="3"/>
      <c r="KUN676" s="10"/>
      <c r="KYT676" s="3"/>
      <c r="KYU676" s="10"/>
      <c r="LDA676" s="3"/>
      <c r="LDB676" s="10"/>
      <c r="LHH676" s="3"/>
      <c r="LHI676" s="10"/>
      <c r="LLO676" s="3"/>
      <c r="LLP676" s="10"/>
      <c r="LPV676" s="3"/>
      <c r="LPW676" s="10"/>
      <c r="LUC676" s="3"/>
      <c r="LUD676" s="10"/>
      <c r="LYJ676" s="3"/>
      <c r="LYK676" s="10"/>
      <c r="MCQ676" s="3"/>
      <c r="MCR676" s="10"/>
      <c r="MGX676" s="3"/>
      <c r="MGY676" s="10"/>
      <c r="MLE676" s="3"/>
      <c r="MLF676" s="10"/>
      <c r="MPL676" s="3"/>
      <c r="MPM676" s="10"/>
      <c r="MTS676" s="3"/>
      <c r="MTT676" s="10"/>
      <c r="MXZ676" s="3"/>
      <c r="MYA676" s="10"/>
      <c r="NCG676" s="3"/>
      <c r="NCH676" s="10"/>
      <c r="NGN676" s="3"/>
      <c r="NGO676" s="10"/>
      <c r="NKU676" s="3"/>
      <c r="NKV676" s="10"/>
      <c r="NPB676" s="3"/>
      <c r="NPC676" s="10"/>
      <c r="NTI676" s="3"/>
      <c r="NTJ676" s="10"/>
      <c r="NXP676" s="3"/>
      <c r="NXQ676" s="10"/>
      <c r="OBW676" s="3"/>
      <c r="OBX676" s="10"/>
      <c r="OGD676" s="3"/>
      <c r="OGE676" s="10"/>
      <c r="OKK676" s="3"/>
      <c r="OKL676" s="10"/>
      <c r="OOR676" s="3"/>
      <c r="OOS676" s="10"/>
      <c r="OSY676" s="3"/>
      <c r="OSZ676" s="10"/>
      <c r="OXF676" s="3"/>
      <c r="OXG676" s="10"/>
      <c r="PBM676" s="3"/>
      <c r="PBN676" s="10"/>
      <c r="PFT676" s="3"/>
      <c r="PFU676" s="10"/>
      <c r="PKA676" s="3"/>
      <c r="PKB676" s="10"/>
      <c r="POH676" s="3"/>
      <c r="POI676" s="10"/>
    </row>
    <row r="677" spans="3:1003 1113:2002 2112:3001 3111:4000 4110:5110 5220:6109 6219:7108 7218:8107 8217:10216 10326:11215" x14ac:dyDescent="0.25">
      <c r="C677" s="3" t="s">
        <v>111</v>
      </c>
      <c r="D677" s="10" t="str">
        <f>INDEX(C31:C34,MATCH(1,B31:B34,0),0)</f>
        <v>Duitsland</v>
      </c>
      <c r="E677" s="3" t="str">
        <f>INDEX(U658:U665,MATCH(C677,W658:W665,0),0)</f>
        <v>Australië</v>
      </c>
      <c r="DJ677" s="3" t="s">
        <v>111</v>
      </c>
      <c r="DK677" s="10" t="e">
        <f ca="1">INDEX(DJ31:DJ34,MATCH(1,DI31:DI34,0),0)</f>
        <v>#N/A</v>
      </c>
      <c r="DL677" s="3" t="e">
        <f ca="1">INDEX(EB658:EB665,MATCH(DJ677,ED658:ED665,0),0)</f>
        <v>#N/A</v>
      </c>
      <c r="DM677" s="3">
        <v>74</v>
      </c>
      <c r="HQ677" s="3"/>
      <c r="HR677" s="10"/>
      <c r="LX677" s="3"/>
      <c r="LY677" s="10"/>
      <c r="QE677" s="3"/>
      <c r="QF677" s="10"/>
      <c r="UL677" s="3"/>
      <c r="UM677" s="10"/>
      <c r="YS677" s="3"/>
      <c r="YT677" s="10"/>
      <c r="ACZ677" s="3"/>
      <c r="ADA677" s="10"/>
      <c r="AHG677" s="3"/>
      <c r="AHH677" s="10"/>
      <c r="ALN677" s="3"/>
      <c r="ALO677" s="10"/>
      <c r="APU677" s="3"/>
      <c r="APV677" s="10"/>
      <c r="AUB677" s="3"/>
      <c r="AUC677" s="10"/>
      <c r="AYI677" s="3"/>
      <c r="AYJ677" s="10"/>
      <c r="BCP677" s="3"/>
      <c r="BCQ677" s="10"/>
      <c r="BGW677" s="3"/>
      <c r="BGX677" s="10"/>
      <c r="BLD677" s="3"/>
      <c r="BLE677" s="10"/>
      <c r="BPK677" s="3"/>
      <c r="BPL677" s="10"/>
      <c r="BTR677" s="3"/>
      <c r="BTS677" s="10"/>
      <c r="BXY677" s="3"/>
      <c r="BXZ677" s="10"/>
      <c r="CCF677" s="3"/>
      <c r="CCG677" s="10"/>
      <c r="CGM677" s="3"/>
      <c r="CGN677" s="10"/>
      <c r="CKT677" s="3"/>
      <c r="CKU677" s="10"/>
      <c r="CPA677" s="3"/>
      <c r="CPB677" s="10"/>
      <c r="CTH677" s="3"/>
      <c r="CTI677" s="10"/>
      <c r="CXO677" s="3"/>
      <c r="CXP677" s="10"/>
      <c r="DBV677" s="3"/>
      <c r="DBW677" s="10"/>
      <c r="DGC677" s="3"/>
      <c r="DGD677" s="10"/>
      <c r="DKJ677" s="3"/>
      <c r="DKK677" s="10"/>
      <c r="DOQ677" s="3"/>
      <c r="DOR677" s="10"/>
      <c r="DSX677" s="3"/>
      <c r="DSY677" s="10"/>
      <c r="DXE677" s="3"/>
      <c r="DXF677" s="10"/>
      <c r="EBL677" s="3"/>
      <c r="EBM677" s="10"/>
      <c r="EFS677" s="3"/>
      <c r="EFT677" s="10"/>
      <c r="EJZ677" s="3"/>
      <c r="EKA677" s="10"/>
      <c r="EOG677" s="3"/>
      <c r="EOH677" s="10"/>
      <c r="ESN677" s="3"/>
      <c r="ESO677" s="10"/>
      <c r="EWU677" s="3"/>
      <c r="EWV677" s="10"/>
      <c r="FBB677" s="3"/>
      <c r="FBC677" s="10"/>
      <c r="FFI677" s="3"/>
      <c r="FFJ677" s="10"/>
      <c r="FJP677" s="3"/>
      <c r="FJQ677" s="10"/>
      <c r="FNW677" s="3"/>
      <c r="FNX677" s="10"/>
      <c r="FSD677" s="3"/>
      <c r="FSE677" s="10"/>
      <c r="FWK677" s="3"/>
      <c r="FWL677" s="10"/>
      <c r="GAR677" s="3"/>
      <c r="GAS677" s="10"/>
      <c r="GEY677" s="3"/>
      <c r="GEZ677" s="10"/>
      <c r="GJF677" s="3"/>
      <c r="GJG677" s="10"/>
      <c r="GNM677" s="3"/>
      <c r="GNN677" s="10"/>
      <c r="GRT677" s="3"/>
      <c r="GRU677" s="10"/>
      <c r="GWA677" s="3"/>
      <c r="GWB677" s="10"/>
      <c r="HAH677" s="3"/>
      <c r="HAI677" s="10"/>
      <c r="HEO677" s="3"/>
      <c r="HEP677" s="10"/>
      <c r="HIV677" s="3"/>
      <c r="HIW677" s="10"/>
      <c r="HNC677" s="3"/>
      <c r="HND677" s="10"/>
      <c r="HRJ677" s="3"/>
      <c r="HRK677" s="10"/>
      <c r="HVQ677" s="3"/>
      <c r="HVR677" s="10"/>
      <c r="HZX677" s="3"/>
      <c r="HZY677" s="10"/>
      <c r="IEE677" s="3"/>
      <c r="IEF677" s="10"/>
      <c r="IIL677" s="3"/>
      <c r="IIM677" s="10"/>
      <c r="IMS677" s="3"/>
      <c r="IMT677" s="10"/>
      <c r="IQZ677" s="3"/>
      <c r="IRA677" s="10"/>
      <c r="IVG677" s="3"/>
      <c r="IVH677" s="10"/>
      <c r="IZN677" s="3"/>
      <c r="IZO677" s="10"/>
      <c r="JDU677" s="3"/>
      <c r="JDV677" s="10"/>
      <c r="JIB677" s="3"/>
      <c r="JIC677" s="10"/>
      <c r="JMI677" s="3"/>
      <c r="JMJ677" s="10"/>
      <c r="JQP677" s="3"/>
      <c r="JQQ677" s="10"/>
      <c r="JUW677" s="3"/>
      <c r="JUX677" s="10"/>
      <c r="JZD677" s="3"/>
      <c r="JZE677" s="10"/>
      <c r="KDK677" s="3"/>
      <c r="KDL677" s="10"/>
      <c r="KHR677" s="3"/>
      <c r="KHS677" s="10"/>
      <c r="KLY677" s="3"/>
      <c r="KLZ677" s="10"/>
      <c r="KQF677" s="3"/>
      <c r="KQG677" s="10"/>
      <c r="KUM677" s="3"/>
      <c r="KUN677" s="10"/>
      <c r="KYT677" s="3"/>
      <c r="KYU677" s="10"/>
      <c r="LDA677" s="3"/>
      <c r="LDB677" s="10"/>
      <c r="LHH677" s="3"/>
      <c r="LHI677" s="10"/>
      <c r="LLO677" s="3"/>
      <c r="LLP677" s="10"/>
      <c r="LPV677" s="3"/>
      <c r="LPW677" s="10"/>
      <c r="LUC677" s="3"/>
      <c r="LUD677" s="10"/>
      <c r="LYJ677" s="3"/>
      <c r="LYK677" s="10"/>
      <c r="MCQ677" s="3"/>
      <c r="MCR677" s="10"/>
      <c r="MGX677" s="3"/>
      <c r="MGY677" s="10"/>
      <c r="MLE677" s="3"/>
      <c r="MLF677" s="10"/>
      <c r="MPL677" s="3"/>
      <c r="MPM677" s="10"/>
      <c r="MTS677" s="3"/>
      <c r="MTT677" s="10"/>
      <c r="MXZ677" s="3"/>
      <c r="MYA677" s="10"/>
      <c r="NCG677" s="3"/>
      <c r="NCH677" s="10"/>
      <c r="NGN677" s="3"/>
      <c r="NGO677" s="10"/>
      <c r="NKU677" s="3"/>
      <c r="NKV677" s="10"/>
      <c r="NPB677" s="3"/>
      <c r="NPC677" s="10"/>
      <c r="NTI677" s="3"/>
      <c r="NTJ677" s="10"/>
      <c r="NXP677" s="3"/>
      <c r="NXQ677" s="10"/>
      <c r="OBW677" s="3"/>
      <c r="OBX677" s="10"/>
      <c r="OGD677" s="3"/>
      <c r="OGE677" s="10"/>
      <c r="OKK677" s="3"/>
      <c r="OKL677" s="10"/>
      <c r="OOR677" s="3"/>
      <c r="OOS677" s="10"/>
      <c r="OSY677" s="3"/>
      <c r="OSZ677" s="10"/>
      <c r="OXF677" s="3"/>
      <c r="OXG677" s="10"/>
      <c r="PBM677" s="3"/>
      <c r="PBN677" s="10"/>
      <c r="PFT677" s="3"/>
      <c r="PFU677" s="10"/>
      <c r="PKA677" s="3"/>
      <c r="PKB677" s="10"/>
      <c r="POH677" s="3"/>
      <c r="POI677" s="10"/>
    </row>
    <row r="678" spans="3:1003 1113:2002 2112:3001 3111:4000 4110:5110 5220:6109 6219:7108 7218:8107 8217:10216 10326:11215" x14ac:dyDescent="0.25">
      <c r="C678" s="3"/>
      <c r="D678" s="10"/>
      <c r="DJ678" s="3"/>
      <c r="DK678" s="10"/>
      <c r="HQ678" s="3"/>
      <c r="HR678" s="10"/>
      <c r="LX678" s="3"/>
      <c r="LY678" s="10"/>
      <c r="QE678" s="3"/>
      <c r="QF678" s="10"/>
      <c r="UL678" s="3"/>
      <c r="UM678" s="10"/>
      <c r="YS678" s="3"/>
      <c r="YT678" s="10"/>
      <c r="ACZ678" s="3"/>
      <c r="ADA678" s="10"/>
      <c r="AHG678" s="3"/>
      <c r="AHH678" s="10"/>
      <c r="ALN678" s="3"/>
      <c r="ALO678" s="10"/>
      <c r="APU678" s="3"/>
      <c r="APV678" s="10"/>
      <c r="AUB678" s="3"/>
      <c r="AUC678" s="10"/>
      <c r="AYI678" s="3"/>
      <c r="AYJ678" s="10"/>
      <c r="BCP678" s="3"/>
      <c r="BCQ678" s="10"/>
      <c r="BGW678" s="3"/>
      <c r="BGX678" s="10"/>
      <c r="BLD678" s="3"/>
      <c r="BLE678" s="10"/>
      <c r="BPK678" s="3"/>
      <c r="BPL678" s="10"/>
      <c r="BTR678" s="3"/>
      <c r="BTS678" s="10"/>
      <c r="BXY678" s="3"/>
      <c r="BXZ678" s="10"/>
      <c r="CCF678" s="3"/>
      <c r="CCG678" s="10"/>
      <c r="CGM678" s="3"/>
      <c r="CGN678" s="10"/>
      <c r="CKT678" s="3"/>
      <c r="CKU678" s="10"/>
      <c r="CPA678" s="3"/>
      <c r="CPB678" s="10"/>
      <c r="CTH678" s="3"/>
      <c r="CTI678" s="10"/>
      <c r="CXO678" s="3"/>
      <c r="CXP678" s="10"/>
      <c r="DBV678" s="3"/>
      <c r="DBW678" s="10"/>
      <c r="DGC678" s="3"/>
      <c r="DGD678" s="10"/>
      <c r="DKJ678" s="3"/>
      <c r="DKK678" s="10"/>
      <c r="DOQ678" s="3"/>
      <c r="DOR678" s="10"/>
      <c r="DSX678" s="3"/>
      <c r="DSY678" s="10"/>
      <c r="DXE678" s="3"/>
      <c r="DXF678" s="10"/>
      <c r="EBL678" s="3"/>
      <c r="EBM678" s="10"/>
      <c r="EFS678" s="3"/>
      <c r="EFT678" s="10"/>
      <c r="EJZ678" s="3"/>
      <c r="EKA678" s="10"/>
      <c r="EOG678" s="3"/>
      <c r="EOH678" s="10"/>
      <c r="ESN678" s="3"/>
      <c r="ESO678" s="10"/>
      <c r="EWU678" s="3"/>
      <c r="EWV678" s="10"/>
      <c r="FBB678" s="3"/>
      <c r="FBC678" s="10"/>
      <c r="FFI678" s="3"/>
      <c r="FFJ678" s="10"/>
      <c r="FJP678" s="3"/>
      <c r="FJQ678" s="10"/>
      <c r="FNW678" s="3"/>
      <c r="FNX678" s="10"/>
      <c r="FSD678" s="3"/>
      <c r="FSE678" s="10"/>
      <c r="FWK678" s="3"/>
      <c r="FWL678" s="10"/>
      <c r="GAR678" s="3"/>
      <c r="GAS678" s="10"/>
      <c r="GEY678" s="3"/>
      <c r="GEZ678" s="10"/>
      <c r="GJF678" s="3"/>
      <c r="GJG678" s="10"/>
      <c r="GNM678" s="3"/>
      <c r="GNN678" s="10"/>
      <c r="GRT678" s="3"/>
      <c r="GRU678" s="10"/>
      <c r="GWA678" s="3"/>
      <c r="GWB678" s="10"/>
      <c r="HAH678" s="3"/>
      <c r="HAI678" s="10"/>
      <c r="HEO678" s="3"/>
      <c r="HEP678" s="10"/>
      <c r="HIV678" s="3"/>
      <c r="HIW678" s="10"/>
      <c r="HNC678" s="3"/>
      <c r="HND678" s="10"/>
      <c r="HRJ678" s="3"/>
      <c r="HRK678" s="10"/>
      <c r="HVQ678" s="3"/>
      <c r="HVR678" s="10"/>
      <c r="HZX678" s="3"/>
      <c r="HZY678" s="10"/>
      <c r="IEE678" s="3"/>
      <c r="IEF678" s="10"/>
      <c r="IIL678" s="3"/>
      <c r="IIM678" s="10"/>
      <c r="IMS678" s="3"/>
      <c r="IMT678" s="10"/>
      <c r="IQZ678" s="3"/>
      <c r="IRA678" s="10"/>
      <c r="IVG678" s="3"/>
      <c r="IVH678" s="10"/>
      <c r="IZN678" s="3"/>
      <c r="IZO678" s="10"/>
      <c r="JDU678" s="3"/>
      <c r="JDV678" s="10"/>
      <c r="JIB678" s="3"/>
      <c r="JIC678" s="10"/>
      <c r="JMI678" s="3"/>
      <c r="JMJ678" s="10"/>
      <c r="JQP678" s="3"/>
      <c r="JQQ678" s="10"/>
      <c r="JUW678" s="3"/>
      <c r="JUX678" s="10"/>
      <c r="JZD678" s="3"/>
      <c r="JZE678" s="10"/>
      <c r="KDK678" s="3"/>
      <c r="KDL678" s="10"/>
      <c r="KHR678" s="3"/>
      <c r="KHS678" s="10"/>
      <c r="KLY678" s="3"/>
      <c r="KLZ678" s="10"/>
      <c r="KQF678" s="3"/>
      <c r="KQG678" s="10"/>
      <c r="KUM678" s="3"/>
      <c r="KUN678" s="10"/>
      <c r="KYT678" s="3"/>
      <c r="KYU678" s="10"/>
      <c r="LDA678" s="3"/>
      <c r="LDB678" s="10"/>
      <c r="LHH678" s="3"/>
      <c r="LHI678" s="10"/>
      <c r="LLO678" s="3"/>
      <c r="LLP678" s="10"/>
      <c r="LPV678" s="3"/>
      <c r="LPW678" s="10"/>
      <c r="LUC678" s="3"/>
      <c r="LUD678" s="10"/>
      <c r="LYJ678" s="3"/>
      <c r="LYK678" s="10"/>
      <c r="MCQ678" s="3"/>
      <c r="MCR678" s="10"/>
      <c r="MGX678" s="3"/>
      <c r="MGY678" s="10"/>
      <c r="MLE678" s="3"/>
      <c r="MLF678" s="10"/>
      <c r="MPL678" s="3"/>
      <c r="MPM678" s="10"/>
      <c r="MTS678" s="3"/>
      <c r="MTT678" s="10"/>
      <c r="MXZ678" s="3"/>
      <c r="MYA678" s="10"/>
      <c r="NCG678" s="3"/>
      <c r="NCH678" s="10"/>
      <c r="NGN678" s="3"/>
      <c r="NGO678" s="10"/>
      <c r="NKU678" s="3"/>
      <c r="NKV678" s="10"/>
      <c r="NPB678" s="3"/>
      <c r="NPC678" s="10"/>
      <c r="NTI678" s="3"/>
      <c r="NTJ678" s="10"/>
      <c r="NXP678" s="3"/>
      <c r="NXQ678" s="10"/>
      <c r="OBW678" s="3"/>
      <c r="OBX678" s="10"/>
      <c r="OGD678" s="3"/>
      <c r="OGE678" s="10"/>
      <c r="OKK678" s="3"/>
      <c r="OKL678" s="10"/>
      <c r="OOR678" s="3"/>
      <c r="OOS678" s="10"/>
      <c r="OSY678" s="3"/>
      <c r="OSZ678" s="10"/>
      <c r="OXF678" s="3"/>
      <c r="OXG678" s="10"/>
      <c r="PBM678" s="3"/>
      <c r="PBN678" s="10"/>
      <c r="PFT678" s="3"/>
      <c r="PFU678" s="10"/>
      <c r="PKA678" s="3"/>
      <c r="PKB678" s="10"/>
      <c r="POH678" s="3"/>
      <c r="POI678" s="10"/>
    </row>
    <row r="679" spans="3:1003 1113:2002 2112:3001 3111:4000 4110:5110 5220:6109 6219:7108 7218:8107 8217:10216 10326:11215" x14ac:dyDescent="0.25">
      <c r="C679" s="3" t="s">
        <v>112</v>
      </c>
      <c r="D679" s="10" t="str">
        <f>INDEX(C43:C46,MATCH(1,B43:B46,0),0)</f>
        <v>België</v>
      </c>
      <c r="E679" s="3" t="str">
        <f>INDEX(U658:U665,MATCH(C679,W658:W665,0),0)</f>
        <v>Algerije</v>
      </c>
      <c r="DJ679" s="3" t="s">
        <v>112</v>
      </c>
      <c r="DK679" s="10" t="e">
        <f ca="1">INDEX(DJ43:DJ46,MATCH(1,DI43:DI46,0),0)</f>
        <v>#N/A</v>
      </c>
      <c r="DL679" s="3" t="e">
        <f ca="1">INDEX(EB658:EB665,MATCH(DJ679,ED658:ED665,0),0)</f>
        <v>#N/A</v>
      </c>
      <c r="DM679" s="3">
        <v>82</v>
      </c>
      <c r="HQ679" s="3"/>
      <c r="HR679" s="10"/>
      <c r="LX679" s="3"/>
      <c r="LY679" s="10"/>
      <c r="QE679" s="3"/>
      <c r="QF679" s="10"/>
      <c r="UL679" s="3"/>
      <c r="UM679" s="10"/>
      <c r="YS679" s="3"/>
      <c r="YT679" s="10"/>
      <c r="ACZ679" s="3"/>
      <c r="ADA679" s="10"/>
      <c r="AHG679" s="3"/>
      <c r="AHH679" s="10"/>
      <c r="ALN679" s="3"/>
      <c r="ALO679" s="10"/>
      <c r="APU679" s="3"/>
      <c r="APV679" s="10"/>
      <c r="AUB679" s="3"/>
      <c r="AUC679" s="10"/>
      <c r="AYI679" s="3"/>
      <c r="AYJ679" s="10"/>
      <c r="BCP679" s="3"/>
      <c r="BCQ679" s="10"/>
      <c r="BGW679" s="3"/>
      <c r="BGX679" s="10"/>
      <c r="BLD679" s="3"/>
      <c r="BLE679" s="10"/>
      <c r="BPK679" s="3"/>
      <c r="BPL679" s="10"/>
      <c r="BTR679" s="3"/>
      <c r="BTS679" s="10"/>
      <c r="BXY679" s="3"/>
      <c r="BXZ679" s="10"/>
      <c r="CCF679" s="3"/>
      <c r="CCG679" s="10"/>
      <c r="CGM679" s="3"/>
      <c r="CGN679" s="10"/>
      <c r="CKT679" s="3"/>
      <c r="CKU679" s="10"/>
      <c r="CPA679" s="3"/>
      <c r="CPB679" s="10"/>
      <c r="CTH679" s="3"/>
      <c r="CTI679" s="10"/>
      <c r="CXO679" s="3"/>
      <c r="CXP679" s="10"/>
      <c r="DBV679" s="3"/>
      <c r="DBW679" s="10"/>
      <c r="DGC679" s="3"/>
      <c r="DGD679" s="10"/>
      <c r="DKJ679" s="3"/>
      <c r="DKK679" s="10"/>
      <c r="DOQ679" s="3"/>
      <c r="DOR679" s="10"/>
      <c r="DSX679" s="3"/>
      <c r="DSY679" s="10"/>
      <c r="DXE679" s="3"/>
      <c r="DXF679" s="10"/>
      <c r="EBL679" s="3"/>
      <c r="EBM679" s="10"/>
      <c r="EFS679" s="3"/>
      <c r="EFT679" s="10"/>
      <c r="EJZ679" s="3"/>
      <c r="EKA679" s="10"/>
      <c r="EOG679" s="3"/>
      <c r="EOH679" s="10"/>
      <c r="ESN679" s="3"/>
      <c r="ESO679" s="10"/>
      <c r="EWU679" s="3"/>
      <c r="EWV679" s="10"/>
      <c r="FBB679" s="3"/>
      <c r="FBC679" s="10"/>
      <c r="FFI679" s="3"/>
      <c r="FFJ679" s="10"/>
      <c r="FJP679" s="3"/>
      <c r="FJQ679" s="10"/>
      <c r="FNW679" s="3"/>
      <c r="FNX679" s="10"/>
      <c r="FSD679" s="3"/>
      <c r="FSE679" s="10"/>
      <c r="FWK679" s="3"/>
      <c r="FWL679" s="10"/>
      <c r="GAR679" s="3"/>
      <c r="GAS679" s="10"/>
      <c r="GEY679" s="3"/>
      <c r="GEZ679" s="10"/>
      <c r="GJF679" s="3"/>
      <c r="GJG679" s="10"/>
      <c r="GNM679" s="3"/>
      <c r="GNN679" s="10"/>
      <c r="GRT679" s="3"/>
      <c r="GRU679" s="10"/>
      <c r="GWA679" s="3"/>
      <c r="GWB679" s="10"/>
      <c r="HAH679" s="3"/>
      <c r="HAI679" s="10"/>
      <c r="HEO679" s="3"/>
      <c r="HEP679" s="10"/>
      <c r="HIV679" s="3"/>
      <c r="HIW679" s="10"/>
      <c r="HNC679" s="3"/>
      <c r="HND679" s="10"/>
      <c r="HRJ679" s="3"/>
      <c r="HRK679" s="10"/>
      <c r="HVQ679" s="3"/>
      <c r="HVR679" s="10"/>
      <c r="HZX679" s="3"/>
      <c r="HZY679" s="10"/>
      <c r="IEE679" s="3"/>
      <c r="IEF679" s="10"/>
      <c r="IIL679" s="3"/>
      <c r="IIM679" s="10"/>
      <c r="IMS679" s="3"/>
      <c r="IMT679" s="10"/>
      <c r="IQZ679" s="3"/>
      <c r="IRA679" s="10"/>
      <c r="IVG679" s="3"/>
      <c r="IVH679" s="10"/>
      <c r="IZN679" s="3"/>
      <c r="IZO679" s="10"/>
      <c r="JDU679" s="3"/>
      <c r="JDV679" s="10"/>
      <c r="JIB679" s="3"/>
      <c r="JIC679" s="10"/>
      <c r="JMI679" s="3"/>
      <c r="JMJ679" s="10"/>
      <c r="JQP679" s="3"/>
      <c r="JQQ679" s="10"/>
      <c r="JUW679" s="3"/>
      <c r="JUX679" s="10"/>
      <c r="JZD679" s="3"/>
      <c r="JZE679" s="10"/>
      <c r="KDK679" s="3"/>
      <c r="KDL679" s="10"/>
      <c r="KHR679" s="3"/>
      <c r="KHS679" s="10"/>
      <c r="KLY679" s="3"/>
      <c r="KLZ679" s="10"/>
      <c r="KQF679" s="3"/>
      <c r="KQG679" s="10"/>
      <c r="KUM679" s="3"/>
      <c r="KUN679" s="10"/>
      <c r="KYT679" s="3"/>
      <c r="KYU679" s="10"/>
      <c r="LDA679" s="3"/>
      <c r="LDB679" s="10"/>
      <c r="LHH679" s="3"/>
      <c r="LHI679" s="10"/>
      <c r="LLO679" s="3"/>
      <c r="LLP679" s="10"/>
      <c r="LPV679" s="3"/>
      <c r="LPW679" s="10"/>
      <c r="LUC679" s="3"/>
      <c r="LUD679" s="10"/>
      <c r="LYJ679" s="3"/>
      <c r="LYK679" s="10"/>
      <c r="MCQ679" s="3"/>
      <c r="MCR679" s="10"/>
      <c r="MGX679" s="3"/>
      <c r="MGY679" s="10"/>
      <c r="MLE679" s="3"/>
      <c r="MLF679" s="10"/>
      <c r="MPL679" s="3"/>
      <c r="MPM679" s="10"/>
      <c r="MTS679" s="3"/>
      <c r="MTT679" s="10"/>
      <c r="MXZ679" s="3"/>
      <c r="MYA679" s="10"/>
      <c r="NCG679" s="3"/>
      <c r="NCH679" s="10"/>
      <c r="NGN679" s="3"/>
      <c r="NGO679" s="10"/>
      <c r="NKU679" s="3"/>
      <c r="NKV679" s="10"/>
      <c r="NPB679" s="3"/>
      <c r="NPC679" s="10"/>
      <c r="NTI679" s="3"/>
      <c r="NTJ679" s="10"/>
      <c r="NXP679" s="3"/>
      <c r="NXQ679" s="10"/>
      <c r="OBW679" s="3"/>
      <c r="OBX679" s="10"/>
      <c r="OGD679" s="3"/>
      <c r="OGE679" s="10"/>
      <c r="OKK679" s="3"/>
      <c r="OKL679" s="10"/>
      <c r="OOR679" s="3"/>
      <c r="OOS679" s="10"/>
      <c r="OSY679" s="3"/>
      <c r="OSZ679" s="10"/>
      <c r="OXF679" s="3"/>
      <c r="OXG679" s="10"/>
      <c r="PBM679" s="3"/>
      <c r="PBN679" s="10"/>
      <c r="PFT679" s="3"/>
      <c r="PFU679" s="10"/>
      <c r="PKA679" s="3"/>
      <c r="PKB679" s="10"/>
      <c r="POH679" s="3"/>
      <c r="POI679" s="10"/>
    </row>
    <row r="680" spans="3:1003 1113:2002 2112:3001 3111:4000 4110:5110 5220:6109 6219:7108 7218:8107 8217:10216 10326:11215" x14ac:dyDescent="0.25">
      <c r="C680" s="3"/>
      <c r="D680" s="10"/>
      <c r="DJ680" s="3"/>
      <c r="DK680" s="10"/>
      <c r="HQ680" s="3"/>
      <c r="HR680" s="10"/>
      <c r="LX680" s="3"/>
      <c r="LY680" s="10"/>
      <c r="QE680" s="3"/>
      <c r="QF680" s="10"/>
      <c r="UL680" s="3"/>
      <c r="UM680" s="10"/>
      <c r="YS680" s="3"/>
      <c r="YT680" s="10"/>
      <c r="ACZ680" s="3"/>
      <c r="ADA680" s="10"/>
      <c r="AHG680" s="3"/>
      <c r="AHH680" s="10"/>
      <c r="ALN680" s="3"/>
      <c r="ALO680" s="10"/>
      <c r="APU680" s="3"/>
      <c r="APV680" s="10"/>
      <c r="AUB680" s="3"/>
      <c r="AUC680" s="10"/>
      <c r="AYI680" s="3"/>
      <c r="AYJ680" s="10"/>
      <c r="BCP680" s="3"/>
      <c r="BCQ680" s="10"/>
      <c r="BGW680" s="3"/>
      <c r="BGX680" s="10"/>
      <c r="BLD680" s="3"/>
      <c r="BLE680" s="10"/>
      <c r="BPK680" s="3"/>
      <c r="BPL680" s="10"/>
      <c r="BTR680" s="3"/>
      <c r="BTS680" s="10"/>
      <c r="BXY680" s="3"/>
      <c r="BXZ680" s="10"/>
      <c r="CCF680" s="3"/>
      <c r="CCG680" s="10"/>
      <c r="CGM680" s="3"/>
      <c r="CGN680" s="10"/>
      <c r="CKT680" s="3"/>
      <c r="CKU680" s="10"/>
      <c r="CPA680" s="3"/>
      <c r="CPB680" s="10"/>
      <c r="CTH680" s="3"/>
      <c r="CTI680" s="10"/>
      <c r="CXO680" s="3"/>
      <c r="CXP680" s="10"/>
      <c r="DBV680" s="3"/>
      <c r="DBW680" s="10"/>
      <c r="DGC680" s="3"/>
      <c r="DGD680" s="10"/>
      <c r="DKJ680" s="3"/>
      <c r="DKK680" s="10"/>
      <c r="DOQ680" s="3"/>
      <c r="DOR680" s="10"/>
      <c r="DSX680" s="3"/>
      <c r="DSY680" s="10"/>
      <c r="DXE680" s="3"/>
      <c r="DXF680" s="10"/>
      <c r="EBL680" s="3"/>
      <c r="EBM680" s="10"/>
      <c r="EFS680" s="3"/>
      <c r="EFT680" s="10"/>
      <c r="EJZ680" s="3"/>
      <c r="EKA680" s="10"/>
      <c r="EOG680" s="3"/>
      <c r="EOH680" s="10"/>
      <c r="ESN680" s="3"/>
      <c r="ESO680" s="10"/>
      <c r="EWU680" s="3"/>
      <c r="EWV680" s="10"/>
      <c r="FBB680" s="3"/>
      <c r="FBC680" s="10"/>
      <c r="FFI680" s="3"/>
      <c r="FFJ680" s="10"/>
      <c r="FJP680" s="3"/>
      <c r="FJQ680" s="10"/>
      <c r="FNW680" s="3"/>
      <c r="FNX680" s="10"/>
      <c r="FSD680" s="3"/>
      <c r="FSE680" s="10"/>
      <c r="FWK680" s="3"/>
      <c r="FWL680" s="10"/>
      <c r="GAR680" s="3"/>
      <c r="GAS680" s="10"/>
      <c r="GEY680" s="3"/>
      <c r="GEZ680" s="10"/>
      <c r="GJF680" s="3"/>
      <c r="GJG680" s="10"/>
      <c r="GNM680" s="3"/>
      <c r="GNN680" s="10"/>
      <c r="GRT680" s="3"/>
      <c r="GRU680" s="10"/>
      <c r="GWA680" s="3"/>
      <c r="GWB680" s="10"/>
      <c r="HAH680" s="3"/>
      <c r="HAI680" s="10"/>
      <c r="HEO680" s="3"/>
      <c r="HEP680" s="10"/>
      <c r="HIV680" s="3"/>
      <c r="HIW680" s="10"/>
      <c r="HNC680" s="3"/>
      <c r="HND680" s="10"/>
      <c r="HRJ680" s="3"/>
      <c r="HRK680" s="10"/>
      <c r="HVQ680" s="3"/>
      <c r="HVR680" s="10"/>
      <c r="HZX680" s="3"/>
      <c r="HZY680" s="10"/>
      <c r="IEE680" s="3"/>
      <c r="IEF680" s="10"/>
      <c r="IIL680" s="3"/>
      <c r="IIM680" s="10"/>
      <c r="IMS680" s="3"/>
      <c r="IMT680" s="10"/>
      <c r="IQZ680" s="3"/>
      <c r="IRA680" s="10"/>
      <c r="IVG680" s="3"/>
      <c r="IVH680" s="10"/>
      <c r="IZN680" s="3"/>
      <c r="IZO680" s="10"/>
      <c r="JDU680" s="3"/>
      <c r="JDV680" s="10"/>
      <c r="JIB680" s="3"/>
      <c r="JIC680" s="10"/>
      <c r="JMI680" s="3"/>
      <c r="JMJ680" s="10"/>
      <c r="JQP680" s="3"/>
      <c r="JQQ680" s="10"/>
      <c r="JUW680" s="3"/>
      <c r="JUX680" s="10"/>
      <c r="JZD680" s="3"/>
      <c r="JZE680" s="10"/>
      <c r="KDK680" s="3"/>
      <c r="KDL680" s="10"/>
      <c r="KHR680" s="3"/>
      <c r="KHS680" s="10"/>
      <c r="KLY680" s="3"/>
      <c r="KLZ680" s="10"/>
      <c r="KQF680" s="3"/>
      <c r="KQG680" s="10"/>
      <c r="KUM680" s="3"/>
      <c r="KUN680" s="10"/>
      <c r="KYT680" s="3"/>
      <c r="KYU680" s="10"/>
      <c r="LDA680" s="3"/>
      <c r="LDB680" s="10"/>
      <c r="LHH680" s="3"/>
      <c r="LHI680" s="10"/>
      <c r="LLO680" s="3"/>
      <c r="LLP680" s="10"/>
      <c r="LPV680" s="3"/>
      <c r="LPW680" s="10"/>
      <c r="LUC680" s="3"/>
      <c r="LUD680" s="10"/>
      <c r="LYJ680" s="3"/>
      <c r="LYK680" s="10"/>
      <c r="MCQ680" s="3"/>
      <c r="MCR680" s="10"/>
      <c r="MGX680" s="3"/>
      <c r="MGY680" s="10"/>
      <c r="MLE680" s="3"/>
      <c r="MLF680" s="10"/>
      <c r="MPL680" s="3"/>
      <c r="MPM680" s="10"/>
      <c r="MTS680" s="3"/>
      <c r="MTT680" s="10"/>
      <c r="MXZ680" s="3"/>
      <c r="MYA680" s="10"/>
      <c r="NCG680" s="3"/>
      <c r="NCH680" s="10"/>
      <c r="NGN680" s="3"/>
      <c r="NGO680" s="10"/>
      <c r="NKU680" s="3"/>
      <c r="NKV680" s="10"/>
      <c r="NPB680" s="3"/>
      <c r="NPC680" s="10"/>
      <c r="NTI680" s="3"/>
      <c r="NTJ680" s="10"/>
      <c r="NXP680" s="3"/>
      <c r="NXQ680" s="10"/>
      <c r="OBW680" s="3"/>
      <c r="OBX680" s="10"/>
      <c r="OGD680" s="3"/>
      <c r="OGE680" s="10"/>
      <c r="OKK680" s="3"/>
      <c r="OKL680" s="10"/>
      <c r="OOR680" s="3"/>
      <c r="OOS680" s="10"/>
      <c r="OSY680" s="3"/>
      <c r="OSZ680" s="10"/>
      <c r="OXF680" s="3"/>
      <c r="OXG680" s="10"/>
      <c r="PBM680" s="3"/>
      <c r="PBN680" s="10"/>
      <c r="PFT680" s="3"/>
      <c r="PFU680" s="10"/>
      <c r="PKA680" s="3"/>
      <c r="PKB680" s="10"/>
      <c r="POH680" s="3"/>
      <c r="POI680" s="10"/>
    </row>
    <row r="681" spans="3:1003 1113:2002 2112:3001 3111:4000 4110:5110 5220:6109 6219:7108 7218:8107 8217:10216 10326:11215" x14ac:dyDescent="0.25">
      <c r="C681" s="3" t="s">
        <v>113</v>
      </c>
      <c r="D681" s="10" t="str">
        <f>INDEX(C55:C58,MATCH(1,B55:B58,0),0)</f>
        <v>Frankrijk</v>
      </c>
      <c r="E681" s="3" t="str">
        <f>INDEX(U658:U665,MATCH(C681,W658:W665,0),0)</f>
        <v>Zweden</v>
      </c>
      <c r="DJ681" s="3" t="s">
        <v>113</v>
      </c>
      <c r="DK681" s="10" t="e">
        <f ca="1">INDEX(DJ55:DJ58,MATCH(1,DI55:DI58,0),0)</f>
        <v>#N/A</v>
      </c>
      <c r="DL681" s="3" t="e">
        <f ca="1">INDEX(EB658:EB665,MATCH(DJ681,ED658:ED665,0),0)</f>
        <v>#N/A</v>
      </c>
      <c r="DM681" s="3">
        <v>77</v>
      </c>
      <c r="HQ681" s="3"/>
      <c r="HR681" s="10"/>
      <c r="LX681" s="3"/>
      <c r="LY681" s="10"/>
      <c r="QE681" s="3"/>
      <c r="QF681" s="10"/>
      <c r="UL681" s="3"/>
      <c r="UM681" s="10"/>
      <c r="YS681" s="3"/>
      <c r="YT681" s="10"/>
      <c r="ACZ681" s="3"/>
      <c r="ADA681" s="10"/>
      <c r="AHG681" s="3"/>
      <c r="AHH681" s="10"/>
      <c r="ALN681" s="3"/>
      <c r="ALO681" s="10"/>
      <c r="APU681" s="3"/>
      <c r="APV681" s="10"/>
      <c r="AUB681" s="3"/>
      <c r="AUC681" s="10"/>
      <c r="AYI681" s="3"/>
      <c r="AYJ681" s="10"/>
      <c r="BCP681" s="3"/>
      <c r="BCQ681" s="10"/>
      <c r="BGW681" s="3"/>
      <c r="BGX681" s="10"/>
      <c r="BLD681" s="3"/>
      <c r="BLE681" s="10"/>
      <c r="BPK681" s="3"/>
      <c r="BPL681" s="10"/>
      <c r="BTR681" s="3"/>
      <c r="BTS681" s="10"/>
      <c r="BXY681" s="3"/>
      <c r="BXZ681" s="10"/>
      <c r="CCF681" s="3"/>
      <c r="CCG681" s="10"/>
      <c r="CGM681" s="3"/>
      <c r="CGN681" s="10"/>
      <c r="CKT681" s="3"/>
      <c r="CKU681" s="10"/>
      <c r="CPA681" s="3"/>
      <c r="CPB681" s="10"/>
      <c r="CTH681" s="3"/>
      <c r="CTI681" s="10"/>
      <c r="CXO681" s="3"/>
      <c r="CXP681" s="10"/>
      <c r="DBV681" s="3"/>
      <c r="DBW681" s="10"/>
      <c r="DGC681" s="3"/>
      <c r="DGD681" s="10"/>
      <c r="DKJ681" s="3"/>
      <c r="DKK681" s="10"/>
      <c r="DOQ681" s="3"/>
      <c r="DOR681" s="10"/>
      <c r="DSX681" s="3"/>
      <c r="DSY681" s="10"/>
      <c r="DXE681" s="3"/>
      <c r="DXF681" s="10"/>
      <c r="EBL681" s="3"/>
      <c r="EBM681" s="10"/>
      <c r="EFS681" s="3"/>
      <c r="EFT681" s="10"/>
      <c r="EJZ681" s="3"/>
      <c r="EKA681" s="10"/>
      <c r="EOG681" s="3"/>
      <c r="EOH681" s="10"/>
      <c r="ESN681" s="3"/>
      <c r="ESO681" s="10"/>
      <c r="EWU681" s="3"/>
      <c r="EWV681" s="10"/>
      <c r="FBB681" s="3"/>
      <c r="FBC681" s="10"/>
      <c r="FFI681" s="3"/>
      <c r="FFJ681" s="10"/>
      <c r="FJP681" s="3"/>
      <c r="FJQ681" s="10"/>
      <c r="FNW681" s="3"/>
      <c r="FNX681" s="10"/>
      <c r="FSD681" s="3"/>
      <c r="FSE681" s="10"/>
      <c r="FWK681" s="3"/>
      <c r="FWL681" s="10"/>
      <c r="GAR681" s="3"/>
      <c r="GAS681" s="10"/>
      <c r="GEY681" s="3"/>
      <c r="GEZ681" s="10"/>
      <c r="GJF681" s="3"/>
      <c r="GJG681" s="10"/>
      <c r="GNM681" s="3"/>
      <c r="GNN681" s="10"/>
      <c r="GRT681" s="3"/>
      <c r="GRU681" s="10"/>
      <c r="GWA681" s="3"/>
      <c r="GWB681" s="10"/>
      <c r="HAH681" s="3"/>
      <c r="HAI681" s="10"/>
      <c r="HEO681" s="3"/>
      <c r="HEP681" s="10"/>
      <c r="HIV681" s="3"/>
      <c r="HIW681" s="10"/>
      <c r="HNC681" s="3"/>
      <c r="HND681" s="10"/>
      <c r="HRJ681" s="3"/>
      <c r="HRK681" s="10"/>
      <c r="HVQ681" s="3"/>
      <c r="HVR681" s="10"/>
      <c r="HZX681" s="3"/>
      <c r="HZY681" s="10"/>
      <c r="IEE681" s="3"/>
      <c r="IEF681" s="10"/>
      <c r="IIL681" s="3"/>
      <c r="IIM681" s="10"/>
      <c r="IMS681" s="3"/>
      <c r="IMT681" s="10"/>
      <c r="IQZ681" s="3"/>
      <c r="IRA681" s="10"/>
      <c r="IVG681" s="3"/>
      <c r="IVH681" s="10"/>
      <c r="IZN681" s="3"/>
      <c r="IZO681" s="10"/>
      <c r="JDU681" s="3"/>
      <c r="JDV681" s="10"/>
      <c r="JIB681" s="3"/>
      <c r="JIC681" s="10"/>
      <c r="JMI681" s="3"/>
      <c r="JMJ681" s="10"/>
      <c r="JQP681" s="3"/>
      <c r="JQQ681" s="10"/>
      <c r="JUW681" s="3"/>
      <c r="JUX681" s="10"/>
      <c r="JZD681" s="3"/>
      <c r="JZE681" s="10"/>
      <c r="KDK681" s="3"/>
      <c r="KDL681" s="10"/>
      <c r="KHR681" s="3"/>
      <c r="KHS681" s="10"/>
      <c r="KLY681" s="3"/>
      <c r="KLZ681" s="10"/>
      <c r="KQF681" s="3"/>
      <c r="KQG681" s="10"/>
      <c r="KUM681" s="3"/>
      <c r="KUN681" s="10"/>
      <c r="KYT681" s="3"/>
      <c r="KYU681" s="10"/>
      <c r="LDA681" s="3"/>
      <c r="LDB681" s="10"/>
      <c r="LHH681" s="3"/>
      <c r="LHI681" s="10"/>
      <c r="LLO681" s="3"/>
      <c r="LLP681" s="10"/>
      <c r="LPV681" s="3"/>
      <c r="LPW681" s="10"/>
      <c r="LUC681" s="3"/>
      <c r="LUD681" s="10"/>
      <c r="LYJ681" s="3"/>
      <c r="LYK681" s="10"/>
      <c r="MCQ681" s="3"/>
      <c r="MCR681" s="10"/>
      <c r="MGX681" s="3"/>
      <c r="MGY681" s="10"/>
      <c r="MLE681" s="3"/>
      <c r="MLF681" s="10"/>
      <c r="MPL681" s="3"/>
      <c r="MPM681" s="10"/>
      <c r="MTS681" s="3"/>
      <c r="MTT681" s="10"/>
      <c r="MXZ681" s="3"/>
      <c r="MYA681" s="10"/>
      <c r="NCG681" s="3"/>
      <c r="NCH681" s="10"/>
      <c r="NGN681" s="3"/>
      <c r="NGO681" s="10"/>
      <c r="NKU681" s="3"/>
      <c r="NKV681" s="10"/>
      <c r="NPB681" s="3"/>
      <c r="NPC681" s="10"/>
      <c r="NTI681" s="3"/>
      <c r="NTJ681" s="10"/>
      <c r="NXP681" s="3"/>
      <c r="NXQ681" s="10"/>
      <c r="OBW681" s="3"/>
      <c r="OBX681" s="10"/>
      <c r="OGD681" s="3"/>
      <c r="OGE681" s="10"/>
      <c r="OKK681" s="3"/>
      <c r="OKL681" s="10"/>
      <c r="OOR681" s="3"/>
      <c r="OOS681" s="10"/>
      <c r="OSY681" s="3"/>
      <c r="OSZ681" s="10"/>
      <c r="OXF681" s="3"/>
      <c r="OXG681" s="10"/>
      <c r="PBM681" s="3"/>
      <c r="PBN681" s="10"/>
      <c r="PFT681" s="3"/>
      <c r="PFU681" s="10"/>
      <c r="PKA681" s="3"/>
      <c r="PKB681" s="10"/>
      <c r="POH681" s="3"/>
      <c r="POI681" s="10"/>
    </row>
    <row r="682" spans="3:1003 1113:2002 2112:3001 3111:4000 4110:5110 5220:6109 6219:7108 7218:8107 8217:10216 10326:11215" x14ac:dyDescent="0.25">
      <c r="C682" s="3"/>
      <c r="D682" s="10"/>
      <c r="DJ682" s="3"/>
      <c r="DK682" s="10"/>
      <c r="HQ682" s="3"/>
      <c r="HR682" s="10"/>
      <c r="LX682" s="3"/>
      <c r="LY682" s="10"/>
      <c r="QE682" s="3"/>
      <c r="QF682" s="10"/>
      <c r="UL682" s="3"/>
      <c r="UM682" s="10"/>
      <c r="YS682" s="3"/>
      <c r="YT682" s="10"/>
      <c r="ACZ682" s="3"/>
      <c r="ADA682" s="10"/>
      <c r="AHG682" s="3"/>
      <c r="AHH682" s="10"/>
      <c r="ALN682" s="3"/>
      <c r="ALO682" s="10"/>
      <c r="APU682" s="3"/>
      <c r="APV682" s="10"/>
      <c r="AUB682" s="3"/>
      <c r="AUC682" s="10"/>
      <c r="AYI682" s="3"/>
      <c r="AYJ682" s="10"/>
      <c r="BCP682" s="3"/>
      <c r="BCQ682" s="10"/>
      <c r="BGW682" s="3"/>
      <c r="BGX682" s="10"/>
      <c r="BLD682" s="3"/>
      <c r="BLE682" s="10"/>
      <c r="BPK682" s="3"/>
      <c r="BPL682" s="10"/>
      <c r="BTR682" s="3"/>
      <c r="BTS682" s="10"/>
      <c r="BXY682" s="3"/>
      <c r="BXZ682" s="10"/>
      <c r="CCF682" s="3"/>
      <c r="CCG682" s="10"/>
      <c r="CGM682" s="3"/>
      <c r="CGN682" s="10"/>
      <c r="CKT682" s="3"/>
      <c r="CKU682" s="10"/>
      <c r="CPA682" s="3"/>
      <c r="CPB682" s="10"/>
      <c r="CTH682" s="3"/>
      <c r="CTI682" s="10"/>
      <c r="CXO682" s="3"/>
      <c r="CXP682" s="10"/>
      <c r="DBV682" s="3"/>
      <c r="DBW682" s="10"/>
      <c r="DGC682" s="3"/>
      <c r="DGD682" s="10"/>
      <c r="DKJ682" s="3"/>
      <c r="DKK682" s="10"/>
      <c r="DOQ682" s="3"/>
      <c r="DOR682" s="10"/>
      <c r="DSX682" s="3"/>
      <c r="DSY682" s="10"/>
      <c r="DXE682" s="3"/>
      <c r="DXF682" s="10"/>
      <c r="EBL682" s="3"/>
      <c r="EBM682" s="10"/>
      <c r="EFS682" s="3"/>
      <c r="EFT682" s="10"/>
      <c r="EJZ682" s="3"/>
      <c r="EKA682" s="10"/>
      <c r="EOG682" s="3"/>
      <c r="EOH682" s="10"/>
      <c r="ESN682" s="3"/>
      <c r="ESO682" s="10"/>
      <c r="EWU682" s="3"/>
      <c r="EWV682" s="10"/>
      <c r="FBB682" s="3"/>
      <c r="FBC682" s="10"/>
      <c r="FFI682" s="3"/>
      <c r="FFJ682" s="10"/>
      <c r="FJP682" s="3"/>
      <c r="FJQ682" s="10"/>
      <c r="FNW682" s="3"/>
      <c r="FNX682" s="10"/>
      <c r="FSD682" s="3"/>
      <c r="FSE682" s="10"/>
      <c r="FWK682" s="3"/>
      <c r="FWL682" s="10"/>
      <c r="GAR682" s="3"/>
      <c r="GAS682" s="10"/>
      <c r="GEY682" s="3"/>
      <c r="GEZ682" s="10"/>
      <c r="GJF682" s="3"/>
      <c r="GJG682" s="10"/>
      <c r="GNM682" s="3"/>
      <c r="GNN682" s="10"/>
      <c r="GRT682" s="3"/>
      <c r="GRU682" s="10"/>
      <c r="GWA682" s="3"/>
      <c r="GWB682" s="10"/>
      <c r="HAH682" s="3"/>
      <c r="HAI682" s="10"/>
      <c r="HEO682" s="3"/>
      <c r="HEP682" s="10"/>
      <c r="HIV682" s="3"/>
      <c r="HIW682" s="10"/>
      <c r="HNC682" s="3"/>
      <c r="HND682" s="10"/>
      <c r="HRJ682" s="3"/>
      <c r="HRK682" s="10"/>
      <c r="HVQ682" s="3"/>
      <c r="HVR682" s="10"/>
      <c r="HZX682" s="3"/>
      <c r="HZY682" s="10"/>
      <c r="IEE682" s="3"/>
      <c r="IEF682" s="10"/>
      <c r="IIL682" s="3"/>
      <c r="IIM682" s="10"/>
      <c r="IMS682" s="3"/>
      <c r="IMT682" s="10"/>
      <c r="IQZ682" s="3"/>
      <c r="IRA682" s="10"/>
      <c r="IVG682" s="3"/>
      <c r="IVH682" s="10"/>
      <c r="IZN682" s="3"/>
      <c r="IZO682" s="10"/>
      <c r="JDU682" s="3"/>
      <c r="JDV682" s="10"/>
      <c r="JIB682" s="3"/>
      <c r="JIC682" s="10"/>
      <c r="JMI682" s="3"/>
      <c r="JMJ682" s="10"/>
      <c r="JQP682" s="3"/>
      <c r="JQQ682" s="10"/>
      <c r="JUW682" s="3"/>
      <c r="JUX682" s="10"/>
      <c r="JZD682" s="3"/>
      <c r="JZE682" s="10"/>
      <c r="KDK682" s="3"/>
      <c r="KDL682" s="10"/>
      <c r="KHR682" s="3"/>
      <c r="KHS682" s="10"/>
      <c r="KLY682" s="3"/>
      <c r="KLZ682" s="10"/>
      <c r="KQF682" s="3"/>
      <c r="KQG682" s="10"/>
      <c r="KUM682" s="3"/>
      <c r="KUN682" s="10"/>
      <c r="KYT682" s="3"/>
      <c r="KYU682" s="10"/>
      <c r="LDA682" s="3"/>
      <c r="LDB682" s="10"/>
      <c r="LHH682" s="3"/>
      <c r="LHI682" s="10"/>
      <c r="LLO682" s="3"/>
      <c r="LLP682" s="10"/>
      <c r="LPV682" s="3"/>
      <c r="LPW682" s="10"/>
      <c r="LUC682" s="3"/>
      <c r="LUD682" s="10"/>
      <c r="LYJ682" s="3"/>
      <c r="LYK682" s="10"/>
      <c r="MCQ682" s="3"/>
      <c r="MCR682" s="10"/>
      <c r="MGX682" s="3"/>
      <c r="MGY682" s="10"/>
      <c r="MLE682" s="3"/>
      <c r="MLF682" s="10"/>
      <c r="MPL682" s="3"/>
      <c r="MPM682" s="10"/>
      <c r="MTS682" s="3"/>
      <c r="MTT682" s="10"/>
      <c r="MXZ682" s="3"/>
      <c r="MYA682" s="10"/>
      <c r="NCG682" s="3"/>
      <c r="NCH682" s="10"/>
      <c r="NGN682" s="3"/>
      <c r="NGO682" s="10"/>
      <c r="NKU682" s="3"/>
      <c r="NKV682" s="10"/>
      <c r="NPB682" s="3"/>
      <c r="NPC682" s="10"/>
      <c r="NTI682" s="3"/>
      <c r="NTJ682" s="10"/>
      <c r="NXP682" s="3"/>
      <c r="NXQ682" s="10"/>
      <c r="OBW682" s="3"/>
      <c r="OBX682" s="10"/>
      <c r="OGD682" s="3"/>
      <c r="OGE682" s="10"/>
      <c r="OKK682" s="3"/>
      <c r="OKL682" s="10"/>
      <c r="OOR682" s="3"/>
      <c r="OOS682" s="10"/>
      <c r="OSY682" s="3"/>
      <c r="OSZ682" s="10"/>
      <c r="OXF682" s="3"/>
      <c r="OXG682" s="10"/>
      <c r="PBM682" s="3"/>
      <c r="PBN682" s="10"/>
      <c r="PFT682" s="3"/>
      <c r="PFU682" s="10"/>
      <c r="PKA682" s="3"/>
      <c r="PKB682" s="10"/>
      <c r="POH682" s="3"/>
      <c r="POI682" s="10"/>
    </row>
    <row r="683" spans="3:1003 1113:2002 2112:3001 3111:4000 4110:5110 5220:6109 6219:7108 7218:8107 8217:10216 10326:11215" x14ac:dyDescent="0.25">
      <c r="C683" s="3" t="s">
        <v>114</v>
      </c>
      <c r="D683" s="10" t="str">
        <f>INDEX(C67:C70,MATCH(1,B67:B70,0),0)</f>
        <v>Portugal</v>
      </c>
      <c r="E683" s="3" t="str">
        <f>INDEX(U658:U665,MATCH(C683,W658:W665,0),0)</f>
        <v>Panama</v>
      </c>
      <c r="DJ683" s="3" t="s">
        <v>114</v>
      </c>
      <c r="DK683" s="10" t="e">
        <f ca="1">INDEX(DJ67:DJ70,MATCH(1,DI67:DI70,0),0)</f>
        <v>#N/A</v>
      </c>
      <c r="DL683" s="3" t="e">
        <f ca="1">INDEX(EB658:EB665,MATCH(DJ683,ED658:ED665,0),0)</f>
        <v>#N/A</v>
      </c>
      <c r="DM683" s="3">
        <v>87</v>
      </c>
      <c r="HQ683" s="3"/>
      <c r="HR683" s="10"/>
      <c r="LX683" s="3"/>
      <c r="LY683" s="10"/>
      <c r="QE683" s="3"/>
      <c r="QF683" s="10"/>
      <c r="UL683" s="3"/>
      <c r="UM683" s="10"/>
      <c r="YS683" s="3"/>
      <c r="YT683" s="10"/>
      <c r="ACZ683" s="3"/>
      <c r="ADA683" s="10"/>
      <c r="AHG683" s="3"/>
      <c r="AHH683" s="10"/>
      <c r="ALN683" s="3"/>
      <c r="ALO683" s="10"/>
      <c r="APU683" s="3"/>
      <c r="APV683" s="10"/>
      <c r="AUB683" s="3"/>
      <c r="AUC683" s="10"/>
      <c r="AYI683" s="3"/>
      <c r="AYJ683" s="10"/>
      <c r="BCP683" s="3"/>
      <c r="BCQ683" s="10"/>
      <c r="BGW683" s="3"/>
      <c r="BGX683" s="10"/>
      <c r="BLD683" s="3"/>
      <c r="BLE683" s="10"/>
      <c r="BPK683" s="3"/>
      <c r="BPL683" s="10"/>
      <c r="BTR683" s="3"/>
      <c r="BTS683" s="10"/>
      <c r="BXY683" s="3"/>
      <c r="BXZ683" s="10"/>
      <c r="CCF683" s="3"/>
      <c r="CCG683" s="10"/>
      <c r="CGM683" s="3"/>
      <c r="CGN683" s="10"/>
      <c r="CKT683" s="3"/>
      <c r="CKU683" s="10"/>
      <c r="CPA683" s="3"/>
      <c r="CPB683" s="10"/>
      <c r="CTH683" s="3"/>
      <c r="CTI683" s="10"/>
      <c r="CXO683" s="3"/>
      <c r="CXP683" s="10"/>
      <c r="DBV683" s="3"/>
      <c r="DBW683" s="10"/>
      <c r="DGC683" s="3"/>
      <c r="DGD683" s="10"/>
      <c r="DKJ683" s="3"/>
      <c r="DKK683" s="10"/>
      <c r="DOQ683" s="3"/>
      <c r="DOR683" s="10"/>
      <c r="DSX683" s="3"/>
      <c r="DSY683" s="10"/>
      <c r="DXE683" s="3"/>
      <c r="DXF683" s="10"/>
      <c r="EBL683" s="3"/>
      <c r="EBM683" s="10"/>
      <c r="EFS683" s="3"/>
      <c r="EFT683" s="10"/>
      <c r="EJZ683" s="3"/>
      <c r="EKA683" s="10"/>
      <c r="EOG683" s="3"/>
      <c r="EOH683" s="10"/>
      <c r="ESN683" s="3"/>
      <c r="ESO683" s="10"/>
      <c r="EWU683" s="3"/>
      <c r="EWV683" s="10"/>
      <c r="FBB683" s="3"/>
      <c r="FBC683" s="10"/>
      <c r="FFI683" s="3"/>
      <c r="FFJ683" s="10"/>
      <c r="FJP683" s="3"/>
      <c r="FJQ683" s="10"/>
      <c r="FNW683" s="3"/>
      <c r="FNX683" s="10"/>
      <c r="FSD683" s="3"/>
      <c r="FSE683" s="10"/>
      <c r="FWK683" s="3"/>
      <c r="FWL683" s="10"/>
      <c r="GAR683" s="3"/>
      <c r="GAS683" s="10"/>
      <c r="GEY683" s="3"/>
      <c r="GEZ683" s="10"/>
      <c r="GJF683" s="3"/>
      <c r="GJG683" s="10"/>
      <c r="GNM683" s="3"/>
      <c r="GNN683" s="10"/>
      <c r="GRT683" s="3"/>
      <c r="GRU683" s="10"/>
      <c r="GWA683" s="3"/>
      <c r="GWB683" s="10"/>
      <c r="HAH683" s="3"/>
      <c r="HAI683" s="10"/>
      <c r="HEO683" s="3"/>
      <c r="HEP683" s="10"/>
      <c r="HIV683" s="3"/>
      <c r="HIW683" s="10"/>
      <c r="HNC683" s="3"/>
      <c r="HND683" s="10"/>
      <c r="HRJ683" s="3"/>
      <c r="HRK683" s="10"/>
      <c r="HVQ683" s="3"/>
      <c r="HVR683" s="10"/>
      <c r="HZX683" s="3"/>
      <c r="HZY683" s="10"/>
      <c r="IEE683" s="3"/>
      <c r="IEF683" s="10"/>
      <c r="IIL683" s="3"/>
      <c r="IIM683" s="10"/>
      <c r="IMS683" s="3"/>
      <c r="IMT683" s="10"/>
      <c r="IQZ683" s="3"/>
      <c r="IRA683" s="10"/>
      <c r="IVG683" s="3"/>
      <c r="IVH683" s="10"/>
      <c r="IZN683" s="3"/>
      <c r="IZO683" s="10"/>
      <c r="JDU683" s="3"/>
      <c r="JDV683" s="10"/>
      <c r="JIB683" s="3"/>
      <c r="JIC683" s="10"/>
      <c r="JMI683" s="3"/>
      <c r="JMJ683" s="10"/>
      <c r="JQP683" s="3"/>
      <c r="JQQ683" s="10"/>
      <c r="JUW683" s="3"/>
      <c r="JUX683" s="10"/>
      <c r="JZD683" s="3"/>
      <c r="JZE683" s="10"/>
      <c r="KDK683" s="3"/>
      <c r="KDL683" s="10"/>
      <c r="KHR683" s="3"/>
      <c r="KHS683" s="10"/>
      <c r="KLY683" s="3"/>
      <c r="KLZ683" s="10"/>
      <c r="KQF683" s="3"/>
      <c r="KQG683" s="10"/>
      <c r="KUM683" s="3"/>
      <c r="KUN683" s="10"/>
      <c r="KYT683" s="3"/>
      <c r="KYU683" s="10"/>
      <c r="LDA683" s="3"/>
      <c r="LDB683" s="10"/>
      <c r="LHH683" s="3"/>
      <c r="LHI683" s="10"/>
      <c r="LLO683" s="3"/>
      <c r="LLP683" s="10"/>
      <c r="LPV683" s="3"/>
      <c r="LPW683" s="10"/>
      <c r="LUC683" s="3"/>
      <c r="LUD683" s="10"/>
      <c r="LYJ683" s="3"/>
      <c r="LYK683" s="10"/>
      <c r="MCQ683" s="3"/>
      <c r="MCR683" s="10"/>
      <c r="MGX683" s="3"/>
      <c r="MGY683" s="10"/>
      <c r="MLE683" s="3"/>
      <c r="MLF683" s="10"/>
      <c r="MPL683" s="3"/>
      <c r="MPM683" s="10"/>
      <c r="MTS683" s="3"/>
      <c r="MTT683" s="10"/>
      <c r="MXZ683" s="3"/>
      <c r="MYA683" s="10"/>
      <c r="NCG683" s="3"/>
      <c r="NCH683" s="10"/>
      <c r="NGN683" s="3"/>
      <c r="NGO683" s="10"/>
      <c r="NKU683" s="3"/>
      <c r="NKV683" s="10"/>
      <c r="NPB683" s="3"/>
      <c r="NPC683" s="10"/>
      <c r="NTI683" s="3"/>
      <c r="NTJ683" s="10"/>
      <c r="NXP683" s="3"/>
      <c r="NXQ683" s="10"/>
      <c r="OBW683" s="3"/>
      <c r="OBX683" s="10"/>
      <c r="OGD683" s="3"/>
      <c r="OGE683" s="10"/>
      <c r="OKK683" s="3"/>
      <c r="OKL683" s="10"/>
      <c r="OOR683" s="3"/>
      <c r="OOS683" s="10"/>
      <c r="OSY683" s="3"/>
      <c r="OSZ683" s="10"/>
      <c r="OXF683" s="3"/>
      <c r="OXG683" s="10"/>
      <c r="PBM683" s="3"/>
      <c r="PBN683" s="10"/>
      <c r="PFT683" s="3"/>
      <c r="PFU683" s="10"/>
      <c r="PKA683" s="3"/>
      <c r="PKB683" s="10"/>
      <c r="POH683" s="3"/>
      <c r="POI683" s="10"/>
    </row>
    <row r="684" spans="3:1003 1113:2002 2112:3001 3111:4000 4110:5110 5220:6109 6219:7108 7218:8107 8217:10216 10326:11215" x14ac:dyDescent="0.25">
      <c r="C684" s="3" t="s">
        <v>115</v>
      </c>
      <c r="D684" s="10" t="str">
        <f>INDEX(C73:C76,MATCH(1,B73:B76,0),0)</f>
        <v>Engeland</v>
      </c>
      <c r="E684" s="3" t="str">
        <f>INDEX(U658:U665,MATCH(C684,W658:W665,0),0)</f>
        <v>Noorwegen</v>
      </c>
      <c r="DJ684" s="3" t="s">
        <v>115</v>
      </c>
      <c r="DK684" s="10" t="e">
        <f ca="1">INDEX(DJ73:DJ76,MATCH(1,DI73:DI76,0),0)</f>
        <v>#N/A</v>
      </c>
      <c r="DL684" s="3" t="e">
        <f ca="1">INDEX(EB658:EB665,MATCH(DJ684,ED658:ED665,0),0)</f>
        <v>#N/A</v>
      </c>
      <c r="DM684" s="3">
        <v>80</v>
      </c>
      <c r="HQ684" s="3"/>
      <c r="HR684" s="10"/>
      <c r="LX684" s="3"/>
      <c r="LY684" s="10"/>
      <c r="QE684" s="3"/>
      <c r="QF684" s="10"/>
      <c r="UL684" s="3"/>
      <c r="UM684" s="10"/>
      <c r="YS684" s="3"/>
      <c r="YT684" s="10"/>
      <c r="ACZ684" s="3"/>
      <c r="ADA684" s="10"/>
      <c r="AHG684" s="3"/>
      <c r="AHH684" s="10"/>
      <c r="ALN684" s="3"/>
      <c r="ALO684" s="10"/>
      <c r="APU684" s="3"/>
      <c r="APV684" s="10"/>
      <c r="AUB684" s="3"/>
      <c r="AUC684" s="10"/>
      <c r="AYI684" s="3"/>
      <c r="AYJ684" s="10"/>
      <c r="BCP684" s="3"/>
      <c r="BCQ684" s="10"/>
      <c r="BGW684" s="3"/>
      <c r="BGX684" s="10"/>
      <c r="BLD684" s="3"/>
      <c r="BLE684" s="10"/>
      <c r="BPK684" s="3"/>
      <c r="BPL684" s="10"/>
      <c r="BTR684" s="3"/>
      <c r="BTS684" s="10"/>
      <c r="BXY684" s="3"/>
      <c r="BXZ684" s="10"/>
      <c r="CCF684" s="3"/>
      <c r="CCG684" s="10"/>
      <c r="CGM684" s="3"/>
      <c r="CGN684" s="10"/>
      <c r="CKT684" s="3"/>
      <c r="CKU684" s="10"/>
      <c r="CPA684" s="3"/>
      <c r="CPB684" s="10"/>
      <c r="CTH684" s="3"/>
      <c r="CTI684" s="10"/>
      <c r="CXO684" s="3"/>
      <c r="CXP684" s="10"/>
      <c r="DBV684" s="3"/>
      <c r="DBW684" s="10"/>
      <c r="DGC684" s="3"/>
      <c r="DGD684" s="10"/>
      <c r="DKJ684" s="3"/>
      <c r="DKK684" s="10"/>
      <c r="DOQ684" s="3"/>
      <c r="DOR684" s="10"/>
      <c r="DSX684" s="3"/>
      <c r="DSY684" s="10"/>
      <c r="DXE684" s="3"/>
      <c r="DXF684" s="10"/>
      <c r="EBL684" s="3"/>
      <c r="EBM684" s="10"/>
      <c r="EFS684" s="3"/>
      <c r="EFT684" s="10"/>
      <c r="EJZ684" s="3"/>
      <c r="EKA684" s="10"/>
      <c r="EOG684" s="3"/>
      <c r="EOH684" s="10"/>
      <c r="ESN684" s="3"/>
      <c r="ESO684" s="10"/>
      <c r="EWU684" s="3"/>
      <c r="EWV684" s="10"/>
      <c r="FBB684" s="3"/>
      <c r="FBC684" s="10"/>
      <c r="FFI684" s="3"/>
      <c r="FFJ684" s="10"/>
      <c r="FJP684" s="3"/>
      <c r="FJQ684" s="10"/>
      <c r="FNW684" s="3"/>
      <c r="FNX684" s="10"/>
      <c r="FSD684" s="3"/>
      <c r="FSE684" s="10"/>
      <c r="FWK684" s="3"/>
      <c r="FWL684" s="10"/>
      <c r="GAR684" s="3"/>
      <c r="GAS684" s="10"/>
      <c r="GEY684" s="3"/>
      <c r="GEZ684" s="10"/>
      <c r="GJF684" s="3"/>
      <c r="GJG684" s="10"/>
      <c r="GNM684" s="3"/>
      <c r="GNN684" s="10"/>
      <c r="GRT684" s="3"/>
      <c r="GRU684" s="10"/>
      <c r="GWA684" s="3"/>
      <c r="GWB684" s="10"/>
      <c r="HAH684" s="3"/>
      <c r="HAI684" s="10"/>
      <c r="HEO684" s="3"/>
      <c r="HEP684" s="10"/>
      <c r="HIV684" s="3"/>
      <c r="HIW684" s="10"/>
      <c r="HNC684" s="3"/>
      <c r="HND684" s="10"/>
      <c r="HRJ684" s="3"/>
      <c r="HRK684" s="10"/>
      <c r="HVQ684" s="3"/>
      <c r="HVR684" s="10"/>
      <c r="HZX684" s="3"/>
      <c r="HZY684" s="10"/>
      <c r="IEE684" s="3"/>
      <c r="IEF684" s="10"/>
      <c r="IIL684" s="3"/>
      <c r="IIM684" s="10"/>
      <c r="IMS684" s="3"/>
      <c r="IMT684" s="10"/>
      <c r="IQZ684" s="3"/>
      <c r="IRA684" s="10"/>
      <c r="IVG684" s="3"/>
      <c r="IVH684" s="10"/>
      <c r="IZN684" s="3"/>
      <c r="IZO684" s="10"/>
      <c r="JDU684" s="3"/>
      <c r="JDV684" s="10"/>
      <c r="JIB684" s="3"/>
      <c r="JIC684" s="10"/>
      <c r="JMI684" s="3"/>
      <c r="JMJ684" s="10"/>
      <c r="JQP684" s="3"/>
      <c r="JQQ684" s="10"/>
      <c r="JUW684" s="3"/>
      <c r="JUX684" s="10"/>
      <c r="JZD684" s="3"/>
      <c r="JZE684" s="10"/>
      <c r="KDK684" s="3"/>
      <c r="KDL684" s="10"/>
      <c r="KHR684" s="3"/>
      <c r="KHS684" s="10"/>
      <c r="KLY684" s="3"/>
      <c r="KLZ684" s="10"/>
      <c r="KQF684" s="3"/>
      <c r="KQG684" s="10"/>
      <c r="KUM684" s="3"/>
      <c r="KUN684" s="10"/>
      <c r="KYT684" s="3"/>
      <c r="KYU684" s="10"/>
      <c r="LDA684" s="3"/>
      <c r="LDB684" s="10"/>
      <c r="LHH684" s="3"/>
      <c r="LHI684" s="10"/>
      <c r="LLO684" s="3"/>
      <c r="LLP684" s="10"/>
      <c r="LPV684" s="3"/>
      <c r="LPW684" s="10"/>
      <c r="LUC684" s="3"/>
      <c r="LUD684" s="10"/>
      <c r="LYJ684" s="3"/>
      <c r="LYK684" s="10"/>
      <c r="MCQ684" s="3"/>
      <c r="MCR684" s="10"/>
      <c r="MGX684" s="3"/>
      <c r="MGY684" s="10"/>
      <c r="MLE684" s="3"/>
      <c r="MLF684" s="10"/>
      <c r="MPL684" s="3"/>
      <c r="MPM684" s="10"/>
      <c r="MTS684" s="3"/>
      <c r="MTT684" s="10"/>
      <c r="MXZ684" s="3"/>
      <c r="MYA684" s="10"/>
      <c r="NCG684" s="3"/>
      <c r="NCH684" s="10"/>
      <c r="NGN684" s="3"/>
      <c r="NGO684" s="10"/>
      <c r="NKU684" s="3"/>
      <c r="NKV684" s="10"/>
      <c r="NPB684" s="3"/>
      <c r="NPC684" s="10"/>
      <c r="NTI684" s="3"/>
      <c r="NTJ684" s="10"/>
      <c r="NXP684" s="3"/>
      <c r="NXQ684" s="10"/>
      <c r="OBW684" s="3"/>
      <c r="OBX684" s="10"/>
      <c r="OGD684" s="3"/>
      <c r="OGE684" s="10"/>
      <c r="OKK684" s="3"/>
      <c r="OKL684" s="10"/>
      <c r="OOR684" s="3"/>
      <c r="OOS684" s="10"/>
      <c r="OSY684" s="3"/>
      <c r="OSZ684" s="10"/>
      <c r="OXF684" s="3"/>
      <c r="OXG684" s="10"/>
      <c r="PBM684" s="3"/>
      <c r="PBN684" s="10"/>
      <c r="PFT684" s="3"/>
      <c r="PFU684" s="10"/>
      <c r="PKA684" s="3"/>
      <c r="PKB684" s="10"/>
      <c r="POH684" s="3"/>
      <c r="POI684" s="10"/>
    </row>
  </sheetData>
  <sheetProtection algorithmName="SHA-512" hashValue="0xMldOLOYSIWd97es4F5utieA/8D5NtuhCuDbmjdrLRSlLMVrzlfCqZKVpeYbzAbZ9R47pJw1vAXAUvVkhbEoA==" saltValue="ldjcj03itNzF1STQbmqe9A==" spinCount="100000" sheet="1" formatCells="0" formatColumns="0" formatRows="0" insertColumns="0" insertRows="0" insertHyperlinks="0" deleteColumns="0" deleteRows="0" sort="0" autoFilter="0" pivotTables="0"/>
  <conditionalFormatting sqref="K670:K1048576 K1:K657">
    <cfRule type="duplicateValues" dxfId="322" priority="306"/>
  </conditionalFormatting>
  <conditionalFormatting sqref="Q31">
    <cfRule type="expression" dxfId="321" priority="307">
      <formula>$C$52&lt;&gt;""</formula>
    </cfRule>
  </conditionalFormatting>
  <conditionalFormatting sqref="AM159:AM653">
    <cfRule type="cellIs" dxfId="320" priority="305" operator="equal">
      <formula>8</formula>
    </cfRule>
  </conditionalFormatting>
  <conditionalFormatting sqref="DR670:DR1048576 DR1:DR657">
    <cfRule type="duplicateValues" dxfId="319" priority="303"/>
  </conditionalFormatting>
  <conditionalFormatting sqref="DX31">
    <cfRule type="expression" dxfId="318" priority="304">
      <formula>$C$52&lt;&gt;""</formula>
    </cfRule>
  </conditionalFormatting>
  <conditionalFormatting sqref="ET159:ET653">
    <cfRule type="cellIs" dxfId="317" priority="302" operator="equal">
      <formula>8</formula>
    </cfRule>
  </conditionalFormatting>
  <conditionalFormatting sqref="HY670:HY1048576 HY1:HY657">
    <cfRule type="duplicateValues" dxfId="316" priority="300"/>
  </conditionalFormatting>
  <conditionalFormatting sqref="IE31">
    <cfRule type="expression" dxfId="315" priority="301">
      <formula>$C$52&lt;&gt;""</formula>
    </cfRule>
  </conditionalFormatting>
  <conditionalFormatting sqref="JA159:JA653">
    <cfRule type="cellIs" dxfId="314" priority="299" operator="equal">
      <formula>8</formula>
    </cfRule>
  </conditionalFormatting>
  <conditionalFormatting sqref="MF43:MF76 QM43:QM76 UT43:UT76 ZA43:ZA76 ADH43:ADH76 AHO43:AHO76 ALV43:ALV76 AQC43:AQC76 AUJ43:AUJ76 AYQ43:AYQ76 BCX43:BCX76 BHE43:BHE76 BLL43:BLL76 BPS43:BPS76 BTZ43:BTZ76 BYG43:BYG76 CCN43:CCN76 CGU43:CGU76 CLB43:CLB76 CPI43:CPI76 CTP43:CTP76 CXW43:CXW76 DCD43:DCD76 DGK43:DGK76 DKR43:DKR76 DOY43:DOY76 DTF43:DTF76 DXM43:DXM76 EBT43:EBT76 EGA43:EGA76 EKH43:EKH76 EOO43:EOO76 ESV43:ESV76 EXC43:EXC76 FBJ43:FBJ76 FFQ43:FFQ76 FJX43:FJX76 FOE43:FOE76 FSL43:FSL76 FWS43:FWS76 GAZ43:GAZ76 GFG43:GFG76 GJN43:GJN76 GNU43:GNU76 GSB43:GSB76 GWI43:GWI76 HAP43:HAP76 HEW43:HEW76 HJD43:HJD76 HNK43:HNK76 HRR43:HRR76 HVY43:HVY76 IAF43:IAF76 IEM43:IEM76 IIT43:IIT76 INA43:INA76 IRH43:IRH76 IVO43:IVO76 IZV43:IZV76 JEC43:JEC76 JIJ43:JIJ76 JMQ43:JMQ76 JQX43:JQX76 JVE43:JVE76 JZL43:JZL76 KDS43:KDS76 KHZ43:KHZ76 KMG43:KMG76 KQN43:KQN76 KUU43:KUU76 KZB43:KZB76 LDI43:LDI76 LHP43:LHP76 LLW43:LLW76 LQD43:LQD76 LUK43:LUK76 LYR43:LYR76 MCY43:MCY76 MHF43:MHF76 MLM43:MLM76 MPT43:MPT76 MUA43:MUA76 MYH43:MYH76 NCO43:NCO76 NGV43:NGV76 NLC43:NLC76 NPJ43:NPJ76 NTQ43:NTQ76 NXX43:NXX76 OCE43:OCE76 OGL43:OGL76 OKS43:OKS76 OOZ43:OOZ76 OTG43:OTG76 OXN43:OXN76 PBU43:PBU76 PGB43:PGB76 PKI43:PKI76">
    <cfRule type="duplicateValues" dxfId="313" priority="1"/>
  </conditionalFormatting>
  <conditionalFormatting sqref="MF670:MF1048576 MF1:MF42 MF77:MF657">
    <cfRule type="duplicateValues" dxfId="312" priority="297"/>
  </conditionalFormatting>
  <conditionalFormatting sqref="ML31">
    <cfRule type="expression" dxfId="311" priority="298">
      <formula>$C$52&lt;&gt;""</formula>
    </cfRule>
  </conditionalFormatting>
  <conditionalFormatting sqref="NH159:NH653">
    <cfRule type="cellIs" dxfId="310" priority="296" operator="equal">
      <formula>8</formula>
    </cfRule>
  </conditionalFormatting>
  <conditionalFormatting sqref="QM670:QM1048576 QM1:QM42 QM77:QM657">
    <cfRule type="duplicateValues" dxfId="309" priority="294"/>
  </conditionalFormatting>
  <conditionalFormatting sqref="QS31">
    <cfRule type="expression" dxfId="308" priority="295">
      <formula>$C$52&lt;&gt;""</formula>
    </cfRule>
  </conditionalFormatting>
  <conditionalFormatting sqref="RO159:RO653">
    <cfRule type="cellIs" dxfId="307" priority="293" operator="equal">
      <formula>8</formula>
    </cfRule>
  </conditionalFormatting>
  <conditionalFormatting sqref="UT670:UT1048576 UT1:UT42 UT77:UT657">
    <cfRule type="duplicateValues" dxfId="306" priority="291"/>
  </conditionalFormatting>
  <conditionalFormatting sqref="UZ31">
    <cfRule type="expression" dxfId="305" priority="292">
      <formula>$C$52&lt;&gt;""</formula>
    </cfRule>
  </conditionalFormatting>
  <conditionalFormatting sqref="VV159:VV653">
    <cfRule type="cellIs" dxfId="304" priority="290" operator="equal">
      <formula>8</formula>
    </cfRule>
  </conditionalFormatting>
  <conditionalFormatting sqref="ZA670:ZA1048576 ZA1:ZA42 ZA77:ZA657">
    <cfRule type="duplicateValues" dxfId="303" priority="288"/>
  </conditionalFormatting>
  <conditionalFormatting sqref="ZG31">
    <cfRule type="expression" dxfId="302" priority="289">
      <formula>$C$52&lt;&gt;""</formula>
    </cfRule>
  </conditionalFormatting>
  <conditionalFormatting sqref="AAC159:AAC653">
    <cfRule type="cellIs" dxfId="301" priority="287" operator="equal">
      <formula>8</formula>
    </cfRule>
  </conditionalFormatting>
  <conditionalFormatting sqref="ADH670:ADH1048576 ADH1:ADH42 ADH77:ADH657">
    <cfRule type="duplicateValues" dxfId="300" priority="285"/>
  </conditionalFormatting>
  <conditionalFormatting sqref="ADN31">
    <cfRule type="expression" dxfId="299" priority="286">
      <formula>$C$52&lt;&gt;""</formula>
    </cfRule>
  </conditionalFormatting>
  <conditionalFormatting sqref="AEJ159:AEJ653">
    <cfRule type="cellIs" dxfId="298" priority="284" operator="equal">
      <formula>8</formula>
    </cfRule>
  </conditionalFormatting>
  <conditionalFormatting sqref="AHO670:AHO1048576 AHO1:AHO42 AHO77:AHO657">
    <cfRule type="duplicateValues" dxfId="297" priority="282"/>
  </conditionalFormatting>
  <conditionalFormatting sqref="AHU31">
    <cfRule type="expression" dxfId="296" priority="283">
      <formula>$C$52&lt;&gt;""</formula>
    </cfRule>
  </conditionalFormatting>
  <conditionalFormatting sqref="AIQ159:AIQ653">
    <cfRule type="cellIs" dxfId="295" priority="281" operator="equal">
      <formula>8</formula>
    </cfRule>
  </conditionalFormatting>
  <conditionalFormatting sqref="ALV670:ALV1048576 ALV1:ALV42 ALV77:ALV657">
    <cfRule type="duplicateValues" dxfId="294" priority="279"/>
  </conditionalFormatting>
  <conditionalFormatting sqref="AMB31">
    <cfRule type="expression" dxfId="293" priority="280">
      <formula>$C$52&lt;&gt;""</formula>
    </cfRule>
  </conditionalFormatting>
  <conditionalFormatting sqref="AMX159:AMX653">
    <cfRule type="cellIs" dxfId="292" priority="278" operator="equal">
      <formula>8</formula>
    </cfRule>
  </conditionalFormatting>
  <conditionalFormatting sqref="AQC670:AQC1048576 AQC1:AQC42 AQC77:AQC657">
    <cfRule type="duplicateValues" dxfId="291" priority="276"/>
  </conditionalFormatting>
  <conditionalFormatting sqref="AQI31">
    <cfRule type="expression" dxfId="290" priority="277">
      <formula>$C$52&lt;&gt;""</formula>
    </cfRule>
  </conditionalFormatting>
  <conditionalFormatting sqref="ARE159:ARE653">
    <cfRule type="cellIs" dxfId="289" priority="275" operator="equal">
      <formula>8</formula>
    </cfRule>
  </conditionalFormatting>
  <conditionalFormatting sqref="AUJ670:AUJ1048576 AUJ1:AUJ42 AUJ77:AUJ657">
    <cfRule type="duplicateValues" dxfId="288" priority="273"/>
  </conditionalFormatting>
  <conditionalFormatting sqref="AUP31">
    <cfRule type="expression" dxfId="287" priority="274">
      <formula>$C$52&lt;&gt;""</formula>
    </cfRule>
  </conditionalFormatting>
  <conditionalFormatting sqref="AVL159:AVL653">
    <cfRule type="cellIs" dxfId="286" priority="272" operator="equal">
      <formula>8</formula>
    </cfRule>
  </conditionalFormatting>
  <conditionalFormatting sqref="AYQ670:AYQ1048576 AYQ1:AYQ42 AYQ77:AYQ657">
    <cfRule type="duplicateValues" dxfId="285" priority="270"/>
  </conditionalFormatting>
  <conditionalFormatting sqref="AYW31">
    <cfRule type="expression" dxfId="284" priority="271">
      <formula>$C$52&lt;&gt;""</formula>
    </cfRule>
  </conditionalFormatting>
  <conditionalFormatting sqref="AZS159:AZS653">
    <cfRule type="cellIs" dxfId="283" priority="269" operator="equal">
      <formula>8</formula>
    </cfRule>
  </conditionalFormatting>
  <conditionalFormatting sqref="BCX670:BCX1048576 BCX1:BCX42 BCX77:BCX657">
    <cfRule type="duplicateValues" dxfId="282" priority="267"/>
  </conditionalFormatting>
  <conditionalFormatting sqref="BDD31">
    <cfRule type="expression" dxfId="281" priority="268">
      <formula>$C$52&lt;&gt;""</formula>
    </cfRule>
  </conditionalFormatting>
  <conditionalFormatting sqref="BDZ159:BDZ653">
    <cfRule type="cellIs" dxfId="280" priority="266" operator="equal">
      <formula>8</formula>
    </cfRule>
  </conditionalFormatting>
  <conditionalFormatting sqref="BHE670:BHE1048576 BHE1:BHE42 BHE77:BHE657">
    <cfRule type="duplicateValues" dxfId="279" priority="264"/>
  </conditionalFormatting>
  <conditionalFormatting sqref="BHK31">
    <cfRule type="expression" dxfId="278" priority="265">
      <formula>$C$52&lt;&gt;""</formula>
    </cfRule>
  </conditionalFormatting>
  <conditionalFormatting sqref="BIG159:BIG653">
    <cfRule type="cellIs" dxfId="277" priority="263" operator="equal">
      <formula>8</formula>
    </cfRule>
  </conditionalFormatting>
  <conditionalFormatting sqref="BLL670:BLL1048576 BLL1:BLL42 BLL77:BLL657">
    <cfRule type="duplicateValues" dxfId="276" priority="261"/>
  </conditionalFormatting>
  <conditionalFormatting sqref="BLR31">
    <cfRule type="expression" dxfId="275" priority="262">
      <formula>$C$52&lt;&gt;""</formula>
    </cfRule>
  </conditionalFormatting>
  <conditionalFormatting sqref="BMN159:BMN653">
    <cfRule type="cellIs" dxfId="274" priority="260" operator="equal">
      <formula>8</formula>
    </cfRule>
  </conditionalFormatting>
  <conditionalFormatting sqref="BPS670:BPS1048576 BPS1:BPS42 BPS77:BPS657">
    <cfRule type="duplicateValues" dxfId="273" priority="258"/>
  </conditionalFormatting>
  <conditionalFormatting sqref="BPY31">
    <cfRule type="expression" dxfId="272" priority="259">
      <formula>$C$52&lt;&gt;""</formula>
    </cfRule>
  </conditionalFormatting>
  <conditionalFormatting sqref="BQU159:BQU653">
    <cfRule type="cellIs" dxfId="271" priority="257" operator="equal">
      <formula>8</formula>
    </cfRule>
  </conditionalFormatting>
  <conditionalFormatting sqref="BTZ670:BTZ1048576 BTZ1:BTZ42 BTZ77:BTZ657">
    <cfRule type="duplicateValues" dxfId="270" priority="255"/>
  </conditionalFormatting>
  <conditionalFormatting sqref="BUF31">
    <cfRule type="expression" dxfId="269" priority="256">
      <formula>$C$52&lt;&gt;""</formula>
    </cfRule>
  </conditionalFormatting>
  <conditionalFormatting sqref="BVB159:BVB653">
    <cfRule type="cellIs" dxfId="268" priority="254" operator="equal">
      <formula>8</formula>
    </cfRule>
  </conditionalFormatting>
  <conditionalFormatting sqref="BYG670:BYG1048576 BYG1:BYG42 BYG77:BYG657">
    <cfRule type="duplicateValues" dxfId="267" priority="252"/>
  </conditionalFormatting>
  <conditionalFormatting sqref="BYM31">
    <cfRule type="expression" dxfId="266" priority="253">
      <formula>$C$52&lt;&gt;""</formula>
    </cfRule>
  </conditionalFormatting>
  <conditionalFormatting sqref="BZI159:BZI653">
    <cfRule type="cellIs" dxfId="265" priority="251" operator="equal">
      <formula>8</formula>
    </cfRule>
  </conditionalFormatting>
  <conditionalFormatting sqref="CCN670:CCN1048576 CCN1:CCN42 CCN77:CCN657">
    <cfRule type="duplicateValues" dxfId="264" priority="249"/>
  </conditionalFormatting>
  <conditionalFormatting sqref="CCT31">
    <cfRule type="expression" dxfId="263" priority="250">
      <formula>$C$52&lt;&gt;""</formula>
    </cfRule>
  </conditionalFormatting>
  <conditionalFormatting sqref="CDP159:CDP653">
    <cfRule type="cellIs" dxfId="262" priority="248" operator="equal">
      <formula>8</formula>
    </cfRule>
  </conditionalFormatting>
  <conditionalFormatting sqref="CGU670:CGU1048576 CGU1:CGU42 CGU77:CGU657">
    <cfRule type="duplicateValues" dxfId="261" priority="246"/>
  </conditionalFormatting>
  <conditionalFormatting sqref="CHA31">
    <cfRule type="expression" dxfId="260" priority="247">
      <formula>$C$52&lt;&gt;""</formula>
    </cfRule>
  </conditionalFormatting>
  <conditionalFormatting sqref="CHW159:CHW653">
    <cfRule type="cellIs" dxfId="259" priority="245" operator="equal">
      <formula>8</formula>
    </cfRule>
  </conditionalFormatting>
  <conditionalFormatting sqref="CLB670:CLB1048576 CLB1:CLB42 CLB77:CLB657">
    <cfRule type="duplicateValues" dxfId="258" priority="243"/>
  </conditionalFormatting>
  <conditionalFormatting sqref="CLH31">
    <cfRule type="expression" dxfId="257" priority="244">
      <formula>$C$52&lt;&gt;""</formula>
    </cfRule>
  </conditionalFormatting>
  <conditionalFormatting sqref="CMD159:CMD653">
    <cfRule type="cellIs" dxfId="256" priority="242" operator="equal">
      <formula>8</formula>
    </cfRule>
  </conditionalFormatting>
  <conditionalFormatting sqref="CPI670:CPI1048576 CPI1:CPI42 CPI77:CPI657">
    <cfRule type="duplicateValues" dxfId="255" priority="240"/>
  </conditionalFormatting>
  <conditionalFormatting sqref="CPO31">
    <cfRule type="expression" dxfId="254" priority="241">
      <formula>$C$52&lt;&gt;""</formula>
    </cfRule>
  </conditionalFormatting>
  <conditionalFormatting sqref="CQK159:CQK653">
    <cfRule type="cellIs" dxfId="253" priority="239" operator="equal">
      <formula>8</formula>
    </cfRule>
  </conditionalFormatting>
  <conditionalFormatting sqref="CTP670:CTP1048576 CTP1:CTP42 CTP77:CTP657">
    <cfRule type="duplicateValues" dxfId="252" priority="237"/>
  </conditionalFormatting>
  <conditionalFormatting sqref="CTV31">
    <cfRule type="expression" dxfId="251" priority="238">
      <formula>$C$52&lt;&gt;""</formula>
    </cfRule>
  </conditionalFormatting>
  <conditionalFormatting sqref="CUR159:CUR653">
    <cfRule type="cellIs" dxfId="250" priority="236" operator="equal">
      <formula>8</formula>
    </cfRule>
  </conditionalFormatting>
  <conditionalFormatting sqref="CXW670:CXW1048576 CXW1:CXW42 CXW77:CXW657">
    <cfRule type="duplicateValues" dxfId="249" priority="234"/>
  </conditionalFormatting>
  <conditionalFormatting sqref="CYC31">
    <cfRule type="expression" dxfId="248" priority="235">
      <formula>$C$52&lt;&gt;""</formula>
    </cfRule>
  </conditionalFormatting>
  <conditionalFormatting sqref="CYY159:CYY653">
    <cfRule type="cellIs" dxfId="247" priority="233" operator="equal">
      <formula>8</formula>
    </cfRule>
  </conditionalFormatting>
  <conditionalFormatting sqref="DCD670:DCD1048576 DCD1:DCD42 DCD77:DCD657">
    <cfRule type="duplicateValues" dxfId="246" priority="231"/>
  </conditionalFormatting>
  <conditionalFormatting sqref="DCJ31">
    <cfRule type="expression" dxfId="245" priority="232">
      <formula>$C$52&lt;&gt;""</formula>
    </cfRule>
  </conditionalFormatting>
  <conditionalFormatting sqref="DDF159:DDF653">
    <cfRule type="cellIs" dxfId="244" priority="230" operator="equal">
      <formula>8</formula>
    </cfRule>
  </conditionalFormatting>
  <conditionalFormatting sqref="DGK670:DGK1048576 DGK1:DGK42 DGK77:DGK657">
    <cfRule type="duplicateValues" dxfId="243" priority="228"/>
  </conditionalFormatting>
  <conditionalFormatting sqref="DGQ31">
    <cfRule type="expression" dxfId="242" priority="229">
      <formula>$C$52&lt;&gt;""</formula>
    </cfRule>
  </conditionalFormatting>
  <conditionalFormatting sqref="DHM159:DHM653">
    <cfRule type="cellIs" dxfId="241" priority="227" operator="equal">
      <formula>8</formula>
    </cfRule>
  </conditionalFormatting>
  <conditionalFormatting sqref="DKR670:DKR1048576 DKR1:DKR42 DKR77:DKR657">
    <cfRule type="duplicateValues" dxfId="240" priority="225"/>
  </conditionalFormatting>
  <conditionalFormatting sqref="DKX31">
    <cfRule type="expression" dxfId="239" priority="226">
      <formula>$C$52&lt;&gt;""</formula>
    </cfRule>
  </conditionalFormatting>
  <conditionalFormatting sqref="DLT159:DLT653">
    <cfRule type="cellIs" dxfId="238" priority="224" operator="equal">
      <formula>8</formula>
    </cfRule>
  </conditionalFormatting>
  <conditionalFormatting sqref="DOY670:DOY1048576 DOY1:DOY42 DOY77:DOY657">
    <cfRule type="duplicateValues" dxfId="237" priority="222"/>
  </conditionalFormatting>
  <conditionalFormatting sqref="DPE31">
    <cfRule type="expression" dxfId="236" priority="223">
      <formula>$C$52&lt;&gt;""</formula>
    </cfRule>
  </conditionalFormatting>
  <conditionalFormatting sqref="DQA159:DQA653">
    <cfRule type="cellIs" dxfId="235" priority="221" operator="equal">
      <formula>8</formula>
    </cfRule>
  </conditionalFormatting>
  <conditionalFormatting sqref="DTF670:DTF1048576 DTF1:DTF42 DTF77:DTF657">
    <cfRule type="duplicateValues" dxfId="234" priority="219"/>
  </conditionalFormatting>
  <conditionalFormatting sqref="DTL31">
    <cfRule type="expression" dxfId="233" priority="220">
      <formula>$C$52&lt;&gt;""</formula>
    </cfRule>
  </conditionalFormatting>
  <conditionalFormatting sqref="DUH159:DUH653">
    <cfRule type="cellIs" dxfId="232" priority="218" operator="equal">
      <formula>8</formula>
    </cfRule>
  </conditionalFormatting>
  <conditionalFormatting sqref="DXM670:DXM1048576 DXM1:DXM42 DXM77:DXM657">
    <cfRule type="duplicateValues" dxfId="231" priority="216"/>
  </conditionalFormatting>
  <conditionalFormatting sqref="DXS31">
    <cfRule type="expression" dxfId="230" priority="217">
      <formula>$C$52&lt;&gt;""</formula>
    </cfRule>
  </conditionalFormatting>
  <conditionalFormatting sqref="DYO159:DYO653">
    <cfRule type="cellIs" dxfId="229" priority="215" operator="equal">
      <formula>8</formula>
    </cfRule>
  </conditionalFormatting>
  <conditionalFormatting sqref="EBT670:EBT1048576 EBT1:EBT42 EBT77:EBT657">
    <cfRule type="duplicateValues" dxfId="228" priority="213"/>
  </conditionalFormatting>
  <conditionalFormatting sqref="EBZ31">
    <cfRule type="expression" dxfId="227" priority="214">
      <formula>$C$52&lt;&gt;""</formula>
    </cfRule>
  </conditionalFormatting>
  <conditionalFormatting sqref="ECV159:ECV653">
    <cfRule type="cellIs" dxfId="226" priority="212" operator="equal">
      <formula>8</formula>
    </cfRule>
  </conditionalFormatting>
  <conditionalFormatting sqref="EGA670:EGA1048576 EGA1:EGA42 EGA77:EGA657">
    <cfRule type="duplicateValues" dxfId="225" priority="210"/>
  </conditionalFormatting>
  <conditionalFormatting sqref="EGG31">
    <cfRule type="expression" dxfId="224" priority="211">
      <formula>$C$52&lt;&gt;""</formula>
    </cfRule>
  </conditionalFormatting>
  <conditionalFormatting sqref="EHC159:EHC653">
    <cfRule type="cellIs" dxfId="223" priority="209" operator="equal">
      <formula>8</formula>
    </cfRule>
  </conditionalFormatting>
  <conditionalFormatting sqref="EKH670:EKH1048576 EKH1:EKH42 EKH77:EKH657">
    <cfRule type="duplicateValues" dxfId="222" priority="207"/>
  </conditionalFormatting>
  <conditionalFormatting sqref="EKN31">
    <cfRule type="expression" dxfId="221" priority="208">
      <formula>$C$52&lt;&gt;""</formula>
    </cfRule>
  </conditionalFormatting>
  <conditionalFormatting sqref="ELJ159:ELJ653">
    <cfRule type="cellIs" dxfId="220" priority="206" operator="equal">
      <formula>8</formula>
    </cfRule>
  </conditionalFormatting>
  <conditionalFormatting sqref="EOO670:EOO1048576 EOO1:EOO42 EOO77:EOO657">
    <cfRule type="duplicateValues" dxfId="219" priority="204"/>
  </conditionalFormatting>
  <conditionalFormatting sqref="EOU31">
    <cfRule type="expression" dxfId="218" priority="205">
      <formula>$C$52&lt;&gt;""</formula>
    </cfRule>
  </conditionalFormatting>
  <conditionalFormatting sqref="EPQ159:EPQ653">
    <cfRule type="cellIs" dxfId="217" priority="203" operator="equal">
      <formula>8</formula>
    </cfRule>
  </conditionalFormatting>
  <conditionalFormatting sqref="ESV670:ESV1048576 ESV1:ESV42 ESV77:ESV657">
    <cfRule type="duplicateValues" dxfId="216" priority="201"/>
  </conditionalFormatting>
  <conditionalFormatting sqref="ETB31">
    <cfRule type="expression" dxfId="215" priority="202">
      <formula>$C$52&lt;&gt;""</formula>
    </cfRule>
  </conditionalFormatting>
  <conditionalFormatting sqref="ETX159:ETX653">
    <cfRule type="cellIs" dxfId="214" priority="200" operator="equal">
      <formula>8</formula>
    </cfRule>
  </conditionalFormatting>
  <conditionalFormatting sqref="EXC670:EXC1048576 EXC1:EXC42 EXC77:EXC657">
    <cfRule type="duplicateValues" dxfId="213" priority="198"/>
  </conditionalFormatting>
  <conditionalFormatting sqref="EXI31">
    <cfRule type="expression" dxfId="212" priority="199">
      <formula>$C$52&lt;&gt;""</formula>
    </cfRule>
  </conditionalFormatting>
  <conditionalFormatting sqref="EYE159:EYE653">
    <cfRule type="cellIs" dxfId="211" priority="197" operator="equal">
      <formula>8</formula>
    </cfRule>
  </conditionalFormatting>
  <conditionalFormatting sqref="FBJ670:FBJ1048576 FBJ1:FBJ42 FBJ77:FBJ657">
    <cfRule type="duplicateValues" dxfId="210" priority="195"/>
  </conditionalFormatting>
  <conditionalFormatting sqref="FBP31">
    <cfRule type="expression" dxfId="209" priority="196">
      <formula>$C$52&lt;&gt;""</formula>
    </cfRule>
  </conditionalFormatting>
  <conditionalFormatting sqref="FCL159:FCL653">
    <cfRule type="cellIs" dxfId="208" priority="194" operator="equal">
      <formula>8</formula>
    </cfRule>
  </conditionalFormatting>
  <conditionalFormatting sqref="FFQ670:FFQ1048576 FFQ1:FFQ42 FFQ77:FFQ657">
    <cfRule type="duplicateValues" dxfId="207" priority="192"/>
  </conditionalFormatting>
  <conditionalFormatting sqref="FFW31">
    <cfRule type="expression" dxfId="206" priority="193">
      <formula>$C$52&lt;&gt;""</formula>
    </cfRule>
  </conditionalFormatting>
  <conditionalFormatting sqref="FGS159:FGS653">
    <cfRule type="cellIs" dxfId="205" priority="191" operator="equal">
      <formula>8</formula>
    </cfRule>
  </conditionalFormatting>
  <conditionalFormatting sqref="FJX670:FJX1048576 FJX1:FJX42 FJX77:FJX657">
    <cfRule type="duplicateValues" dxfId="204" priority="189"/>
  </conditionalFormatting>
  <conditionalFormatting sqref="FKD31">
    <cfRule type="expression" dxfId="203" priority="190">
      <formula>$C$52&lt;&gt;""</formula>
    </cfRule>
  </conditionalFormatting>
  <conditionalFormatting sqref="FKZ159:FKZ653">
    <cfRule type="cellIs" dxfId="202" priority="188" operator="equal">
      <formula>8</formula>
    </cfRule>
  </conditionalFormatting>
  <conditionalFormatting sqref="FOE670:FOE1048576 FOE1:FOE42 FOE77:FOE657">
    <cfRule type="duplicateValues" dxfId="201" priority="186"/>
  </conditionalFormatting>
  <conditionalFormatting sqref="FOK31">
    <cfRule type="expression" dxfId="200" priority="187">
      <formula>$C$52&lt;&gt;""</formula>
    </cfRule>
  </conditionalFormatting>
  <conditionalFormatting sqref="FPG159:FPG653">
    <cfRule type="cellIs" dxfId="199" priority="185" operator="equal">
      <formula>8</formula>
    </cfRule>
  </conditionalFormatting>
  <conditionalFormatting sqref="FSL670:FSL1048576 FSL1:FSL42 FSL77:FSL657">
    <cfRule type="duplicateValues" dxfId="198" priority="183"/>
  </conditionalFormatting>
  <conditionalFormatting sqref="FSR31">
    <cfRule type="expression" dxfId="197" priority="184">
      <formula>$C$52&lt;&gt;""</formula>
    </cfRule>
  </conditionalFormatting>
  <conditionalFormatting sqref="FTN159:FTN653">
    <cfRule type="cellIs" dxfId="196" priority="182" operator="equal">
      <formula>8</formula>
    </cfRule>
  </conditionalFormatting>
  <conditionalFormatting sqref="FWS670:FWS1048576 FWS1:FWS42 FWS77:FWS657">
    <cfRule type="duplicateValues" dxfId="195" priority="180"/>
  </conditionalFormatting>
  <conditionalFormatting sqref="FWY31">
    <cfRule type="expression" dxfId="194" priority="181">
      <formula>$C$52&lt;&gt;""</formula>
    </cfRule>
  </conditionalFormatting>
  <conditionalFormatting sqref="FXU159:FXU653">
    <cfRule type="cellIs" dxfId="193" priority="179" operator="equal">
      <formula>8</formula>
    </cfRule>
  </conditionalFormatting>
  <conditionalFormatting sqref="GAZ670:GAZ1048576 GAZ1:GAZ42 GAZ77:GAZ657">
    <cfRule type="duplicateValues" dxfId="192" priority="177"/>
  </conditionalFormatting>
  <conditionalFormatting sqref="GBF31">
    <cfRule type="expression" dxfId="191" priority="178">
      <formula>$C$52&lt;&gt;""</formula>
    </cfRule>
  </conditionalFormatting>
  <conditionalFormatting sqref="GCB159:GCB653">
    <cfRule type="cellIs" dxfId="190" priority="176" operator="equal">
      <formula>8</formula>
    </cfRule>
  </conditionalFormatting>
  <conditionalFormatting sqref="GFG670:GFG1048576 GFG1:GFG42 GFG77:GFG657">
    <cfRule type="duplicateValues" dxfId="189" priority="174"/>
  </conditionalFormatting>
  <conditionalFormatting sqref="GFM31">
    <cfRule type="expression" dxfId="188" priority="175">
      <formula>$C$52&lt;&gt;""</formula>
    </cfRule>
  </conditionalFormatting>
  <conditionalFormatting sqref="GGI159:GGI653">
    <cfRule type="cellIs" dxfId="187" priority="173" operator="equal">
      <formula>8</formula>
    </cfRule>
  </conditionalFormatting>
  <conditionalFormatting sqref="GJN670:GJN1048576 GJN1:GJN42 GJN77:GJN657">
    <cfRule type="duplicateValues" dxfId="186" priority="171"/>
  </conditionalFormatting>
  <conditionalFormatting sqref="GJT31">
    <cfRule type="expression" dxfId="185" priority="172">
      <formula>$C$52&lt;&gt;""</formula>
    </cfRule>
  </conditionalFormatting>
  <conditionalFormatting sqref="GKP159:GKP653">
    <cfRule type="cellIs" dxfId="184" priority="170" operator="equal">
      <formula>8</formula>
    </cfRule>
  </conditionalFormatting>
  <conditionalFormatting sqref="GNU670:GNU1048576 GNU1:GNU42 GNU77:GNU657">
    <cfRule type="duplicateValues" dxfId="183" priority="168"/>
  </conditionalFormatting>
  <conditionalFormatting sqref="GOA31">
    <cfRule type="expression" dxfId="182" priority="169">
      <formula>$C$52&lt;&gt;""</formula>
    </cfRule>
  </conditionalFormatting>
  <conditionalFormatting sqref="GOW159:GOW653">
    <cfRule type="cellIs" dxfId="181" priority="167" operator="equal">
      <formula>8</formula>
    </cfRule>
  </conditionalFormatting>
  <conditionalFormatting sqref="GSB670:GSB1048576 GSB1:GSB42 GSB77:GSB657">
    <cfRule type="duplicateValues" dxfId="180" priority="165"/>
  </conditionalFormatting>
  <conditionalFormatting sqref="GSH31">
    <cfRule type="expression" dxfId="179" priority="166">
      <formula>$C$52&lt;&gt;""</formula>
    </cfRule>
  </conditionalFormatting>
  <conditionalFormatting sqref="GTD159:GTD653">
    <cfRule type="cellIs" dxfId="178" priority="164" operator="equal">
      <formula>8</formula>
    </cfRule>
  </conditionalFormatting>
  <conditionalFormatting sqref="GWI670:GWI1048576 GWI1:GWI42 GWI77:GWI657">
    <cfRule type="duplicateValues" dxfId="177" priority="162"/>
  </conditionalFormatting>
  <conditionalFormatting sqref="GWO31">
    <cfRule type="expression" dxfId="176" priority="163">
      <formula>$C$52&lt;&gt;""</formula>
    </cfRule>
  </conditionalFormatting>
  <conditionalFormatting sqref="GXK159:GXK653">
    <cfRule type="cellIs" dxfId="175" priority="161" operator="equal">
      <formula>8</formula>
    </cfRule>
  </conditionalFormatting>
  <conditionalFormatting sqref="HAP670:HAP1048576 HAP1:HAP42 HAP77:HAP657">
    <cfRule type="duplicateValues" dxfId="174" priority="159"/>
  </conditionalFormatting>
  <conditionalFormatting sqref="HAV31">
    <cfRule type="expression" dxfId="173" priority="160">
      <formula>$C$52&lt;&gt;""</formula>
    </cfRule>
  </conditionalFormatting>
  <conditionalFormatting sqref="HBR159:HBR653">
    <cfRule type="cellIs" dxfId="172" priority="158" operator="equal">
      <formula>8</formula>
    </cfRule>
  </conditionalFormatting>
  <conditionalFormatting sqref="HEW670:HEW1048576 HEW1:HEW42 HEW77:HEW657">
    <cfRule type="duplicateValues" dxfId="171" priority="156"/>
  </conditionalFormatting>
  <conditionalFormatting sqref="HFC31">
    <cfRule type="expression" dxfId="170" priority="157">
      <formula>$C$52&lt;&gt;""</formula>
    </cfRule>
  </conditionalFormatting>
  <conditionalFormatting sqref="HFY159:HFY653">
    <cfRule type="cellIs" dxfId="169" priority="155" operator="equal">
      <formula>8</formula>
    </cfRule>
  </conditionalFormatting>
  <conditionalFormatting sqref="HJD670:HJD1048576 HJD1:HJD42 HJD77:HJD657">
    <cfRule type="duplicateValues" dxfId="168" priority="153"/>
  </conditionalFormatting>
  <conditionalFormatting sqref="HJJ31">
    <cfRule type="expression" dxfId="167" priority="154">
      <formula>$C$52&lt;&gt;""</formula>
    </cfRule>
  </conditionalFormatting>
  <conditionalFormatting sqref="HKF159:HKF653">
    <cfRule type="cellIs" dxfId="166" priority="152" operator="equal">
      <formula>8</formula>
    </cfRule>
  </conditionalFormatting>
  <conditionalFormatting sqref="HNK670:HNK1048576 HNK1:HNK42 HNK77:HNK657">
    <cfRule type="duplicateValues" dxfId="165" priority="150"/>
  </conditionalFormatting>
  <conditionalFormatting sqref="HNQ31">
    <cfRule type="expression" dxfId="164" priority="151">
      <formula>$C$52&lt;&gt;""</formula>
    </cfRule>
  </conditionalFormatting>
  <conditionalFormatting sqref="HOM159:HOM653">
    <cfRule type="cellIs" dxfId="163" priority="149" operator="equal">
      <formula>8</formula>
    </cfRule>
  </conditionalFormatting>
  <conditionalFormatting sqref="HRR670:HRR1048576 HRR1:HRR42 HRR77:HRR657">
    <cfRule type="duplicateValues" dxfId="162" priority="147"/>
  </conditionalFormatting>
  <conditionalFormatting sqref="HRX31">
    <cfRule type="expression" dxfId="161" priority="148">
      <formula>$C$52&lt;&gt;""</formula>
    </cfRule>
  </conditionalFormatting>
  <conditionalFormatting sqref="HST159:HST653">
    <cfRule type="cellIs" dxfId="160" priority="146" operator="equal">
      <formula>8</formula>
    </cfRule>
  </conditionalFormatting>
  <conditionalFormatting sqref="HVY670:HVY1048576 HVY1:HVY42 HVY77:HVY657">
    <cfRule type="duplicateValues" dxfId="159" priority="144"/>
  </conditionalFormatting>
  <conditionalFormatting sqref="HWE31">
    <cfRule type="expression" dxfId="158" priority="145">
      <formula>$C$52&lt;&gt;""</formula>
    </cfRule>
  </conditionalFormatting>
  <conditionalFormatting sqref="HXA159:HXA653">
    <cfRule type="cellIs" dxfId="157" priority="143" operator="equal">
      <formula>8</formula>
    </cfRule>
  </conditionalFormatting>
  <conditionalFormatting sqref="IAF670:IAF1048576 IAF1:IAF42 IAF77:IAF657">
    <cfRule type="duplicateValues" dxfId="156" priority="141"/>
  </conditionalFormatting>
  <conditionalFormatting sqref="IAL31">
    <cfRule type="expression" dxfId="155" priority="142">
      <formula>$C$52&lt;&gt;""</formula>
    </cfRule>
  </conditionalFormatting>
  <conditionalFormatting sqref="IBH159:IBH653">
    <cfRule type="cellIs" dxfId="154" priority="140" operator="equal">
      <formula>8</formula>
    </cfRule>
  </conditionalFormatting>
  <conditionalFormatting sqref="IEM670:IEM1048576 IEM1:IEM42 IEM77:IEM657">
    <cfRule type="duplicateValues" dxfId="153" priority="138"/>
  </conditionalFormatting>
  <conditionalFormatting sqref="IES31">
    <cfRule type="expression" dxfId="152" priority="139">
      <formula>$C$52&lt;&gt;""</formula>
    </cfRule>
  </conditionalFormatting>
  <conditionalFormatting sqref="IFO159:IFO653">
    <cfRule type="cellIs" dxfId="151" priority="137" operator="equal">
      <formula>8</formula>
    </cfRule>
  </conditionalFormatting>
  <conditionalFormatting sqref="IIT670:IIT1048576 IIT1:IIT42 IIT77:IIT657">
    <cfRule type="duplicateValues" dxfId="150" priority="135"/>
  </conditionalFormatting>
  <conditionalFormatting sqref="IIZ31">
    <cfRule type="expression" dxfId="149" priority="136">
      <formula>$C$52&lt;&gt;""</formula>
    </cfRule>
  </conditionalFormatting>
  <conditionalFormatting sqref="IJV159:IJV653">
    <cfRule type="cellIs" dxfId="148" priority="134" operator="equal">
      <formula>8</formula>
    </cfRule>
  </conditionalFormatting>
  <conditionalFormatting sqref="INA670:INA1048576 INA1:INA42 INA77:INA657">
    <cfRule type="duplicateValues" dxfId="147" priority="132"/>
  </conditionalFormatting>
  <conditionalFormatting sqref="ING31">
    <cfRule type="expression" dxfId="146" priority="133">
      <formula>$C$52&lt;&gt;""</formula>
    </cfRule>
  </conditionalFormatting>
  <conditionalFormatting sqref="IOC159:IOC653">
    <cfRule type="cellIs" dxfId="145" priority="131" operator="equal">
      <formula>8</formula>
    </cfRule>
  </conditionalFormatting>
  <conditionalFormatting sqref="IRH670:IRH1048576 IRH1:IRH42 IRH77:IRH657">
    <cfRule type="duplicateValues" dxfId="144" priority="129"/>
  </conditionalFormatting>
  <conditionalFormatting sqref="IRN31">
    <cfRule type="expression" dxfId="143" priority="130">
      <formula>$C$52&lt;&gt;""</formula>
    </cfRule>
  </conditionalFormatting>
  <conditionalFormatting sqref="ISJ159:ISJ653">
    <cfRule type="cellIs" dxfId="142" priority="128" operator="equal">
      <formula>8</formula>
    </cfRule>
  </conditionalFormatting>
  <conditionalFormatting sqref="IVO670:IVO1048576 IVO1:IVO42 IVO77:IVO657">
    <cfRule type="duplicateValues" dxfId="141" priority="126"/>
  </conditionalFormatting>
  <conditionalFormatting sqref="IVU31">
    <cfRule type="expression" dxfId="140" priority="127">
      <formula>$C$52&lt;&gt;""</formula>
    </cfRule>
  </conditionalFormatting>
  <conditionalFormatting sqref="IWQ159:IWQ653">
    <cfRule type="cellIs" dxfId="139" priority="125" operator="equal">
      <formula>8</formula>
    </cfRule>
  </conditionalFormatting>
  <conditionalFormatting sqref="IZV670:IZV1048576 IZV1:IZV42 IZV77:IZV657">
    <cfRule type="duplicateValues" dxfId="138" priority="123"/>
  </conditionalFormatting>
  <conditionalFormatting sqref="JAB31">
    <cfRule type="expression" dxfId="137" priority="124">
      <formula>$C$52&lt;&gt;""</formula>
    </cfRule>
  </conditionalFormatting>
  <conditionalFormatting sqref="JAX159:JAX653">
    <cfRule type="cellIs" dxfId="136" priority="122" operator="equal">
      <formula>8</formula>
    </cfRule>
  </conditionalFormatting>
  <conditionalFormatting sqref="JEC670:JEC1048576 JEC1:JEC42 JEC77:JEC657">
    <cfRule type="duplicateValues" dxfId="135" priority="120"/>
  </conditionalFormatting>
  <conditionalFormatting sqref="JEI31">
    <cfRule type="expression" dxfId="134" priority="121">
      <formula>$C$52&lt;&gt;""</formula>
    </cfRule>
  </conditionalFormatting>
  <conditionalFormatting sqref="JFE159:JFE653">
    <cfRule type="cellIs" dxfId="133" priority="119" operator="equal">
      <formula>8</formula>
    </cfRule>
  </conditionalFormatting>
  <conditionalFormatting sqref="JIJ670:JIJ1048576 JIJ1:JIJ42 JIJ77:JIJ657">
    <cfRule type="duplicateValues" dxfId="132" priority="117"/>
  </conditionalFormatting>
  <conditionalFormatting sqref="JIP31">
    <cfRule type="expression" dxfId="131" priority="118">
      <formula>$C$52&lt;&gt;""</formula>
    </cfRule>
  </conditionalFormatting>
  <conditionalFormatting sqref="JJL159:JJL653">
    <cfRule type="cellIs" dxfId="130" priority="116" operator="equal">
      <formula>8</formula>
    </cfRule>
  </conditionalFormatting>
  <conditionalFormatting sqref="JMQ670:JMQ1048576 JMQ1:JMQ42 JMQ77:JMQ657">
    <cfRule type="duplicateValues" dxfId="129" priority="114"/>
  </conditionalFormatting>
  <conditionalFormatting sqref="JMW31">
    <cfRule type="expression" dxfId="128" priority="115">
      <formula>$C$52&lt;&gt;""</formula>
    </cfRule>
  </conditionalFormatting>
  <conditionalFormatting sqref="JNS159:JNS653">
    <cfRule type="cellIs" dxfId="127" priority="113" operator="equal">
      <formula>8</formula>
    </cfRule>
  </conditionalFormatting>
  <conditionalFormatting sqref="JQX670:JQX1048576 JQX1:JQX42 JQX77:JQX657">
    <cfRule type="duplicateValues" dxfId="126" priority="111"/>
  </conditionalFormatting>
  <conditionalFormatting sqref="JRD31">
    <cfRule type="expression" dxfId="125" priority="112">
      <formula>$C$52&lt;&gt;""</formula>
    </cfRule>
  </conditionalFormatting>
  <conditionalFormatting sqref="JRZ159:JRZ653">
    <cfRule type="cellIs" dxfId="124" priority="110" operator="equal">
      <formula>8</formula>
    </cfRule>
  </conditionalFormatting>
  <conditionalFormatting sqref="JVE670:JVE1048576 JVE1:JVE42 JVE77:JVE657">
    <cfRule type="duplicateValues" dxfId="123" priority="108"/>
  </conditionalFormatting>
  <conditionalFormatting sqref="JVK31">
    <cfRule type="expression" dxfId="122" priority="109">
      <formula>$C$52&lt;&gt;""</formula>
    </cfRule>
  </conditionalFormatting>
  <conditionalFormatting sqref="JWG159:JWG653">
    <cfRule type="cellIs" dxfId="121" priority="107" operator="equal">
      <formula>8</formula>
    </cfRule>
  </conditionalFormatting>
  <conditionalFormatting sqref="JZL670:JZL1048576 JZL1:JZL42 JZL77:JZL657">
    <cfRule type="duplicateValues" dxfId="120" priority="105"/>
  </conditionalFormatting>
  <conditionalFormatting sqref="JZR31">
    <cfRule type="expression" dxfId="119" priority="106">
      <formula>$C$52&lt;&gt;""</formula>
    </cfRule>
  </conditionalFormatting>
  <conditionalFormatting sqref="KAN159:KAN653">
    <cfRule type="cellIs" dxfId="118" priority="104" operator="equal">
      <formula>8</formula>
    </cfRule>
  </conditionalFormatting>
  <conditionalFormatting sqref="KDS670:KDS1048576 KDS1:KDS42 KDS77:KDS657">
    <cfRule type="duplicateValues" dxfId="117" priority="102"/>
  </conditionalFormatting>
  <conditionalFormatting sqref="KDY31">
    <cfRule type="expression" dxfId="116" priority="103">
      <formula>$C$52&lt;&gt;""</formula>
    </cfRule>
  </conditionalFormatting>
  <conditionalFormatting sqref="KEU159:KEU653">
    <cfRule type="cellIs" dxfId="115" priority="101" operator="equal">
      <formula>8</formula>
    </cfRule>
  </conditionalFormatting>
  <conditionalFormatting sqref="KHZ670:KHZ1048576 KHZ1:KHZ42 KHZ77:KHZ657">
    <cfRule type="duplicateValues" dxfId="114" priority="99"/>
  </conditionalFormatting>
  <conditionalFormatting sqref="KIF31">
    <cfRule type="expression" dxfId="113" priority="100">
      <formula>$C$52&lt;&gt;""</formula>
    </cfRule>
  </conditionalFormatting>
  <conditionalFormatting sqref="KJB159:KJB653">
    <cfRule type="cellIs" dxfId="112" priority="98" operator="equal">
      <formula>8</formula>
    </cfRule>
  </conditionalFormatting>
  <conditionalFormatting sqref="KMG670:KMG1048576 KMG1:KMG42 KMG77:KMG657">
    <cfRule type="duplicateValues" dxfId="111" priority="96"/>
  </conditionalFormatting>
  <conditionalFormatting sqref="KMM31">
    <cfRule type="expression" dxfId="110" priority="97">
      <formula>$C$52&lt;&gt;""</formula>
    </cfRule>
  </conditionalFormatting>
  <conditionalFormatting sqref="KNI159:KNI653">
    <cfRule type="cellIs" dxfId="109" priority="95" operator="equal">
      <formula>8</formula>
    </cfRule>
  </conditionalFormatting>
  <conditionalFormatting sqref="KQN670:KQN1048576 KQN1:KQN42 KQN77:KQN657">
    <cfRule type="duplicateValues" dxfId="108" priority="93"/>
  </conditionalFormatting>
  <conditionalFormatting sqref="KQT31">
    <cfRule type="expression" dxfId="107" priority="94">
      <formula>$C$52&lt;&gt;""</formula>
    </cfRule>
  </conditionalFormatting>
  <conditionalFormatting sqref="KRP159:KRP653">
    <cfRule type="cellIs" dxfId="106" priority="92" operator="equal">
      <formula>8</formula>
    </cfRule>
  </conditionalFormatting>
  <conditionalFormatting sqref="KUU670:KUU1048576 KUU1:KUU42 KUU77:KUU657">
    <cfRule type="duplicateValues" dxfId="105" priority="90"/>
  </conditionalFormatting>
  <conditionalFormatting sqref="KVA31">
    <cfRule type="expression" dxfId="104" priority="91">
      <formula>$C$52&lt;&gt;""</formula>
    </cfRule>
  </conditionalFormatting>
  <conditionalFormatting sqref="KVW159:KVW653">
    <cfRule type="cellIs" dxfId="103" priority="89" operator="equal">
      <formula>8</formula>
    </cfRule>
  </conditionalFormatting>
  <conditionalFormatting sqref="KZB670:KZB1048576 KZB1:KZB42 KZB77:KZB657">
    <cfRule type="duplicateValues" dxfId="102" priority="87"/>
  </conditionalFormatting>
  <conditionalFormatting sqref="KZH31">
    <cfRule type="expression" dxfId="101" priority="88">
      <formula>$C$52&lt;&gt;""</formula>
    </cfRule>
  </conditionalFormatting>
  <conditionalFormatting sqref="LAD159:LAD653">
    <cfRule type="cellIs" dxfId="100" priority="86" operator="equal">
      <formula>8</formula>
    </cfRule>
  </conditionalFormatting>
  <conditionalFormatting sqref="LDI670:LDI1048576 LDI1:LDI42 LDI77:LDI657">
    <cfRule type="duplicateValues" dxfId="99" priority="84"/>
  </conditionalFormatting>
  <conditionalFormatting sqref="LDO31">
    <cfRule type="expression" dxfId="98" priority="85">
      <formula>$C$52&lt;&gt;""</formula>
    </cfRule>
  </conditionalFormatting>
  <conditionalFormatting sqref="LEK159:LEK653">
    <cfRule type="cellIs" dxfId="97" priority="83" operator="equal">
      <formula>8</formula>
    </cfRule>
  </conditionalFormatting>
  <conditionalFormatting sqref="LHP670:LHP1048576 LHP1:LHP42 LHP77:LHP657">
    <cfRule type="duplicateValues" dxfId="96" priority="81"/>
  </conditionalFormatting>
  <conditionalFormatting sqref="LHV31">
    <cfRule type="expression" dxfId="95" priority="82">
      <formula>$C$52&lt;&gt;""</formula>
    </cfRule>
  </conditionalFormatting>
  <conditionalFormatting sqref="LIR159:LIR653">
    <cfRule type="cellIs" dxfId="94" priority="80" operator="equal">
      <formula>8</formula>
    </cfRule>
  </conditionalFormatting>
  <conditionalFormatting sqref="LLW670:LLW1048576 LLW1:LLW42 LLW77:LLW657">
    <cfRule type="duplicateValues" dxfId="93" priority="78"/>
  </conditionalFormatting>
  <conditionalFormatting sqref="LMC31">
    <cfRule type="expression" dxfId="92" priority="79">
      <formula>$C$52&lt;&gt;""</formula>
    </cfRule>
  </conditionalFormatting>
  <conditionalFormatting sqref="LMY159:LMY653">
    <cfRule type="cellIs" dxfId="91" priority="77" operator="equal">
      <formula>8</formula>
    </cfRule>
  </conditionalFormatting>
  <conditionalFormatting sqref="LQD670:LQD1048576 LQD1:LQD42 LQD77:LQD657">
    <cfRule type="duplicateValues" dxfId="90" priority="75"/>
  </conditionalFormatting>
  <conditionalFormatting sqref="LQJ31">
    <cfRule type="expression" dxfId="89" priority="76">
      <formula>$C$52&lt;&gt;""</formula>
    </cfRule>
  </conditionalFormatting>
  <conditionalFormatting sqref="LRF159:LRF653">
    <cfRule type="cellIs" dxfId="88" priority="74" operator="equal">
      <formula>8</formula>
    </cfRule>
  </conditionalFormatting>
  <conditionalFormatting sqref="LUK670:LUK1048576 LUK1:LUK42 LUK77:LUK657">
    <cfRule type="duplicateValues" dxfId="87" priority="72"/>
  </conditionalFormatting>
  <conditionalFormatting sqref="LUQ31">
    <cfRule type="expression" dxfId="86" priority="73">
      <formula>$C$52&lt;&gt;""</formula>
    </cfRule>
  </conditionalFormatting>
  <conditionalFormatting sqref="LVM159:LVM653">
    <cfRule type="cellIs" dxfId="85" priority="71" operator="equal">
      <formula>8</formula>
    </cfRule>
  </conditionalFormatting>
  <conditionalFormatting sqref="LYR670:LYR1048576 LYR1:LYR42 LYR77:LYR657">
    <cfRule type="duplicateValues" dxfId="84" priority="69"/>
  </conditionalFormatting>
  <conditionalFormatting sqref="LYX31">
    <cfRule type="expression" dxfId="83" priority="70">
      <formula>$C$52&lt;&gt;""</formula>
    </cfRule>
  </conditionalFormatting>
  <conditionalFormatting sqref="LZT159:LZT653">
    <cfRule type="cellIs" dxfId="82" priority="68" operator="equal">
      <formula>8</formula>
    </cfRule>
  </conditionalFormatting>
  <conditionalFormatting sqref="MCY670:MCY1048576 MCY1:MCY42 MCY77:MCY657">
    <cfRule type="duplicateValues" dxfId="81" priority="66"/>
  </conditionalFormatting>
  <conditionalFormatting sqref="MDE31">
    <cfRule type="expression" dxfId="80" priority="67">
      <formula>$C$52&lt;&gt;""</formula>
    </cfRule>
  </conditionalFormatting>
  <conditionalFormatting sqref="MEA159:MEA653">
    <cfRule type="cellIs" dxfId="79" priority="65" operator="equal">
      <formula>8</formula>
    </cfRule>
  </conditionalFormatting>
  <conditionalFormatting sqref="MHF670:MHF1048576 MHF1:MHF42 MHF77:MHF657">
    <cfRule type="duplicateValues" dxfId="78" priority="63"/>
  </conditionalFormatting>
  <conditionalFormatting sqref="MHL31">
    <cfRule type="expression" dxfId="77" priority="64">
      <formula>$C$52&lt;&gt;""</formula>
    </cfRule>
  </conditionalFormatting>
  <conditionalFormatting sqref="MIH159:MIH653">
    <cfRule type="cellIs" dxfId="76" priority="62" operator="equal">
      <formula>8</formula>
    </cfRule>
  </conditionalFormatting>
  <conditionalFormatting sqref="MLM670:MLM1048576 MLM1:MLM42 MLM77:MLM657">
    <cfRule type="duplicateValues" dxfId="75" priority="60"/>
  </conditionalFormatting>
  <conditionalFormatting sqref="MLS31">
    <cfRule type="expression" dxfId="74" priority="61">
      <formula>$C$52&lt;&gt;""</formula>
    </cfRule>
  </conditionalFormatting>
  <conditionalFormatting sqref="MMO159:MMO653">
    <cfRule type="cellIs" dxfId="73" priority="59" operator="equal">
      <formula>8</formula>
    </cfRule>
  </conditionalFormatting>
  <conditionalFormatting sqref="MPT670:MPT1048576 MPT1:MPT42 MPT77:MPT657">
    <cfRule type="duplicateValues" dxfId="72" priority="57"/>
  </conditionalFormatting>
  <conditionalFormatting sqref="MPZ31">
    <cfRule type="expression" dxfId="71" priority="58">
      <formula>$C$52&lt;&gt;""</formula>
    </cfRule>
  </conditionalFormatting>
  <conditionalFormatting sqref="MQV159:MQV653">
    <cfRule type="cellIs" dxfId="70" priority="56" operator="equal">
      <formula>8</formula>
    </cfRule>
  </conditionalFormatting>
  <conditionalFormatting sqref="MUA670:MUA1048576 MUA1:MUA42 MUA77:MUA657">
    <cfRule type="duplicateValues" dxfId="69" priority="54"/>
  </conditionalFormatting>
  <conditionalFormatting sqref="MUG31">
    <cfRule type="expression" dxfId="68" priority="55">
      <formula>$C$52&lt;&gt;""</formula>
    </cfRule>
  </conditionalFormatting>
  <conditionalFormatting sqref="MVC159:MVC653">
    <cfRule type="cellIs" dxfId="67" priority="53" operator="equal">
      <formula>8</formula>
    </cfRule>
  </conditionalFormatting>
  <conditionalFormatting sqref="MYH670:MYH1048576 MYH1:MYH42 MYH77:MYH657">
    <cfRule type="duplicateValues" dxfId="66" priority="51"/>
  </conditionalFormatting>
  <conditionalFormatting sqref="MYN31">
    <cfRule type="expression" dxfId="65" priority="52">
      <formula>$C$52&lt;&gt;""</formula>
    </cfRule>
  </conditionalFormatting>
  <conditionalFormatting sqref="MZJ159:MZJ653">
    <cfRule type="cellIs" dxfId="64" priority="50" operator="equal">
      <formula>8</formula>
    </cfRule>
  </conditionalFormatting>
  <conditionalFormatting sqref="NCO670:NCO1048576 NCO1:NCO42 NCO77:NCO657">
    <cfRule type="duplicateValues" dxfId="63" priority="48"/>
  </conditionalFormatting>
  <conditionalFormatting sqref="NCU31">
    <cfRule type="expression" dxfId="62" priority="49">
      <formula>$C$52&lt;&gt;""</formula>
    </cfRule>
  </conditionalFormatting>
  <conditionalFormatting sqref="NDQ159:NDQ653">
    <cfRule type="cellIs" dxfId="61" priority="47" operator="equal">
      <formula>8</formula>
    </cfRule>
  </conditionalFormatting>
  <conditionalFormatting sqref="NGV670:NGV1048576 NGV1:NGV42 NGV77:NGV657">
    <cfRule type="duplicateValues" dxfId="60" priority="45"/>
  </conditionalFormatting>
  <conditionalFormatting sqref="NHB31">
    <cfRule type="expression" dxfId="59" priority="46">
      <formula>$C$52&lt;&gt;""</formula>
    </cfRule>
  </conditionalFormatting>
  <conditionalFormatting sqref="NHX159:NHX653">
    <cfRule type="cellIs" dxfId="58" priority="44" operator="equal">
      <formula>8</formula>
    </cfRule>
  </conditionalFormatting>
  <conditionalFormatting sqref="NLC670:NLC1048576 NLC1:NLC42 NLC77:NLC657">
    <cfRule type="duplicateValues" dxfId="57" priority="42"/>
  </conditionalFormatting>
  <conditionalFormatting sqref="NLI31">
    <cfRule type="expression" dxfId="56" priority="43">
      <formula>$C$52&lt;&gt;""</formula>
    </cfRule>
  </conditionalFormatting>
  <conditionalFormatting sqref="NME159:NME653">
    <cfRule type="cellIs" dxfId="55" priority="41" operator="equal">
      <formula>8</formula>
    </cfRule>
  </conditionalFormatting>
  <conditionalFormatting sqref="NPJ670:NPJ1048576 NPJ1:NPJ42 NPJ77:NPJ657">
    <cfRule type="duplicateValues" dxfId="54" priority="39"/>
  </conditionalFormatting>
  <conditionalFormatting sqref="NPP31">
    <cfRule type="expression" dxfId="53" priority="40">
      <formula>$C$52&lt;&gt;""</formula>
    </cfRule>
  </conditionalFormatting>
  <conditionalFormatting sqref="NQL159:NQL653">
    <cfRule type="cellIs" dxfId="52" priority="38" operator="equal">
      <formula>8</formula>
    </cfRule>
  </conditionalFormatting>
  <conditionalFormatting sqref="NTQ670:NTQ1048576 NTQ1:NTQ42 NTQ77:NTQ657">
    <cfRule type="duplicateValues" dxfId="51" priority="36"/>
  </conditionalFormatting>
  <conditionalFormatting sqref="NTW31">
    <cfRule type="expression" dxfId="50" priority="37">
      <formula>$C$52&lt;&gt;""</formula>
    </cfRule>
  </conditionalFormatting>
  <conditionalFormatting sqref="NUS159:NUS653">
    <cfRule type="cellIs" dxfId="49" priority="35" operator="equal">
      <formula>8</formula>
    </cfRule>
  </conditionalFormatting>
  <conditionalFormatting sqref="NXX670:NXX1048576 NXX1:NXX42 NXX77:NXX657">
    <cfRule type="duplicateValues" dxfId="48" priority="33"/>
  </conditionalFormatting>
  <conditionalFormatting sqref="NYD31">
    <cfRule type="expression" dxfId="47" priority="34">
      <formula>$C$52&lt;&gt;""</formula>
    </cfRule>
  </conditionalFormatting>
  <conditionalFormatting sqref="NYZ159:NYZ653">
    <cfRule type="cellIs" dxfId="46" priority="32" operator="equal">
      <formula>8</formula>
    </cfRule>
  </conditionalFormatting>
  <conditionalFormatting sqref="OCE670:OCE1048576 OCE1:OCE42 OCE77:OCE657">
    <cfRule type="duplicateValues" dxfId="45" priority="30"/>
  </conditionalFormatting>
  <conditionalFormatting sqref="OCK31">
    <cfRule type="expression" dxfId="44" priority="31">
      <formula>$C$52&lt;&gt;""</formula>
    </cfRule>
  </conditionalFormatting>
  <conditionalFormatting sqref="ODG159:ODG653">
    <cfRule type="cellIs" dxfId="43" priority="29" operator="equal">
      <formula>8</formula>
    </cfRule>
  </conditionalFormatting>
  <conditionalFormatting sqref="OGL670:OGL1048576 OGL1:OGL42 OGL77:OGL657">
    <cfRule type="duplicateValues" dxfId="42" priority="27"/>
  </conditionalFormatting>
  <conditionalFormatting sqref="OGR31">
    <cfRule type="expression" dxfId="41" priority="28">
      <formula>$C$52&lt;&gt;""</formula>
    </cfRule>
  </conditionalFormatting>
  <conditionalFormatting sqref="OHN159:OHN653">
    <cfRule type="cellIs" dxfId="40" priority="26" operator="equal">
      <formula>8</formula>
    </cfRule>
  </conditionalFormatting>
  <conditionalFormatting sqref="OKS670:OKS1048576 OKS1:OKS42 OKS77:OKS657">
    <cfRule type="duplicateValues" dxfId="39" priority="24"/>
  </conditionalFormatting>
  <conditionalFormatting sqref="OKY31">
    <cfRule type="expression" dxfId="38" priority="25">
      <formula>$C$52&lt;&gt;""</formula>
    </cfRule>
  </conditionalFormatting>
  <conditionalFormatting sqref="OLU159:OLU653">
    <cfRule type="cellIs" dxfId="37" priority="23" operator="equal">
      <formula>8</formula>
    </cfRule>
  </conditionalFormatting>
  <conditionalFormatting sqref="OOZ670:OOZ1048576 OOZ1:OOZ42 OOZ77:OOZ657">
    <cfRule type="duplicateValues" dxfId="36" priority="21"/>
  </conditionalFormatting>
  <conditionalFormatting sqref="OPF31">
    <cfRule type="expression" dxfId="35" priority="22">
      <formula>$C$52&lt;&gt;""</formula>
    </cfRule>
  </conditionalFormatting>
  <conditionalFormatting sqref="OQB159:OQB653">
    <cfRule type="cellIs" dxfId="34" priority="20" operator="equal">
      <formula>8</formula>
    </cfRule>
  </conditionalFormatting>
  <conditionalFormatting sqref="OTG670:OTG1048576 OTG1:OTG42 OTG77:OTG657">
    <cfRule type="duplicateValues" dxfId="33" priority="18"/>
  </conditionalFormatting>
  <conditionalFormatting sqref="OTM31">
    <cfRule type="expression" dxfId="32" priority="19">
      <formula>$C$52&lt;&gt;""</formula>
    </cfRule>
  </conditionalFormatting>
  <conditionalFormatting sqref="OUI159:OUI653">
    <cfRule type="cellIs" dxfId="31" priority="17" operator="equal">
      <formula>8</formula>
    </cfRule>
  </conditionalFormatting>
  <conditionalFormatting sqref="OXN670:OXN1048576 OXN1:OXN42 OXN77:OXN657">
    <cfRule type="duplicateValues" dxfId="30" priority="15"/>
  </conditionalFormatting>
  <conditionalFormatting sqref="OXT31">
    <cfRule type="expression" dxfId="29" priority="16">
      <formula>$C$52&lt;&gt;""</formula>
    </cfRule>
  </conditionalFormatting>
  <conditionalFormatting sqref="OYP159:OYP653">
    <cfRule type="cellIs" dxfId="28" priority="14" operator="equal">
      <formula>8</formula>
    </cfRule>
  </conditionalFormatting>
  <conditionalFormatting sqref="PBU670:PBU1048576 PBU1:PBU42 PBU77:PBU657">
    <cfRule type="duplicateValues" dxfId="27" priority="12"/>
  </conditionalFormatting>
  <conditionalFormatting sqref="PCA31">
    <cfRule type="expression" dxfId="26" priority="13">
      <formula>$C$52&lt;&gt;""</formula>
    </cfRule>
  </conditionalFormatting>
  <conditionalFormatting sqref="PCW159:PCW653">
    <cfRule type="cellIs" dxfId="25" priority="11" operator="equal">
      <formula>8</formula>
    </cfRule>
  </conditionalFormatting>
  <conditionalFormatting sqref="PGB670:PGB1048576 PGB1:PGB42 PGB77:PGB657">
    <cfRule type="duplicateValues" dxfId="24" priority="9"/>
  </conditionalFormatting>
  <conditionalFormatting sqref="PGH31">
    <cfRule type="expression" dxfId="23" priority="10">
      <formula>$C$52&lt;&gt;""</formula>
    </cfRule>
  </conditionalFormatting>
  <conditionalFormatting sqref="PHD159:PHD653">
    <cfRule type="cellIs" dxfId="22" priority="8" operator="equal">
      <formula>8</formula>
    </cfRule>
  </conditionalFormatting>
  <conditionalFormatting sqref="PKI670:PKI1048576 PKI1:PKI42 PKI77:PKI657">
    <cfRule type="duplicateValues" dxfId="21" priority="6"/>
  </conditionalFormatting>
  <conditionalFormatting sqref="PKO31">
    <cfRule type="expression" dxfId="20" priority="7">
      <formula>$C$52&lt;&gt;""</formula>
    </cfRule>
  </conditionalFormatting>
  <conditionalFormatting sqref="PLK159:PLK653">
    <cfRule type="cellIs" dxfId="19" priority="5" operator="equal">
      <formula>8</formula>
    </cfRule>
  </conditionalFormatting>
  <conditionalFormatting sqref="POP670:POP1048576 POP1:POP657">
    <cfRule type="duplicateValues" dxfId="18" priority="3"/>
  </conditionalFormatting>
  <conditionalFormatting sqref="POV31">
    <cfRule type="expression" dxfId="17" priority="4">
      <formula>$C$52&lt;&gt;""</formula>
    </cfRule>
  </conditionalFormatting>
  <conditionalFormatting sqref="PPR159:PPR653">
    <cfRule type="cellIs" dxfId="16" priority="2" operator="equal">
      <formula>8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3"/>
  <dimension ref="A1:X205"/>
  <sheetViews>
    <sheetView showGridLines="0" tabSelected="1" zoomScale="90" zoomScaleNormal="90" workbookViewId="0">
      <pane ySplit="3" topLeftCell="A110" activePane="bottomLeft" state="frozen"/>
      <selection pane="bottomLeft" activeCell="P135" sqref="P135"/>
    </sheetView>
  </sheetViews>
  <sheetFormatPr defaultColWidth="8.7109375" defaultRowHeight="15" x14ac:dyDescent="0.25"/>
  <cols>
    <col min="1" max="1" width="1.5703125" style="17" customWidth="1"/>
    <col min="2" max="2" width="2.42578125" style="1" customWidth="1"/>
    <col min="3" max="3" width="3.5703125" style="16" customWidth="1"/>
    <col min="4" max="4" width="8.28515625" style="16" customWidth="1"/>
    <col min="5" max="5" width="18" style="142" customWidth="1"/>
    <col min="6" max="6" width="22.85546875" style="143" bestFit="1" customWidth="1"/>
    <col min="7" max="8" width="3.5703125" style="1" customWidth="1"/>
    <col min="9" max="9" width="22.85546875" style="144" bestFit="1" customWidth="1"/>
    <col min="10" max="11" width="3.5703125" style="1" customWidth="1"/>
    <col min="12" max="12" width="1.7109375" style="1" customWidth="1"/>
    <col min="13" max="13" width="1.7109375" style="18" customWidth="1"/>
    <col min="14" max="15" width="3.5703125" style="1" customWidth="1"/>
    <col min="16" max="16" width="26.28515625" style="1" bestFit="1" customWidth="1"/>
    <col min="17" max="24" width="3.5703125" style="1" customWidth="1"/>
    <col min="25" max="16384" width="8.7109375" style="1"/>
  </cols>
  <sheetData>
    <row r="1" spans="1:24" ht="16.5" customHeight="1" x14ac:dyDescent="0.25">
      <c r="B1" s="184" t="s">
        <v>195</v>
      </c>
      <c r="C1" s="185"/>
      <c r="D1" s="185"/>
      <c r="E1" s="185"/>
      <c r="F1" s="185"/>
      <c r="G1" s="185"/>
      <c r="H1" s="185"/>
      <c r="I1" s="185"/>
      <c r="J1" s="185"/>
      <c r="K1" s="185"/>
      <c r="L1" s="186"/>
      <c r="N1" s="19"/>
      <c r="O1" s="20"/>
      <c r="P1" s="20"/>
      <c r="Q1" s="20"/>
      <c r="R1" s="20"/>
      <c r="S1" s="20"/>
      <c r="T1" s="20"/>
      <c r="U1" s="20"/>
      <c r="V1" s="20"/>
      <c r="W1" s="20"/>
      <c r="X1" s="21"/>
    </row>
    <row r="2" spans="1:24" s="26" customFormat="1" ht="15.95" customHeight="1" x14ac:dyDescent="0.25">
      <c r="A2" s="22"/>
      <c r="B2" s="187"/>
      <c r="C2" s="188"/>
      <c r="D2" s="188"/>
      <c r="E2" s="188"/>
      <c r="F2" s="188"/>
      <c r="G2" s="188"/>
      <c r="H2" s="188"/>
      <c r="I2" s="188"/>
      <c r="J2" s="188"/>
      <c r="K2" s="188"/>
      <c r="L2" s="189"/>
      <c r="M2" s="23"/>
      <c r="N2" s="24"/>
      <c r="O2" s="23"/>
      <c r="P2" s="23"/>
      <c r="Q2" s="23"/>
      <c r="R2" s="23"/>
      <c r="S2" s="23"/>
      <c r="T2" s="23"/>
      <c r="U2" s="23"/>
      <c r="V2" s="23"/>
      <c r="W2" s="23"/>
      <c r="X2" s="25"/>
    </row>
    <row r="3" spans="1:24" s="26" customFormat="1" ht="15.95" customHeight="1" x14ac:dyDescent="0.25">
      <c r="A3" s="22"/>
      <c r="B3" s="27"/>
      <c r="C3" s="28" t="s">
        <v>190</v>
      </c>
      <c r="D3" s="28" t="s">
        <v>191</v>
      </c>
      <c r="E3" s="28" t="s">
        <v>192</v>
      </c>
      <c r="F3" s="29" t="s">
        <v>193</v>
      </c>
      <c r="G3" s="30" t="s">
        <v>194</v>
      </c>
      <c r="H3" s="30"/>
      <c r="I3" s="31" t="s">
        <v>193</v>
      </c>
      <c r="J3" s="30"/>
      <c r="K3" s="32"/>
      <c r="L3" s="33"/>
      <c r="M3" s="23"/>
      <c r="N3" s="34"/>
      <c r="O3" s="35"/>
      <c r="P3" s="35"/>
      <c r="Q3" s="35"/>
      <c r="R3" s="35"/>
      <c r="S3" s="35"/>
      <c r="T3" s="35"/>
      <c r="U3" s="35"/>
      <c r="V3" s="35"/>
      <c r="W3" s="35"/>
      <c r="X3" s="36"/>
    </row>
    <row r="4" spans="1:24" x14ac:dyDescent="0.25">
      <c r="A4" s="17" t="e">
        <f>IF(#REF!="© 2025 | journalSHEET.com",MAX(A5:A129),0)</f>
        <v>#REF!</v>
      </c>
      <c r="B4" s="176" t="s">
        <v>212</v>
      </c>
      <c r="C4" s="177"/>
      <c r="D4" s="177"/>
      <c r="E4" s="177"/>
      <c r="F4" s="177"/>
      <c r="G4" s="177"/>
      <c r="H4" s="177"/>
      <c r="I4" s="177"/>
      <c r="J4" s="177"/>
      <c r="K4" s="177"/>
      <c r="L4" s="178"/>
      <c r="N4" s="37"/>
      <c r="O4" s="38"/>
      <c r="P4" s="39"/>
      <c r="Q4" s="38"/>
      <c r="R4" s="38"/>
      <c r="S4" s="38"/>
      <c r="T4" s="38"/>
      <c r="U4" s="38"/>
      <c r="V4" s="38"/>
      <c r="W4" s="38"/>
      <c r="X4" s="40"/>
    </row>
    <row r="5" spans="1:24" x14ac:dyDescent="0.25">
      <c r="B5" s="41"/>
      <c r="C5" s="42"/>
      <c r="D5" s="42"/>
      <c r="E5" s="43"/>
      <c r="F5" s="44"/>
      <c r="G5" s="44"/>
      <c r="H5" s="44"/>
      <c r="I5" s="45"/>
      <c r="J5" s="46"/>
      <c r="K5" s="46"/>
      <c r="L5" s="47"/>
      <c r="N5" s="48" t="s">
        <v>0</v>
      </c>
      <c r="O5" s="49" t="s">
        <v>63</v>
      </c>
      <c r="P5" s="50" t="s">
        <v>193</v>
      </c>
      <c r="Q5" s="49" t="s">
        <v>0</v>
      </c>
      <c r="R5" s="49" t="s">
        <v>71</v>
      </c>
      <c r="S5" s="49" t="s">
        <v>0</v>
      </c>
      <c r="T5" s="49" t="s">
        <v>207</v>
      </c>
      <c r="U5" s="49" t="s">
        <v>209</v>
      </c>
      <c r="V5" s="49" t="s">
        <v>210</v>
      </c>
      <c r="W5" s="49" t="s">
        <v>211</v>
      </c>
      <c r="X5" s="51" t="s">
        <v>208</v>
      </c>
    </row>
    <row r="6" spans="1:24" x14ac:dyDescent="0.25">
      <c r="A6" s="17">
        <f t="shared" ref="A6:A52" si="0">IF(G6&lt;&gt;"",A5+1,A5)</f>
        <v>0</v>
      </c>
      <c r="B6" s="41"/>
      <c r="C6" s="52">
        <v>1</v>
      </c>
      <c r="D6" s="53" t="s">
        <v>1</v>
      </c>
      <c r="E6" s="54" t="s">
        <v>213</v>
      </c>
      <c r="F6" s="55" t="str">
        <f>Landen!D6</f>
        <v>Mexico</v>
      </c>
      <c r="G6" s="56"/>
      <c r="H6" s="56"/>
      <c r="I6" s="57" t="str">
        <f>Landen!D7</f>
        <v>Zuid-Afrika</v>
      </c>
      <c r="J6" s="58"/>
      <c r="K6" s="58"/>
      <c r="L6" s="47"/>
      <c r="N6" s="191" t="s">
        <v>1</v>
      </c>
      <c r="O6" s="59">
        <v>1</v>
      </c>
      <c r="P6" s="60" t="str">
        <f>INDEX(Data!C$4:C$7,MATCH($O6,Data!$B$4:$B$7,0),0)</f>
        <v>Mexico</v>
      </c>
      <c r="Q6" s="59">
        <f>SUM(R6:T6)</f>
        <v>0</v>
      </c>
      <c r="R6" s="59">
        <f>INDEX(Data!D$4:D$76,MATCH($P6,Data!$C$4:$C$76,0),0)</f>
        <v>0</v>
      </c>
      <c r="S6" s="59">
        <f>INDEX(Data!E$4:E$76,MATCH($P6,Data!$C$4:$C$76,0),0)</f>
        <v>0</v>
      </c>
      <c r="T6" s="59">
        <f>INDEX(Data!F$4:F$76,MATCH($P6,Data!$C$4:$C$76,0),0)</f>
        <v>0</v>
      </c>
      <c r="U6" s="59">
        <f>INDEX(Data!G$4:G$76,MATCH($P6,Data!$C$4:$C$76,0),0)</f>
        <v>0</v>
      </c>
      <c r="V6" s="59">
        <f>INDEX(Data!H$4:H$76,MATCH($P6,Data!$C$4:$C$76,0),0)</f>
        <v>0</v>
      </c>
      <c r="W6" s="59">
        <f>U6-V6</f>
        <v>0</v>
      </c>
      <c r="X6" s="61">
        <f>R6*3+S6</f>
        <v>0</v>
      </c>
    </row>
    <row r="7" spans="1:24" x14ac:dyDescent="0.25">
      <c r="A7" s="17">
        <f t="shared" si="0"/>
        <v>0</v>
      </c>
      <c r="B7" s="41"/>
      <c r="C7" s="52">
        <v>2</v>
      </c>
      <c r="D7" s="53" t="s">
        <v>1</v>
      </c>
      <c r="E7" s="54" t="s">
        <v>214</v>
      </c>
      <c r="F7" s="55" t="str">
        <f>Landen!D8</f>
        <v>Zuid-Korea</v>
      </c>
      <c r="G7" s="56"/>
      <c r="H7" s="56"/>
      <c r="I7" s="57" t="str">
        <f>Landen!D9</f>
        <v>Tsjechië</v>
      </c>
      <c r="J7" s="58"/>
      <c r="K7" s="58"/>
      <c r="L7" s="47"/>
      <c r="N7" s="191"/>
      <c r="O7" s="59">
        <v>2</v>
      </c>
      <c r="P7" s="60" t="str">
        <f>INDEX(Data!C$4:C$7,MATCH($O7,Data!$B$4:$B$7,0),0)</f>
        <v>Zuid-Korea</v>
      </c>
      <c r="Q7" s="59">
        <f t="shared" ref="Q7:Q9" si="1">SUM(R7:T7)</f>
        <v>0</v>
      </c>
      <c r="R7" s="59">
        <f>INDEX(Data!D$4:D$76,MATCH($P7,Data!$C$4:$C$76,0),0)</f>
        <v>0</v>
      </c>
      <c r="S7" s="59">
        <f>INDEX(Data!E$4:E$76,MATCH($P7,Data!$C$4:$C$76,0),0)</f>
        <v>0</v>
      </c>
      <c r="T7" s="59">
        <f>INDEX(Data!F$4:F$76,MATCH($P7,Data!$C$4:$C$76,0),0)</f>
        <v>0</v>
      </c>
      <c r="U7" s="59">
        <f>INDEX(Data!G$4:G$76,MATCH($P7,Data!$C$4:$C$76,0),0)</f>
        <v>0</v>
      </c>
      <c r="V7" s="59">
        <f>INDEX(Data!H$4:H$76,MATCH($P7,Data!$C$4:$C$76,0),0)</f>
        <v>0</v>
      </c>
      <c r="W7" s="59">
        <f t="shared" ref="W7:W37" si="2">U7-V7</f>
        <v>0</v>
      </c>
      <c r="X7" s="61">
        <f t="shared" ref="X7:X37" si="3">R7*3+S7</f>
        <v>0</v>
      </c>
    </row>
    <row r="8" spans="1:24" x14ac:dyDescent="0.25">
      <c r="A8" s="17">
        <f t="shared" si="0"/>
        <v>0</v>
      </c>
      <c r="B8" s="41"/>
      <c r="C8" s="52">
        <v>3</v>
      </c>
      <c r="D8" s="53" t="s">
        <v>2</v>
      </c>
      <c r="E8" s="54" t="s">
        <v>215</v>
      </c>
      <c r="F8" s="55" t="str">
        <f>Landen!D10</f>
        <v>Canada</v>
      </c>
      <c r="G8" s="56"/>
      <c r="H8" s="56"/>
      <c r="I8" s="57" t="str">
        <f>Landen!D11</f>
        <v>Bosnië en Herzegovina</v>
      </c>
      <c r="J8" s="58"/>
      <c r="K8" s="58"/>
      <c r="L8" s="47"/>
      <c r="N8" s="191"/>
      <c r="O8" s="42">
        <v>3</v>
      </c>
      <c r="P8" s="46" t="str">
        <f>INDEX(Data!C$4:C$7,MATCH($O8,Data!$B$4:$B$7,0),0)</f>
        <v>Tsjechië</v>
      </c>
      <c r="Q8" s="42">
        <f t="shared" si="1"/>
        <v>0</v>
      </c>
      <c r="R8" s="42">
        <f>INDEX(Data!D$4:D$76,MATCH($P8,Data!$C$4:$C$76,0),0)</f>
        <v>0</v>
      </c>
      <c r="S8" s="42">
        <f>INDEX(Data!E$4:E$76,MATCH($P8,Data!$C$4:$C$76,0),0)</f>
        <v>0</v>
      </c>
      <c r="T8" s="42">
        <f>INDEX(Data!F$4:F$76,MATCH($P8,Data!$C$4:$C$76,0),0)</f>
        <v>0</v>
      </c>
      <c r="U8" s="42">
        <f>INDEX(Data!G$4:G$76,MATCH($P8,Data!$C$4:$C$76,0),0)</f>
        <v>0</v>
      </c>
      <c r="V8" s="42">
        <f>INDEX(Data!H$4:H$76,MATCH($P8,Data!$C$4:$C$76,0),0)</f>
        <v>0</v>
      </c>
      <c r="W8" s="42">
        <f t="shared" si="2"/>
        <v>0</v>
      </c>
      <c r="X8" s="62">
        <f t="shared" si="3"/>
        <v>0</v>
      </c>
    </row>
    <row r="9" spans="1:24" x14ac:dyDescent="0.25">
      <c r="A9" s="17">
        <f t="shared" si="0"/>
        <v>0</v>
      </c>
      <c r="B9" s="41"/>
      <c r="C9" s="52">
        <v>4</v>
      </c>
      <c r="D9" s="53" t="s">
        <v>4</v>
      </c>
      <c r="E9" s="54" t="s">
        <v>216</v>
      </c>
      <c r="F9" s="55" t="str">
        <f>Landen!D18</f>
        <v>Verenigde Staten</v>
      </c>
      <c r="G9" s="56"/>
      <c r="H9" s="56"/>
      <c r="I9" s="57" t="str">
        <f>Landen!D19</f>
        <v>Paraguay</v>
      </c>
      <c r="J9" s="58"/>
      <c r="K9" s="58"/>
      <c r="L9" s="47"/>
      <c r="N9" s="191"/>
      <c r="O9" s="42">
        <v>4</v>
      </c>
      <c r="P9" s="46" t="str">
        <f>INDEX(Data!C$4:C$7,MATCH($O9,Data!$B$4:$B$7,0),0)</f>
        <v>Zuid-Afrika</v>
      </c>
      <c r="Q9" s="42">
        <f t="shared" si="1"/>
        <v>0</v>
      </c>
      <c r="R9" s="42">
        <f>INDEX(Data!D$4:D$76,MATCH($P9,Data!$C$4:$C$76,0),0)</f>
        <v>0</v>
      </c>
      <c r="S9" s="42">
        <f>INDEX(Data!E$4:E$76,MATCH($P9,Data!$C$4:$C$76,0),0)</f>
        <v>0</v>
      </c>
      <c r="T9" s="42">
        <f>INDEX(Data!F$4:F$76,MATCH($P9,Data!$C$4:$C$76,0),0)</f>
        <v>0</v>
      </c>
      <c r="U9" s="42">
        <f>INDEX(Data!G$4:G$76,MATCH($P9,Data!$C$4:$C$76,0),0)</f>
        <v>0</v>
      </c>
      <c r="V9" s="42">
        <f>INDEX(Data!H$4:H$76,MATCH($P9,Data!$C$4:$C$76,0),0)</f>
        <v>0</v>
      </c>
      <c r="W9" s="42">
        <f t="shared" si="2"/>
        <v>0</v>
      </c>
      <c r="X9" s="62">
        <f t="shared" si="3"/>
        <v>0</v>
      </c>
    </row>
    <row r="10" spans="1:24" x14ac:dyDescent="0.25">
      <c r="A10" s="17">
        <f t="shared" si="0"/>
        <v>0</v>
      </c>
      <c r="B10" s="41"/>
      <c r="C10" s="52">
        <v>5</v>
      </c>
      <c r="D10" s="53" t="s">
        <v>3</v>
      </c>
      <c r="E10" s="54" t="s">
        <v>220</v>
      </c>
      <c r="F10" s="55" t="str">
        <f>Landen!D16</f>
        <v>Haïti</v>
      </c>
      <c r="G10" s="56"/>
      <c r="H10" s="56"/>
      <c r="I10" s="57" t="str">
        <f>Landen!D17</f>
        <v>Schotland</v>
      </c>
      <c r="J10" s="58"/>
      <c r="K10" s="58"/>
      <c r="L10" s="47"/>
      <c r="N10" s="190" t="s">
        <v>2</v>
      </c>
      <c r="O10" s="63">
        <v>1</v>
      </c>
      <c r="P10" s="64" t="str">
        <f>INDEX(Data!C$11:C$14,MATCH($O10,Data!$B$11:$B$14,0),0)</f>
        <v>Zwitserland</v>
      </c>
      <c r="Q10" s="63">
        <f>SUM(R10:T10)</f>
        <v>0</v>
      </c>
      <c r="R10" s="63">
        <f>INDEX(Data!D$4:D$76,MATCH($P10,Data!$C$4:$C$76,0),0)</f>
        <v>0</v>
      </c>
      <c r="S10" s="63">
        <f>INDEX(Data!E$4:E$76,MATCH($P10,Data!$C$4:$C$76,0),0)</f>
        <v>0</v>
      </c>
      <c r="T10" s="63">
        <f>INDEX(Data!F$4:F$76,MATCH($P10,Data!$C$4:$C$76,0),0)</f>
        <v>0</v>
      </c>
      <c r="U10" s="63">
        <f>INDEX(Data!G$4:G$76,MATCH($P10,Data!$C$4:$C$76,0),0)</f>
        <v>0</v>
      </c>
      <c r="V10" s="63">
        <f>INDEX(Data!H$4:H$76,MATCH($P10,Data!$C$4:$C$76,0),0)</f>
        <v>0</v>
      </c>
      <c r="W10" s="63">
        <f t="shared" si="2"/>
        <v>0</v>
      </c>
      <c r="X10" s="65">
        <f t="shared" si="3"/>
        <v>0</v>
      </c>
    </row>
    <row r="11" spans="1:24" x14ac:dyDescent="0.25">
      <c r="A11" s="17">
        <f t="shared" si="0"/>
        <v>0</v>
      </c>
      <c r="B11" s="41"/>
      <c r="C11" s="52">
        <v>6</v>
      </c>
      <c r="D11" s="53" t="s">
        <v>4</v>
      </c>
      <c r="E11" s="54" t="s">
        <v>218</v>
      </c>
      <c r="F11" s="55" t="str">
        <f>Landen!D20</f>
        <v>Australië</v>
      </c>
      <c r="G11" s="56"/>
      <c r="H11" s="56"/>
      <c r="I11" s="57" t="str">
        <f>Landen!D21</f>
        <v>Turkije</v>
      </c>
      <c r="J11" s="58"/>
      <c r="K11" s="58"/>
      <c r="L11" s="47"/>
      <c r="N11" s="190"/>
      <c r="O11" s="63">
        <v>2</v>
      </c>
      <c r="P11" s="64" t="str">
        <f>INDEX(Data!C$11:C$14,MATCH($O11,Data!$B$11:$B$14,0),0)</f>
        <v>Canada</v>
      </c>
      <c r="Q11" s="63">
        <f t="shared" ref="Q11:Q13" si="4">SUM(R11:T11)</f>
        <v>0</v>
      </c>
      <c r="R11" s="63">
        <f>INDEX(Data!D$4:D$76,MATCH($P11,Data!$C$4:$C$76,0),0)</f>
        <v>0</v>
      </c>
      <c r="S11" s="63">
        <f>INDEX(Data!E$4:E$76,MATCH($P11,Data!$C$4:$C$76,0),0)</f>
        <v>0</v>
      </c>
      <c r="T11" s="63">
        <f>INDEX(Data!F$4:F$76,MATCH($P11,Data!$C$4:$C$76,0),0)</f>
        <v>0</v>
      </c>
      <c r="U11" s="63">
        <f>INDEX(Data!G$4:G$76,MATCH($P11,Data!$C$4:$C$76,0),0)</f>
        <v>0</v>
      </c>
      <c r="V11" s="63">
        <f>INDEX(Data!H$4:H$76,MATCH($P11,Data!$C$4:$C$76,0),0)</f>
        <v>0</v>
      </c>
      <c r="W11" s="63">
        <f t="shared" si="2"/>
        <v>0</v>
      </c>
      <c r="X11" s="65">
        <f t="shared" si="3"/>
        <v>0</v>
      </c>
    </row>
    <row r="12" spans="1:24" x14ac:dyDescent="0.25">
      <c r="A12" s="17">
        <f t="shared" si="0"/>
        <v>0</v>
      </c>
      <c r="B12" s="41"/>
      <c r="C12" s="52">
        <v>7</v>
      </c>
      <c r="D12" s="53" t="s">
        <v>3</v>
      </c>
      <c r="E12" s="54" t="s">
        <v>221</v>
      </c>
      <c r="F12" s="55" t="str">
        <f>Landen!D14</f>
        <v>Brazilië</v>
      </c>
      <c r="G12" s="56"/>
      <c r="H12" s="56"/>
      <c r="I12" s="57" t="str">
        <f>Landen!D15</f>
        <v>Marokko</v>
      </c>
      <c r="J12" s="58"/>
      <c r="K12" s="58"/>
      <c r="L12" s="47"/>
      <c r="N12" s="190"/>
      <c r="O12" s="66">
        <v>3</v>
      </c>
      <c r="P12" s="67" t="str">
        <f>INDEX(Data!C$11:C$14,MATCH($O12,Data!$B$11:$B$14,0),0)</f>
        <v>Qatar</v>
      </c>
      <c r="Q12" s="66">
        <f t="shared" si="4"/>
        <v>0</v>
      </c>
      <c r="R12" s="66">
        <f>INDEX(Data!D$4:D$76,MATCH($P12,Data!$C$4:$C$76,0),0)</f>
        <v>0</v>
      </c>
      <c r="S12" s="66">
        <f>INDEX(Data!E$4:E$76,MATCH($P12,Data!$C$4:$C$76,0),0)</f>
        <v>0</v>
      </c>
      <c r="T12" s="66">
        <f>INDEX(Data!F$4:F$76,MATCH($P12,Data!$C$4:$C$76,0),0)</f>
        <v>0</v>
      </c>
      <c r="U12" s="66">
        <f>INDEX(Data!G$4:G$76,MATCH($P12,Data!$C$4:$C$76,0),0)</f>
        <v>0</v>
      </c>
      <c r="V12" s="66">
        <f>INDEX(Data!H$4:H$76,MATCH($P12,Data!$C$4:$C$76,0),0)</f>
        <v>0</v>
      </c>
      <c r="W12" s="66">
        <f t="shared" si="2"/>
        <v>0</v>
      </c>
      <c r="X12" s="68">
        <f t="shared" si="3"/>
        <v>0</v>
      </c>
    </row>
    <row r="13" spans="1:24" x14ac:dyDescent="0.25">
      <c r="A13" s="17">
        <f t="shared" si="0"/>
        <v>0</v>
      </c>
      <c r="B13" s="41"/>
      <c r="C13" s="52">
        <v>8</v>
      </c>
      <c r="D13" s="53" t="s">
        <v>2</v>
      </c>
      <c r="E13" s="54" t="s">
        <v>217</v>
      </c>
      <c r="F13" s="55" t="str">
        <f>Landen!D12</f>
        <v>Qatar</v>
      </c>
      <c r="G13" s="56"/>
      <c r="H13" s="56"/>
      <c r="I13" s="57" t="str">
        <f>Landen!D13</f>
        <v>Zwitserland</v>
      </c>
      <c r="J13" s="58"/>
      <c r="K13" s="58"/>
      <c r="L13" s="47"/>
      <c r="N13" s="190"/>
      <c r="O13" s="66">
        <v>4</v>
      </c>
      <c r="P13" s="67" t="str">
        <f>INDEX(Data!C$11:C$14,MATCH($O13,Data!$B$11:$B$14,0),0)</f>
        <v>Bosnië en Herzegovina</v>
      </c>
      <c r="Q13" s="66">
        <f t="shared" si="4"/>
        <v>0</v>
      </c>
      <c r="R13" s="66">
        <f>INDEX(Data!D$4:D$76,MATCH($P13,Data!$C$4:$C$76,0),0)</f>
        <v>0</v>
      </c>
      <c r="S13" s="66">
        <f>INDEX(Data!E$4:E$76,MATCH($P13,Data!$C$4:$C$76,0),0)</f>
        <v>0</v>
      </c>
      <c r="T13" s="66">
        <f>INDEX(Data!F$4:F$76,MATCH($P13,Data!$C$4:$C$76,0),0)</f>
        <v>0</v>
      </c>
      <c r="U13" s="66">
        <f>INDEX(Data!G$4:G$76,MATCH($P13,Data!$C$4:$C$76,0),0)</f>
        <v>0</v>
      </c>
      <c r="V13" s="66">
        <f>INDEX(Data!H$4:H$76,MATCH($P13,Data!$C$4:$C$76,0),0)</f>
        <v>0</v>
      </c>
      <c r="W13" s="66">
        <f t="shared" si="2"/>
        <v>0</v>
      </c>
      <c r="X13" s="68">
        <f t="shared" si="3"/>
        <v>0</v>
      </c>
    </row>
    <row r="14" spans="1:24" x14ac:dyDescent="0.25">
      <c r="A14" s="17">
        <f t="shared" si="0"/>
        <v>0</v>
      </c>
      <c r="B14" s="41"/>
      <c r="C14" s="52">
        <v>9</v>
      </c>
      <c r="D14" s="53" t="s">
        <v>5</v>
      </c>
      <c r="E14" s="54" t="s">
        <v>222</v>
      </c>
      <c r="F14" s="55" t="str">
        <f>Landen!D24</f>
        <v>Ivoorkust</v>
      </c>
      <c r="G14" s="56"/>
      <c r="H14" s="56"/>
      <c r="I14" s="57" t="str">
        <f>Landen!D25</f>
        <v>Ecuador</v>
      </c>
      <c r="J14" s="58"/>
      <c r="K14" s="58"/>
      <c r="L14" s="47"/>
      <c r="N14" s="191" t="s">
        <v>3</v>
      </c>
      <c r="O14" s="59">
        <v>1</v>
      </c>
      <c r="P14" s="60" t="str">
        <f>INDEX(Data!C$18:C$21,MATCH($O14,Data!$B$18:$B$21,0),0)</f>
        <v>Brazilië</v>
      </c>
      <c r="Q14" s="59">
        <f>SUM(R14:T14)</f>
        <v>0</v>
      </c>
      <c r="R14" s="59">
        <f>INDEX(Data!D$4:D$76,MATCH($P14,Data!$C$4:$C$76,0),0)</f>
        <v>0</v>
      </c>
      <c r="S14" s="59">
        <f>INDEX(Data!E$4:E$76,MATCH($P14,Data!$C$4:$C$76,0),0)</f>
        <v>0</v>
      </c>
      <c r="T14" s="59">
        <f>INDEX(Data!F$4:F$76,MATCH($P14,Data!$C$4:$C$76,0),0)</f>
        <v>0</v>
      </c>
      <c r="U14" s="59">
        <f>INDEX(Data!G$4:G$76,MATCH($P14,Data!$C$4:$C$76,0),0)</f>
        <v>0</v>
      </c>
      <c r="V14" s="59">
        <f>INDEX(Data!H$4:H$76,MATCH($P14,Data!$C$4:$C$76,0),0)</f>
        <v>0</v>
      </c>
      <c r="W14" s="59">
        <f t="shared" si="2"/>
        <v>0</v>
      </c>
      <c r="X14" s="61">
        <f t="shared" si="3"/>
        <v>0</v>
      </c>
    </row>
    <row r="15" spans="1:24" x14ac:dyDescent="0.25">
      <c r="A15" s="17">
        <f t="shared" si="0"/>
        <v>0</v>
      </c>
      <c r="B15" s="41"/>
      <c r="C15" s="52">
        <v>10</v>
      </c>
      <c r="D15" s="53" t="s">
        <v>5</v>
      </c>
      <c r="E15" s="54" t="s">
        <v>219</v>
      </c>
      <c r="F15" s="55" t="str">
        <f>Landen!D22</f>
        <v>Duitsland</v>
      </c>
      <c r="G15" s="56"/>
      <c r="H15" s="56"/>
      <c r="I15" s="57" t="str">
        <f>Landen!D23</f>
        <v>Curaçao</v>
      </c>
      <c r="J15" s="58"/>
      <c r="K15" s="58"/>
      <c r="L15" s="47"/>
      <c r="N15" s="191"/>
      <c r="O15" s="59">
        <v>2</v>
      </c>
      <c r="P15" s="60" t="str">
        <f>INDEX(Data!C$18:C$21,MATCH($O15,Data!$B$18:$B$21,0),0)</f>
        <v>Marokko</v>
      </c>
      <c r="Q15" s="59">
        <f t="shared" ref="Q15:Q17" si="5">SUM(R15:T15)</f>
        <v>0</v>
      </c>
      <c r="R15" s="59">
        <f>INDEX(Data!D$4:D$76,MATCH($P15,Data!$C$4:$C$76,0),0)</f>
        <v>0</v>
      </c>
      <c r="S15" s="59">
        <f>INDEX(Data!E$4:E$76,MATCH($P15,Data!$C$4:$C$76,0),0)</f>
        <v>0</v>
      </c>
      <c r="T15" s="59">
        <f>INDEX(Data!F$4:F$76,MATCH($P15,Data!$C$4:$C$76,0),0)</f>
        <v>0</v>
      </c>
      <c r="U15" s="59">
        <f>INDEX(Data!G$4:G$76,MATCH($P15,Data!$C$4:$C$76,0),0)</f>
        <v>0</v>
      </c>
      <c r="V15" s="59">
        <f>INDEX(Data!H$4:H$76,MATCH($P15,Data!$C$4:$C$76,0),0)</f>
        <v>0</v>
      </c>
      <c r="W15" s="59">
        <f t="shared" si="2"/>
        <v>0</v>
      </c>
      <c r="X15" s="61">
        <f t="shared" si="3"/>
        <v>0</v>
      </c>
    </row>
    <row r="16" spans="1:24" x14ac:dyDescent="0.25">
      <c r="A16" s="17">
        <f t="shared" si="0"/>
        <v>0</v>
      </c>
      <c r="B16" s="41"/>
      <c r="C16" s="52">
        <v>11</v>
      </c>
      <c r="D16" s="53" t="s">
        <v>6</v>
      </c>
      <c r="E16" s="54" t="s">
        <v>223</v>
      </c>
      <c r="F16" s="55" t="str">
        <f>Landen!D26</f>
        <v>Nederland</v>
      </c>
      <c r="G16" s="56"/>
      <c r="H16" s="56"/>
      <c r="I16" s="57" t="str">
        <f>Landen!D27</f>
        <v>Japan</v>
      </c>
      <c r="J16" s="58"/>
      <c r="K16" s="58"/>
      <c r="L16" s="47"/>
      <c r="N16" s="191"/>
      <c r="O16" s="42">
        <v>3</v>
      </c>
      <c r="P16" s="46" t="str">
        <f>INDEX(Data!C$18:C$21,MATCH($O16,Data!$B$18:$B$21,0),0)</f>
        <v>Schotland</v>
      </c>
      <c r="Q16" s="42">
        <f t="shared" si="5"/>
        <v>0</v>
      </c>
      <c r="R16" s="42">
        <f>INDEX(Data!D$4:D$76,MATCH($P16,Data!$C$4:$C$76,0),0)</f>
        <v>0</v>
      </c>
      <c r="S16" s="42">
        <f>INDEX(Data!E$4:E$76,MATCH($P16,Data!$C$4:$C$76,0),0)</f>
        <v>0</v>
      </c>
      <c r="T16" s="42">
        <f>INDEX(Data!F$4:F$76,MATCH($P16,Data!$C$4:$C$76,0),0)</f>
        <v>0</v>
      </c>
      <c r="U16" s="42">
        <f>INDEX(Data!G$4:G$76,MATCH($P16,Data!$C$4:$C$76,0),0)</f>
        <v>0</v>
      </c>
      <c r="V16" s="42">
        <f>INDEX(Data!H$4:H$76,MATCH($P16,Data!$C$4:$C$76,0),0)</f>
        <v>0</v>
      </c>
      <c r="W16" s="42">
        <f t="shared" si="2"/>
        <v>0</v>
      </c>
      <c r="X16" s="62">
        <f t="shared" si="3"/>
        <v>0</v>
      </c>
    </row>
    <row r="17" spans="1:24" x14ac:dyDescent="0.25">
      <c r="A17" s="17">
        <f t="shared" si="0"/>
        <v>0</v>
      </c>
      <c r="B17" s="41"/>
      <c r="C17" s="52">
        <v>12</v>
      </c>
      <c r="D17" s="53" t="s">
        <v>6</v>
      </c>
      <c r="E17" s="54" t="s">
        <v>224</v>
      </c>
      <c r="F17" s="55" t="str">
        <f>Landen!D28</f>
        <v>Zweden</v>
      </c>
      <c r="G17" s="56"/>
      <c r="H17" s="56"/>
      <c r="I17" s="57" t="str">
        <f>Landen!D29</f>
        <v>Tunesië</v>
      </c>
      <c r="J17" s="58"/>
      <c r="K17" s="58"/>
      <c r="L17" s="47"/>
      <c r="N17" s="191"/>
      <c r="O17" s="42">
        <v>4</v>
      </c>
      <c r="P17" s="46" t="str">
        <f>INDEX(Data!C$18:C$21,MATCH($O17,Data!$B$18:$B$21,0),0)</f>
        <v>Haïti</v>
      </c>
      <c r="Q17" s="42">
        <f t="shared" si="5"/>
        <v>0</v>
      </c>
      <c r="R17" s="42">
        <f>INDEX(Data!D$4:D$76,MATCH($P17,Data!$C$4:$C$76,0),0)</f>
        <v>0</v>
      </c>
      <c r="S17" s="42">
        <f>INDEX(Data!E$4:E$76,MATCH($P17,Data!$C$4:$C$76,0),0)</f>
        <v>0</v>
      </c>
      <c r="T17" s="42">
        <f>INDEX(Data!F$4:F$76,MATCH($P17,Data!$C$4:$C$76,0),0)</f>
        <v>0</v>
      </c>
      <c r="U17" s="42">
        <f>INDEX(Data!G$4:G$76,MATCH($P17,Data!$C$4:$C$76,0),0)</f>
        <v>0</v>
      </c>
      <c r="V17" s="42">
        <f>INDEX(Data!H$4:H$76,MATCH($P17,Data!$C$4:$C$76,0),0)</f>
        <v>0</v>
      </c>
      <c r="W17" s="42">
        <f t="shared" si="2"/>
        <v>0</v>
      </c>
      <c r="X17" s="62">
        <f t="shared" si="3"/>
        <v>0</v>
      </c>
    </row>
    <row r="18" spans="1:24" x14ac:dyDescent="0.25">
      <c r="A18" s="17">
        <f t="shared" si="0"/>
        <v>0</v>
      </c>
      <c r="B18" s="41"/>
      <c r="C18" s="52">
        <v>13</v>
      </c>
      <c r="D18" s="53" t="s">
        <v>7</v>
      </c>
      <c r="E18" s="54" t="s">
        <v>225</v>
      </c>
      <c r="F18" s="55" t="str">
        <f>Landen!D36</f>
        <v>Saoedi-Arabië</v>
      </c>
      <c r="G18" s="56"/>
      <c r="H18" s="56"/>
      <c r="I18" s="57" t="str">
        <f>Landen!D37</f>
        <v>Uruguay</v>
      </c>
      <c r="J18" s="58"/>
      <c r="K18" s="58"/>
      <c r="L18" s="47"/>
      <c r="N18" s="190" t="s">
        <v>4</v>
      </c>
      <c r="O18" s="63">
        <v>1</v>
      </c>
      <c r="P18" s="64" t="str">
        <f>INDEX(Data!C$25:C$28,MATCH($O18,Data!$B$25:$B$28,0),0)</f>
        <v>Verenigde Staten</v>
      </c>
      <c r="Q18" s="63">
        <f>SUM(R18:T18)</f>
        <v>0</v>
      </c>
      <c r="R18" s="63">
        <f>INDEX(Data!D$4:D$76,MATCH($P18,Data!$C$4:$C$76,0),0)</f>
        <v>0</v>
      </c>
      <c r="S18" s="63">
        <f>INDEX(Data!E$4:E$76,MATCH($P18,Data!$C$4:$C$76,0),0)</f>
        <v>0</v>
      </c>
      <c r="T18" s="63">
        <f>INDEX(Data!F$4:F$76,MATCH($P18,Data!$C$4:$C$76,0),0)</f>
        <v>0</v>
      </c>
      <c r="U18" s="63">
        <f>INDEX(Data!G$4:G$76,MATCH($P18,Data!$C$4:$C$76,0),0)</f>
        <v>0</v>
      </c>
      <c r="V18" s="63">
        <f>INDEX(Data!H$4:H$76,MATCH($P18,Data!$C$4:$C$76,0),0)</f>
        <v>0</v>
      </c>
      <c r="W18" s="63">
        <f t="shared" si="2"/>
        <v>0</v>
      </c>
      <c r="X18" s="65">
        <f t="shared" si="3"/>
        <v>0</v>
      </c>
    </row>
    <row r="19" spans="1:24" x14ac:dyDescent="0.25">
      <c r="A19" s="17">
        <f t="shared" si="0"/>
        <v>0</v>
      </c>
      <c r="B19" s="41"/>
      <c r="C19" s="52">
        <v>14</v>
      </c>
      <c r="D19" s="53" t="s">
        <v>7</v>
      </c>
      <c r="E19" s="54" t="s">
        <v>226</v>
      </c>
      <c r="F19" s="55" t="str">
        <f>Landen!D34</f>
        <v>Spanje</v>
      </c>
      <c r="G19" s="56"/>
      <c r="H19" s="56"/>
      <c r="I19" s="57" t="str">
        <f>Landen!D35</f>
        <v>Kaapverdië</v>
      </c>
      <c r="J19" s="58"/>
      <c r="K19" s="58"/>
      <c r="L19" s="47"/>
      <c r="N19" s="190"/>
      <c r="O19" s="63">
        <v>2</v>
      </c>
      <c r="P19" s="64" t="str">
        <f>INDEX(Data!C$25:C$28,MATCH($O19,Data!$B$25:$B$28,0),0)</f>
        <v>Turkije</v>
      </c>
      <c r="Q19" s="63">
        <f t="shared" ref="Q19:Q21" si="6">SUM(R19:T19)</f>
        <v>0</v>
      </c>
      <c r="R19" s="63">
        <f>INDEX(Data!D$4:D$76,MATCH($P19,Data!$C$4:$C$76,0),0)</f>
        <v>0</v>
      </c>
      <c r="S19" s="63">
        <f>INDEX(Data!E$4:E$76,MATCH($P19,Data!$C$4:$C$76,0),0)</f>
        <v>0</v>
      </c>
      <c r="T19" s="63">
        <f>INDEX(Data!F$4:F$76,MATCH($P19,Data!$C$4:$C$76,0),0)</f>
        <v>0</v>
      </c>
      <c r="U19" s="63">
        <f>INDEX(Data!G$4:G$76,MATCH($P19,Data!$C$4:$C$76,0),0)</f>
        <v>0</v>
      </c>
      <c r="V19" s="63">
        <f>INDEX(Data!H$4:H$76,MATCH($P19,Data!$C$4:$C$76,0),0)</f>
        <v>0</v>
      </c>
      <c r="W19" s="63">
        <f t="shared" si="2"/>
        <v>0</v>
      </c>
      <c r="X19" s="65">
        <f t="shared" si="3"/>
        <v>0</v>
      </c>
    </row>
    <row r="20" spans="1:24" x14ac:dyDescent="0.25">
      <c r="A20" s="17">
        <f t="shared" si="0"/>
        <v>0</v>
      </c>
      <c r="B20" s="41"/>
      <c r="C20" s="52">
        <v>15</v>
      </c>
      <c r="D20" s="53" t="s">
        <v>0</v>
      </c>
      <c r="E20" s="54" t="s">
        <v>227</v>
      </c>
      <c r="F20" s="55" t="str">
        <f>Landen!D32</f>
        <v>Iran</v>
      </c>
      <c r="G20" s="56"/>
      <c r="H20" s="56"/>
      <c r="I20" s="57" t="str">
        <f>Landen!D33</f>
        <v>Nieuw-Zeeland</v>
      </c>
      <c r="J20" s="58"/>
      <c r="K20" s="58"/>
      <c r="L20" s="47"/>
      <c r="N20" s="190"/>
      <c r="O20" s="66">
        <v>3</v>
      </c>
      <c r="P20" s="67" t="str">
        <f>INDEX(Data!C$25:C$28,MATCH($O20,Data!$B$25:$B$28,0),0)</f>
        <v>Australië</v>
      </c>
      <c r="Q20" s="66">
        <f t="shared" si="6"/>
        <v>0</v>
      </c>
      <c r="R20" s="66">
        <f>INDEX(Data!D$4:D$76,MATCH($P20,Data!$C$4:$C$76,0),0)</f>
        <v>0</v>
      </c>
      <c r="S20" s="66">
        <f>INDEX(Data!E$4:E$76,MATCH($P20,Data!$C$4:$C$76,0),0)</f>
        <v>0</v>
      </c>
      <c r="T20" s="66">
        <f>INDEX(Data!F$4:F$76,MATCH($P20,Data!$C$4:$C$76,0),0)</f>
        <v>0</v>
      </c>
      <c r="U20" s="66">
        <f>INDEX(Data!G$4:G$76,MATCH($P20,Data!$C$4:$C$76,0),0)</f>
        <v>0</v>
      </c>
      <c r="V20" s="66">
        <f>INDEX(Data!H$4:H$76,MATCH($P20,Data!$C$4:$C$76,0),0)</f>
        <v>0</v>
      </c>
      <c r="W20" s="66">
        <f t="shared" si="2"/>
        <v>0</v>
      </c>
      <c r="X20" s="68">
        <f t="shared" si="3"/>
        <v>0</v>
      </c>
    </row>
    <row r="21" spans="1:24" x14ac:dyDescent="0.25">
      <c r="A21" s="17">
        <f t="shared" si="0"/>
        <v>0</v>
      </c>
      <c r="B21" s="41"/>
      <c r="C21" s="52">
        <v>16</v>
      </c>
      <c r="D21" s="53" t="s">
        <v>0</v>
      </c>
      <c r="E21" s="54" t="s">
        <v>228</v>
      </c>
      <c r="F21" s="55" t="str">
        <f>Landen!D30</f>
        <v>België</v>
      </c>
      <c r="G21" s="56"/>
      <c r="H21" s="56"/>
      <c r="I21" s="57" t="str">
        <f>Landen!D31</f>
        <v>Egypte</v>
      </c>
      <c r="J21" s="58"/>
      <c r="K21" s="58"/>
      <c r="L21" s="47"/>
      <c r="N21" s="190"/>
      <c r="O21" s="66">
        <v>4</v>
      </c>
      <c r="P21" s="67" t="str">
        <f>INDEX(Data!C$25:C$28,MATCH($O21,Data!$B$25:$B$28,0),0)</f>
        <v>Paraguay</v>
      </c>
      <c r="Q21" s="66">
        <f t="shared" si="6"/>
        <v>0</v>
      </c>
      <c r="R21" s="66">
        <f>INDEX(Data!D$4:D$76,MATCH($P21,Data!$C$4:$C$76,0),0)</f>
        <v>0</v>
      </c>
      <c r="S21" s="66">
        <f>INDEX(Data!E$4:E$76,MATCH($P21,Data!$C$4:$C$76,0),0)</f>
        <v>0</v>
      </c>
      <c r="T21" s="66">
        <f>INDEX(Data!F$4:F$76,MATCH($P21,Data!$C$4:$C$76,0),0)</f>
        <v>0</v>
      </c>
      <c r="U21" s="66">
        <f>INDEX(Data!G$4:G$76,MATCH($P21,Data!$C$4:$C$76,0),0)</f>
        <v>0</v>
      </c>
      <c r="V21" s="66">
        <f>INDEX(Data!H$4:H$76,MATCH($P21,Data!$C$4:$C$76,0),0)</f>
        <v>0</v>
      </c>
      <c r="W21" s="66">
        <f t="shared" si="2"/>
        <v>0</v>
      </c>
      <c r="X21" s="68">
        <f t="shared" si="3"/>
        <v>0</v>
      </c>
    </row>
    <row r="22" spans="1:24" x14ac:dyDescent="0.25">
      <c r="A22" s="17">
        <f t="shared" si="0"/>
        <v>0</v>
      </c>
      <c r="B22" s="41"/>
      <c r="C22" s="52">
        <v>17</v>
      </c>
      <c r="D22" s="53" t="s">
        <v>104</v>
      </c>
      <c r="E22" s="54" t="s">
        <v>229</v>
      </c>
      <c r="F22" s="55" t="str">
        <f>Landen!D38</f>
        <v>Frankrijk</v>
      </c>
      <c r="G22" s="56"/>
      <c r="H22" s="56"/>
      <c r="I22" s="57" t="str">
        <f>Landen!D39</f>
        <v>Senegal</v>
      </c>
      <c r="J22" s="58"/>
      <c r="K22" s="58"/>
      <c r="L22" s="47"/>
      <c r="N22" s="191" t="s">
        <v>5</v>
      </c>
      <c r="O22" s="59">
        <v>1</v>
      </c>
      <c r="P22" s="60" t="str">
        <f>INDEX(Data!C$31:C$34,MATCH($O22,Data!$B$31:$B$34,0),0)</f>
        <v>Duitsland</v>
      </c>
      <c r="Q22" s="59">
        <f>SUM(R22:T22)</f>
        <v>0</v>
      </c>
      <c r="R22" s="59">
        <f>INDEX(Data!D$4:D$76,MATCH($P22,Data!$C$4:$C$76,0),0)</f>
        <v>0</v>
      </c>
      <c r="S22" s="59">
        <f>INDEX(Data!E$4:E$76,MATCH($P22,Data!$C$4:$C$76,0),0)</f>
        <v>0</v>
      </c>
      <c r="T22" s="59">
        <f>INDEX(Data!F$4:F$76,MATCH($P22,Data!$C$4:$C$76,0),0)</f>
        <v>0</v>
      </c>
      <c r="U22" s="59">
        <f>INDEX(Data!G$4:G$76,MATCH($P22,Data!$C$4:$C$76,0),0)</f>
        <v>0</v>
      </c>
      <c r="V22" s="59">
        <f>INDEX(Data!H$4:H$76,MATCH($P22,Data!$C$4:$C$76,0),0)</f>
        <v>0</v>
      </c>
      <c r="W22" s="59">
        <f t="shared" si="2"/>
        <v>0</v>
      </c>
      <c r="X22" s="61">
        <f t="shared" si="3"/>
        <v>0</v>
      </c>
    </row>
    <row r="23" spans="1:24" x14ac:dyDescent="0.25">
      <c r="A23" s="17">
        <f t="shared" si="0"/>
        <v>0</v>
      </c>
      <c r="B23" s="41"/>
      <c r="C23" s="52">
        <v>18</v>
      </c>
      <c r="D23" s="53" t="s">
        <v>104</v>
      </c>
      <c r="E23" s="54" t="s">
        <v>230</v>
      </c>
      <c r="F23" s="55" t="str">
        <f>Landen!D40</f>
        <v>Irak</v>
      </c>
      <c r="G23" s="56"/>
      <c r="H23" s="56"/>
      <c r="I23" s="57" t="str">
        <f>Landen!D41</f>
        <v>Noorwegen</v>
      </c>
      <c r="J23" s="58"/>
      <c r="K23" s="58"/>
      <c r="L23" s="47"/>
      <c r="N23" s="191"/>
      <c r="O23" s="59">
        <v>2</v>
      </c>
      <c r="P23" s="60" t="str">
        <f>INDEX(Data!C$31:C$34,MATCH($O23,Data!$B$31:$B$34,0),0)</f>
        <v>Ecuador</v>
      </c>
      <c r="Q23" s="59">
        <f t="shared" ref="Q23:Q25" si="7">SUM(R23:T23)</f>
        <v>0</v>
      </c>
      <c r="R23" s="59">
        <f>INDEX(Data!D$4:D$76,MATCH($P23,Data!$C$4:$C$76,0),0)</f>
        <v>0</v>
      </c>
      <c r="S23" s="59">
        <f>INDEX(Data!E$4:E$76,MATCH($P23,Data!$C$4:$C$76,0),0)</f>
        <v>0</v>
      </c>
      <c r="T23" s="59">
        <f>INDEX(Data!F$4:F$76,MATCH($P23,Data!$C$4:$C$76,0),0)</f>
        <v>0</v>
      </c>
      <c r="U23" s="59">
        <f>INDEX(Data!G$4:G$76,MATCH($P23,Data!$C$4:$C$76,0),0)</f>
        <v>0</v>
      </c>
      <c r="V23" s="59">
        <f>INDEX(Data!H$4:H$76,MATCH($P23,Data!$C$4:$C$76,0),0)</f>
        <v>0</v>
      </c>
      <c r="W23" s="59">
        <f t="shared" si="2"/>
        <v>0</v>
      </c>
      <c r="X23" s="61">
        <f t="shared" si="3"/>
        <v>0</v>
      </c>
    </row>
    <row r="24" spans="1:24" x14ac:dyDescent="0.25">
      <c r="A24" s="17">
        <f t="shared" si="0"/>
        <v>0</v>
      </c>
      <c r="B24" s="41"/>
      <c r="C24" s="52">
        <v>19</v>
      </c>
      <c r="D24" s="53" t="s">
        <v>105</v>
      </c>
      <c r="E24" s="54" t="s">
        <v>231</v>
      </c>
      <c r="F24" s="55" t="str">
        <f>Landen!D42</f>
        <v>Argentinië</v>
      </c>
      <c r="G24" s="56"/>
      <c r="H24" s="56"/>
      <c r="I24" s="57" t="str">
        <f>Landen!D43</f>
        <v>Algerije</v>
      </c>
      <c r="J24" s="58"/>
      <c r="K24" s="58"/>
      <c r="L24" s="47"/>
      <c r="N24" s="191"/>
      <c r="O24" s="42">
        <v>3</v>
      </c>
      <c r="P24" s="46" t="str">
        <f>INDEX(Data!C$31:C$34,MATCH($O24,Data!$B$31:$B$34,0),0)</f>
        <v>Ivoorkust</v>
      </c>
      <c r="Q24" s="42">
        <f t="shared" si="7"/>
        <v>0</v>
      </c>
      <c r="R24" s="42">
        <f>INDEX(Data!D$4:D$76,MATCH($P24,Data!$C$4:$C$76,0),0)</f>
        <v>0</v>
      </c>
      <c r="S24" s="42">
        <f>INDEX(Data!E$4:E$76,MATCH($P24,Data!$C$4:$C$76,0),0)</f>
        <v>0</v>
      </c>
      <c r="T24" s="42">
        <f>INDEX(Data!F$4:F$76,MATCH($P24,Data!$C$4:$C$76,0),0)</f>
        <v>0</v>
      </c>
      <c r="U24" s="42">
        <f>INDEX(Data!G$4:G$76,MATCH($P24,Data!$C$4:$C$76,0),0)</f>
        <v>0</v>
      </c>
      <c r="V24" s="42">
        <f>INDEX(Data!H$4:H$76,MATCH($P24,Data!$C$4:$C$76,0),0)</f>
        <v>0</v>
      </c>
      <c r="W24" s="42">
        <f t="shared" si="2"/>
        <v>0</v>
      </c>
      <c r="X24" s="62">
        <f t="shared" si="3"/>
        <v>0</v>
      </c>
    </row>
    <row r="25" spans="1:24" x14ac:dyDescent="0.25">
      <c r="A25" s="17">
        <f t="shared" si="0"/>
        <v>0</v>
      </c>
      <c r="B25" s="41"/>
      <c r="C25" s="52">
        <v>20</v>
      </c>
      <c r="D25" s="53" t="s">
        <v>105</v>
      </c>
      <c r="E25" s="54" t="s">
        <v>232</v>
      </c>
      <c r="F25" s="55" t="str">
        <f>Landen!D44</f>
        <v>Oostenrijk</v>
      </c>
      <c r="G25" s="56"/>
      <c r="H25" s="56"/>
      <c r="I25" s="57" t="str">
        <f>Landen!D45</f>
        <v>Jordanië</v>
      </c>
      <c r="J25" s="58"/>
      <c r="K25" s="58"/>
      <c r="L25" s="47"/>
      <c r="N25" s="191"/>
      <c r="O25" s="42">
        <v>4</v>
      </c>
      <c r="P25" s="46" t="str">
        <f>INDEX(Data!C$31:C$34,MATCH($O25,Data!$B$31:$B$34,0),0)</f>
        <v>Curaçao</v>
      </c>
      <c r="Q25" s="42">
        <f t="shared" si="7"/>
        <v>0</v>
      </c>
      <c r="R25" s="42">
        <f>INDEX(Data!D$4:D$76,MATCH($P25,Data!$C$4:$C$76,0),0)</f>
        <v>0</v>
      </c>
      <c r="S25" s="42">
        <f>INDEX(Data!E$4:E$76,MATCH($P25,Data!$C$4:$C$76,0),0)</f>
        <v>0</v>
      </c>
      <c r="T25" s="42">
        <f>INDEX(Data!F$4:F$76,MATCH($P25,Data!$C$4:$C$76,0),0)</f>
        <v>0</v>
      </c>
      <c r="U25" s="42">
        <f>INDEX(Data!G$4:G$76,MATCH($P25,Data!$C$4:$C$76,0),0)</f>
        <v>0</v>
      </c>
      <c r="V25" s="42">
        <f>INDEX(Data!H$4:H$76,MATCH($P25,Data!$C$4:$C$76,0),0)</f>
        <v>0</v>
      </c>
      <c r="W25" s="42">
        <f t="shared" si="2"/>
        <v>0</v>
      </c>
      <c r="X25" s="62">
        <f t="shared" si="3"/>
        <v>0</v>
      </c>
    </row>
    <row r="26" spans="1:24" x14ac:dyDescent="0.25">
      <c r="A26" s="17">
        <f t="shared" si="0"/>
        <v>0</v>
      </c>
      <c r="B26" s="41"/>
      <c r="C26" s="52">
        <v>21</v>
      </c>
      <c r="D26" s="53" t="s">
        <v>72</v>
      </c>
      <c r="E26" s="54" t="s">
        <v>233</v>
      </c>
      <c r="F26" s="55" t="str">
        <f>Landen!D52</f>
        <v>Ghana</v>
      </c>
      <c r="G26" s="56"/>
      <c r="H26" s="56"/>
      <c r="I26" s="57" t="str">
        <f>Landen!D53</f>
        <v>Panama</v>
      </c>
      <c r="J26" s="58"/>
      <c r="K26" s="58"/>
      <c r="L26" s="47"/>
      <c r="N26" s="190" t="s">
        <v>6</v>
      </c>
      <c r="O26" s="63">
        <v>1</v>
      </c>
      <c r="P26" s="64" t="str">
        <f>INDEX(Data!C$37:C$40,MATCH($O26,Data!$B$37:$B$40,0),0)</f>
        <v>Nederland</v>
      </c>
      <c r="Q26" s="63">
        <f>SUM(R26:T26)</f>
        <v>0</v>
      </c>
      <c r="R26" s="63">
        <f>INDEX(Data!D$4:D$76,MATCH($P26,Data!$C$4:$C$76,0),0)</f>
        <v>0</v>
      </c>
      <c r="S26" s="63">
        <f>INDEX(Data!E$4:E$76,MATCH($P26,Data!$C$4:$C$76,0),0)</f>
        <v>0</v>
      </c>
      <c r="T26" s="63">
        <f>INDEX(Data!F$4:F$76,MATCH($P26,Data!$C$4:$C$76,0),0)</f>
        <v>0</v>
      </c>
      <c r="U26" s="63">
        <f>INDEX(Data!G$4:G$76,MATCH($P26,Data!$C$4:$C$76,0),0)</f>
        <v>0</v>
      </c>
      <c r="V26" s="63">
        <f>INDEX(Data!H$4:H$76,MATCH($P26,Data!$C$4:$C$76,0),0)</f>
        <v>0</v>
      </c>
      <c r="W26" s="63">
        <f t="shared" si="2"/>
        <v>0</v>
      </c>
      <c r="X26" s="65">
        <f t="shared" si="3"/>
        <v>0</v>
      </c>
    </row>
    <row r="27" spans="1:24" x14ac:dyDescent="0.25">
      <c r="A27" s="17">
        <f t="shared" si="0"/>
        <v>0</v>
      </c>
      <c r="B27" s="41"/>
      <c r="C27" s="52">
        <v>22</v>
      </c>
      <c r="D27" s="53" t="s">
        <v>72</v>
      </c>
      <c r="E27" s="54" t="s">
        <v>234</v>
      </c>
      <c r="F27" s="55" t="str">
        <f>Landen!D50</f>
        <v>Engeland</v>
      </c>
      <c r="G27" s="56"/>
      <c r="H27" s="56"/>
      <c r="I27" s="57" t="str">
        <f>Landen!D51</f>
        <v>Kroatië</v>
      </c>
      <c r="J27" s="58"/>
      <c r="K27" s="58"/>
      <c r="L27" s="47"/>
      <c r="N27" s="190"/>
      <c r="O27" s="63">
        <v>2</v>
      </c>
      <c r="P27" s="64" t="str">
        <f>INDEX(Data!C$37:C$40,MATCH($O27,Data!$B$37:$B$40,0),0)</f>
        <v>Japan</v>
      </c>
      <c r="Q27" s="63">
        <f t="shared" ref="Q27:Q29" si="8">SUM(R27:T27)</f>
        <v>0</v>
      </c>
      <c r="R27" s="63">
        <f>INDEX(Data!D$4:D$76,MATCH($P27,Data!$C$4:$C$76,0),0)</f>
        <v>0</v>
      </c>
      <c r="S27" s="63">
        <f>INDEX(Data!E$4:E$76,MATCH($P27,Data!$C$4:$C$76,0),0)</f>
        <v>0</v>
      </c>
      <c r="T27" s="63">
        <f>INDEX(Data!F$4:F$76,MATCH($P27,Data!$C$4:$C$76,0),0)</f>
        <v>0</v>
      </c>
      <c r="U27" s="63">
        <f>INDEX(Data!G$4:G$76,MATCH($P27,Data!$C$4:$C$76,0),0)</f>
        <v>0</v>
      </c>
      <c r="V27" s="63">
        <f>INDEX(Data!H$4:H$76,MATCH($P27,Data!$C$4:$C$76,0),0)</f>
        <v>0</v>
      </c>
      <c r="W27" s="63">
        <f t="shared" si="2"/>
        <v>0</v>
      </c>
      <c r="X27" s="65">
        <f t="shared" si="3"/>
        <v>0</v>
      </c>
    </row>
    <row r="28" spans="1:24" x14ac:dyDescent="0.25">
      <c r="A28" s="17">
        <f t="shared" si="0"/>
        <v>0</v>
      </c>
      <c r="B28" s="41"/>
      <c r="C28" s="52">
        <v>23</v>
      </c>
      <c r="D28" s="53" t="s">
        <v>106</v>
      </c>
      <c r="E28" s="54" t="s">
        <v>235</v>
      </c>
      <c r="F28" s="55" t="str">
        <f>Landen!D46</f>
        <v>Portugal</v>
      </c>
      <c r="G28" s="56"/>
      <c r="H28" s="56"/>
      <c r="I28" s="57" t="str">
        <f>Landen!D47</f>
        <v>Congo</v>
      </c>
      <c r="J28" s="58"/>
      <c r="K28" s="58"/>
      <c r="L28" s="47"/>
      <c r="N28" s="190"/>
      <c r="O28" s="66">
        <v>3</v>
      </c>
      <c r="P28" s="67" t="str">
        <f>INDEX(Data!C$37:C$40,MATCH($O28,Data!$B$37:$B$40,0),0)</f>
        <v>Zweden</v>
      </c>
      <c r="Q28" s="66">
        <f t="shared" si="8"/>
        <v>0</v>
      </c>
      <c r="R28" s="66">
        <f>INDEX(Data!D$4:D$76,MATCH($P28,Data!$C$4:$C$76,0),0)</f>
        <v>0</v>
      </c>
      <c r="S28" s="66">
        <f>INDEX(Data!E$4:E$76,MATCH($P28,Data!$C$4:$C$76,0),0)</f>
        <v>0</v>
      </c>
      <c r="T28" s="66">
        <f>INDEX(Data!F$4:F$76,MATCH($P28,Data!$C$4:$C$76,0),0)</f>
        <v>0</v>
      </c>
      <c r="U28" s="66">
        <f>INDEX(Data!G$4:G$76,MATCH($P28,Data!$C$4:$C$76,0),0)</f>
        <v>0</v>
      </c>
      <c r="V28" s="66">
        <f>INDEX(Data!H$4:H$76,MATCH($P28,Data!$C$4:$C$76,0),0)</f>
        <v>0</v>
      </c>
      <c r="W28" s="66">
        <f t="shared" si="2"/>
        <v>0</v>
      </c>
      <c r="X28" s="68">
        <f t="shared" si="3"/>
        <v>0</v>
      </c>
    </row>
    <row r="29" spans="1:24" x14ac:dyDescent="0.25">
      <c r="A29" s="17">
        <f t="shared" si="0"/>
        <v>0</v>
      </c>
      <c r="B29" s="41"/>
      <c r="C29" s="52">
        <v>24</v>
      </c>
      <c r="D29" s="53" t="s">
        <v>106</v>
      </c>
      <c r="E29" s="54" t="s">
        <v>236</v>
      </c>
      <c r="F29" s="55" t="str">
        <f>Landen!D48</f>
        <v>Oezbekistan</v>
      </c>
      <c r="G29" s="56"/>
      <c r="H29" s="56"/>
      <c r="I29" s="57" t="str">
        <f>Landen!D49</f>
        <v>Colombia</v>
      </c>
      <c r="J29" s="58"/>
      <c r="K29" s="58"/>
      <c r="L29" s="47"/>
      <c r="N29" s="190"/>
      <c r="O29" s="66">
        <v>4</v>
      </c>
      <c r="P29" s="67" t="str">
        <f>INDEX(Data!C$37:C$40,MATCH($O29,Data!$B$37:$B$40,0),0)</f>
        <v>Tunesië</v>
      </c>
      <c r="Q29" s="66">
        <f t="shared" si="8"/>
        <v>0</v>
      </c>
      <c r="R29" s="66">
        <f>INDEX(Data!D$4:D$76,MATCH($P29,Data!$C$4:$C$76,0),0)</f>
        <v>0</v>
      </c>
      <c r="S29" s="66">
        <f>INDEX(Data!E$4:E$76,MATCH($P29,Data!$C$4:$C$76,0),0)</f>
        <v>0</v>
      </c>
      <c r="T29" s="66">
        <f>INDEX(Data!F$4:F$76,MATCH($P29,Data!$C$4:$C$76,0),0)</f>
        <v>0</v>
      </c>
      <c r="U29" s="66">
        <f>INDEX(Data!G$4:G$76,MATCH($P29,Data!$C$4:$C$76,0),0)</f>
        <v>0</v>
      </c>
      <c r="V29" s="66">
        <f>INDEX(Data!H$4:H$76,MATCH($P29,Data!$C$4:$C$76,0),0)</f>
        <v>0</v>
      </c>
      <c r="W29" s="66">
        <f t="shared" si="2"/>
        <v>0</v>
      </c>
      <c r="X29" s="68">
        <f t="shared" si="3"/>
        <v>0</v>
      </c>
    </row>
    <row r="30" spans="1:24" x14ac:dyDescent="0.25">
      <c r="A30" s="17">
        <f t="shared" si="0"/>
        <v>0</v>
      </c>
      <c r="B30" s="41"/>
      <c r="C30" s="52">
        <v>25</v>
      </c>
      <c r="D30" s="53" t="s">
        <v>1</v>
      </c>
      <c r="E30" s="54" t="s">
        <v>237</v>
      </c>
      <c r="F30" s="55" t="str">
        <f>I7</f>
        <v>Tsjechië</v>
      </c>
      <c r="G30" s="56"/>
      <c r="H30" s="56"/>
      <c r="I30" s="57" t="str">
        <f>I6</f>
        <v>Zuid-Afrika</v>
      </c>
      <c r="J30" s="58"/>
      <c r="K30" s="58"/>
      <c r="L30" s="47"/>
      <c r="N30" s="191" t="s">
        <v>0</v>
      </c>
      <c r="O30" s="59">
        <v>1</v>
      </c>
      <c r="P30" s="60" t="str">
        <f>INDEX(Data!C$43:C$46,MATCH($O30,Data!$B$43:$B$46,0),0)</f>
        <v>België</v>
      </c>
      <c r="Q30" s="59">
        <f>SUM(R30:T30)</f>
        <v>0</v>
      </c>
      <c r="R30" s="59">
        <f>INDEX(Data!D$4:D$76,MATCH($P30,Data!$C$4:$C$76,0),0)</f>
        <v>0</v>
      </c>
      <c r="S30" s="59">
        <f>INDEX(Data!E$4:E$76,MATCH($P30,Data!$C$4:$C$76,0),0)</f>
        <v>0</v>
      </c>
      <c r="T30" s="59">
        <f>INDEX(Data!F$4:F$76,MATCH($P30,Data!$C$4:$C$76,0),0)</f>
        <v>0</v>
      </c>
      <c r="U30" s="59">
        <f>INDEX(Data!G$4:G$76,MATCH($P30,Data!$C$4:$C$76,0),0)</f>
        <v>0</v>
      </c>
      <c r="V30" s="59">
        <f>INDEX(Data!H$4:H$76,MATCH($P30,Data!$C$4:$C$76,0),0)</f>
        <v>0</v>
      </c>
      <c r="W30" s="59">
        <f t="shared" si="2"/>
        <v>0</v>
      </c>
      <c r="X30" s="61">
        <f t="shared" si="3"/>
        <v>0</v>
      </c>
    </row>
    <row r="31" spans="1:24" x14ac:dyDescent="0.25">
      <c r="A31" s="17">
        <f t="shared" si="0"/>
        <v>0</v>
      </c>
      <c r="B31" s="41"/>
      <c r="C31" s="52">
        <v>26</v>
      </c>
      <c r="D31" s="53" t="s">
        <v>2</v>
      </c>
      <c r="E31" s="54" t="s">
        <v>238</v>
      </c>
      <c r="F31" s="55" t="str">
        <f>I13</f>
        <v>Zwitserland</v>
      </c>
      <c r="G31" s="56"/>
      <c r="H31" s="56"/>
      <c r="I31" s="57" t="str">
        <f>I8</f>
        <v>Bosnië en Herzegovina</v>
      </c>
      <c r="J31" s="58"/>
      <c r="K31" s="58"/>
      <c r="L31" s="47"/>
      <c r="N31" s="191"/>
      <c r="O31" s="59">
        <v>2</v>
      </c>
      <c r="P31" s="60" t="str">
        <f>INDEX(Data!C$43:C$46,MATCH($O31,Data!$B$43:$B$46,0),0)</f>
        <v>Iran</v>
      </c>
      <c r="Q31" s="59">
        <f t="shared" ref="Q31:Q33" si="9">SUM(R31:T31)</f>
        <v>0</v>
      </c>
      <c r="R31" s="59">
        <f>INDEX(Data!D$4:D$76,MATCH($P31,Data!$C$4:$C$76,0),0)</f>
        <v>0</v>
      </c>
      <c r="S31" s="59">
        <f>INDEX(Data!E$4:E$76,MATCH($P31,Data!$C$4:$C$76,0),0)</f>
        <v>0</v>
      </c>
      <c r="T31" s="59">
        <f>INDEX(Data!F$4:F$76,MATCH($P31,Data!$C$4:$C$76,0),0)</f>
        <v>0</v>
      </c>
      <c r="U31" s="59">
        <f>INDEX(Data!G$4:G$76,MATCH($P31,Data!$C$4:$C$76,0),0)</f>
        <v>0</v>
      </c>
      <c r="V31" s="59">
        <f>INDEX(Data!H$4:H$76,MATCH($P31,Data!$C$4:$C$76,0),0)</f>
        <v>0</v>
      </c>
      <c r="W31" s="59">
        <f t="shared" si="2"/>
        <v>0</v>
      </c>
      <c r="X31" s="61">
        <f t="shared" si="3"/>
        <v>0</v>
      </c>
    </row>
    <row r="32" spans="1:24" x14ac:dyDescent="0.25">
      <c r="A32" s="17">
        <f t="shared" si="0"/>
        <v>0</v>
      </c>
      <c r="B32" s="41"/>
      <c r="C32" s="52">
        <v>27</v>
      </c>
      <c r="D32" s="53" t="s">
        <v>2</v>
      </c>
      <c r="E32" s="54" t="s">
        <v>239</v>
      </c>
      <c r="F32" s="55" t="str">
        <f>F8</f>
        <v>Canada</v>
      </c>
      <c r="G32" s="56"/>
      <c r="H32" s="56"/>
      <c r="I32" s="57" t="str">
        <f>F13</f>
        <v>Qatar</v>
      </c>
      <c r="J32" s="58"/>
      <c r="K32" s="58"/>
      <c r="L32" s="47"/>
      <c r="N32" s="191"/>
      <c r="O32" s="42">
        <v>3</v>
      </c>
      <c r="P32" s="46" t="str">
        <f>INDEX(Data!C$43:C$46,MATCH($O32,Data!$B$43:$B$46,0),0)</f>
        <v>Egypte</v>
      </c>
      <c r="Q32" s="42">
        <f t="shared" si="9"/>
        <v>0</v>
      </c>
      <c r="R32" s="42">
        <f>INDEX(Data!D$4:D$76,MATCH($P32,Data!$C$4:$C$76,0),0)</f>
        <v>0</v>
      </c>
      <c r="S32" s="42">
        <f>INDEX(Data!E$4:E$76,MATCH($P32,Data!$C$4:$C$76,0),0)</f>
        <v>0</v>
      </c>
      <c r="T32" s="42">
        <f>INDEX(Data!F$4:F$76,MATCH($P32,Data!$C$4:$C$76,0),0)</f>
        <v>0</v>
      </c>
      <c r="U32" s="42">
        <f>INDEX(Data!G$4:G$76,MATCH($P32,Data!$C$4:$C$76,0),0)</f>
        <v>0</v>
      </c>
      <c r="V32" s="42">
        <f>INDEX(Data!H$4:H$76,MATCH($P32,Data!$C$4:$C$76,0),0)</f>
        <v>0</v>
      </c>
      <c r="W32" s="42">
        <f t="shared" si="2"/>
        <v>0</v>
      </c>
      <c r="X32" s="62">
        <f t="shared" si="3"/>
        <v>0</v>
      </c>
    </row>
    <row r="33" spans="1:24" x14ac:dyDescent="0.25">
      <c r="A33" s="17">
        <f t="shared" si="0"/>
        <v>0</v>
      </c>
      <c r="B33" s="41"/>
      <c r="C33" s="52">
        <v>28</v>
      </c>
      <c r="D33" s="53" t="s">
        <v>1</v>
      </c>
      <c r="E33" s="54" t="s">
        <v>240</v>
      </c>
      <c r="F33" s="55" t="str">
        <f>F6</f>
        <v>Mexico</v>
      </c>
      <c r="G33" s="56"/>
      <c r="H33" s="56"/>
      <c r="I33" s="57" t="str">
        <f>F7</f>
        <v>Zuid-Korea</v>
      </c>
      <c r="J33" s="58"/>
      <c r="K33" s="58"/>
      <c r="L33" s="47"/>
      <c r="N33" s="191"/>
      <c r="O33" s="42">
        <v>4</v>
      </c>
      <c r="P33" s="46" t="str">
        <f>INDEX(Data!C$43:C$46,MATCH($O33,Data!$B$43:$B$46,0),0)</f>
        <v>Nieuw-Zeeland</v>
      </c>
      <c r="Q33" s="42">
        <f t="shared" si="9"/>
        <v>0</v>
      </c>
      <c r="R33" s="42">
        <f>INDEX(Data!D$4:D$76,MATCH($P33,Data!$C$4:$C$76,0),0)</f>
        <v>0</v>
      </c>
      <c r="S33" s="42">
        <f>INDEX(Data!E$4:E$76,MATCH($P33,Data!$C$4:$C$76,0),0)</f>
        <v>0</v>
      </c>
      <c r="T33" s="42">
        <f>INDEX(Data!F$4:F$76,MATCH($P33,Data!$C$4:$C$76,0),0)</f>
        <v>0</v>
      </c>
      <c r="U33" s="42">
        <f>INDEX(Data!G$4:G$76,MATCH($P33,Data!$C$4:$C$76,0),0)</f>
        <v>0</v>
      </c>
      <c r="V33" s="42">
        <f>INDEX(Data!H$4:H$76,MATCH($P33,Data!$C$4:$C$76,0),0)</f>
        <v>0</v>
      </c>
      <c r="W33" s="42">
        <f t="shared" si="2"/>
        <v>0</v>
      </c>
      <c r="X33" s="62">
        <f t="shared" si="3"/>
        <v>0</v>
      </c>
    </row>
    <row r="34" spans="1:24" x14ac:dyDescent="0.25">
      <c r="A34" s="17">
        <f t="shared" si="0"/>
        <v>0</v>
      </c>
      <c r="B34" s="41"/>
      <c r="C34" s="52">
        <v>29</v>
      </c>
      <c r="D34" s="53" t="s">
        <v>3</v>
      </c>
      <c r="E34" s="54" t="s">
        <v>241</v>
      </c>
      <c r="F34" s="55" t="str">
        <f>F12</f>
        <v>Brazilië</v>
      </c>
      <c r="G34" s="56"/>
      <c r="H34" s="56"/>
      <c r="I34" s="57" t="str">
        <f>F10</f>
        <v>Haïti</v>
      </c>
      <c r="J34" s="58"/>
      <c r="K34" s="58"/>
      <c r="L34" s="47"/>
      <c r="N34" s="190" t="s">
        <v>7</v>
      </c>
      <c r="O34" s="63">
        <v>1</v>
      </c>
      <c r="P34" s="64" t="str">
        <f>INDEX(Data!C$49:C$52,MATCH($O34,Data!$B$49:$B$52,0),0)</f>
        <v>Spanje</v>
      </c>
      <c r="Q34" s="63">
        <f>SUM(R34:T34)</f>
        <v>0</v>
      </c>
      <c r="R34" s="63">
        <f>INDEX(Data!D$4:D$76,MATCH($P34,Data!$C$4:$C$76,0),0)</f>
        <v>0</v>
      </c>
      <c r="S34" s="63">
        <f>INDEX(Data!E$4:E$76,MATCH($P34,Data!$C$4:$C$76,0),0)</f>
        <v>0</v>
      </c>
      <c r="T34" s="63">
        <f>INDEX(Data!F$4:F$76,MATCH($P34,Data!$C$4:$C$76,0),0)</f>
        <v>0</v>
      </c>
      <c r="U34" s="63">
        <f>INDEX(Data!G$4:G$76,MATCH($P34,Data!$C$4:$C$76,0),0)</f>
        <v>0</v>
      </c>
      <c r="V34" s="63">
        <f>INDEX(Data!H$4:H$76,MATCH($P34,Data!$C$4:$C$76,0),0)</f>
        <v>0</v>
      </c>
      <c r="W34" s="63">
        <f t="shared" si="2"/>
        <v>0</v>
      </c>
      <c r="X34" s="65">
        <f t="shared" si="3"/>
        <v>0</v>
      </c>
    </row>
    <row r="35" spans="1:24" x14ac:dyDescent="0.25">
      <c r="A35" s="17">
        <f t="shared" si="0"/>
        <v>0</v>
      </c>
      <c r="B35" s="41"/>
      <c r="C35" s="52">
        <v>30</v>
      </c>
      <c r="D35" s="53" t="s">
        <v>3</v>
      </c>
      <c r="E35" s="54" t="s">
        <v>242</v>
      </c>
      <c r="F35" s="55" t="str">
        <f>I10</f>
        <v>Schotland</v>
      </c>
      <c r="G35" s="56"/>
      <c r="H35" s="56"/>
      <c r="I35" s="57" t="str">
        <f>I12</f>
        <v>Marokko</v>
      </c>
      <c r="J35" s="58"/>
      <c r="K35" s="58"/>
      <c r="L35" s="47"/>
      <c r="N35" s="190"/>
      <c r="O35" s="63">
        <v>2</v>
      </c>
      <c r="P35" s="64" t="str">
        <f>INDEX(Data!C$49:C$52,MATCH($O35,Data!$B$49:$B$52,0),0)</f>
        <v>Uruguay</v>
      </c>
      <c r="Q35" s="63">
        <f t="shared" ref="Q35:Q37" si="10">SUM(R35:T35)</f>
        <v>0</v>
      </c>
      <c r="R35" s="63">
        <f>INDEX(Data!D$4:D$76,MATCH($P35,Data!$C$4:$C$76,0),0)</f>
        <v>0</v>
      </c>
      <c r="S35" s="63">
        <f>INDEX(Data!E$4:E$76,MATCH($P35,Data!$C$4:$C$76,0),0)</f>
        <v>0</v>
      </c>
      <c r="T35" s="63">
        <f>INDEX(Data!F$4:F$76,MATCH($P35,Data!$C$4:$C$76,0),0)</f>
        <v>0</v>
      </c>
      <c r="U35" s="63">
        <f>INDEX(Data!G$4:G$76,MATCH($P35,Data!$C$4:$C$76,0),0)</f>
        <v>0</v>
      </c>
      <c r="V35" s="63">
        <f>INDEX(Data!H$4:H$76,MATCH($P35,Data!$C$4:$C$76,0),0)</f>
        <v>0</v>
      </c>
      <c r="W35" s="63">
        <f t="shared" si="2"/>
        <v>0</v>
      </c>
      <c r="X35" s="65">
        <f t="shared" si="3"/>
        <v>0</v>
      </c>
    </row>
    <row r="36" spans="1:24" x14ac:dyDescent="0.25">
      <c r="A36" s="17">
        <f t="shared" si="0"/>
        <v>0</v>
      </c>
      <c r="B36" s="41"/>
      <c r="C36" s="52">
        <v>31</v>
      </c>
      <c r="D36" s="53" t="s">
        <v>4</v>
      </c>
      <c r="E36" s="54" t="s">
        <v>243</v>
      </c>
      <c r="F36" s="55" t="str">
        <f>I11</f>
        <v>Turkije</v>
      </c>
      <c r="G36" s="56"/>
      <c r="H36" s="56"/>
      <c r="I36" s="57" t="str">
        <f>I9</f>
        <v>Paraguay</v>
      </c>
      <c r="J36" s="58"/>
      <c r="K36" s="58"/>
      <c r="L36" s="47"/>
      <c r="N36" s="190"/>
      <c r="O36" s="66">
        <v>3</v>
      </c>
      <c r="P36" s="67" t="str">
        <f>INDEX(Data!C$49:C$52,MATCH($O36,Data!$B$49:$B$52,0),0)</f>
        <v>Saoedi-Arabië</v>
      </c>
      <c r="Q36" s="66">
        <f t="shared" si="10"/>
        <v>0</v>
      </c>
      <c r="R36" s="66">
        <f>INDEX(Data!D$4:D$76,MATCH($P36,Data!$C$4:$C$76,0),0)</f>
        <v>0</v>
      </c>
      <c r="S36" s="66">
        <f>INDEX(Data!E$4:E$76,MATCH($P36,Data!$C$4:$C$76,0),0)</f>
        <v>0</v>
      </c>
      <c r="T36" s="66">
        <f>INDEX(Data!F$4:F$76,MATCH($P36,Data!$C$4:$C$76,0),0)</f>
        <v>0</v>
      </c>
      <c r="U36" s="66">
        <f>INDEX(Data!G$4:G$76,MATCH($P36,Data!$C$4:$C$76,0),0)</f>
        <v>0</v>
      </c>
      <c r="V36" s="66">
        <f>INDEX(Data!H$4:H$76,MATCH($P36,Data!$C$4:$C$76,0),0)</f>
        <v>0</v>
      </c>
      <c r="W36" s="66">
        <f t="shared" si="2"/>
        <v>0</v>
      </c>
      <c r="X36" s="68">
        <f t="shared" si="3"/>
        <v>0</v>
      </c>
    </row>
    <row r="37" spans="1:24" x14ac:dyDescent="0.25">
      <c r="A37" s="17">
        <f t="shared" si="0"/>
        <v>0</v>
      </c>
      <c r="B37" s="41"/>
      <c r="C37" s="52">
        <v>32</v>
      </c>
      <c r="D37" s="53" t="s">
        <v>4</v>
      </c>
      <c r="E37" s="54" t="s">
        <v>244</v>
      </c>
      <c r="F37" s="55" t="str">
        <f>F9</f>
        <v>Verenigde Staten</v>
      </c>
      <c r="G37" s="56"/>
      <c r="H37" s="56"/>
      <c r="I37" s="57" t="str">
        <f>F11</f>
        <v>Australië</v>
      </c>
      <c r="J37" s="58"/>
      <c r="K37" s="58"/>
      <c r="L37" s="47"/>
      <c r="N37" s="190"/>
      <c r="O37" s="66">
        <v>4</v>
      </c>
      <c r="P37" s="67" t="str">
        <f>INDEX(Data!C$49:C$52,MATCH($O37,Data!$B$49:$B$52,0),0)</f>
        <v>Kaapverdië</v>
      </c>
      <c r="Q37" s="66">
        <f t="shared" si="10"/>
        <v>0</v>
      </c>
      <c r="R37" s="66">
        <f>INDEX(Data!D$4:D$76,MATCH($P37,Data!$C$4:$C$76,0),0)</f>
        <v>0</v>
      </c>
      <c r="S37" s="66">
        <f>INDEX(Data!E$4:E$76,MATCH($P37,Data!$C$4:$C$76,0),0)</f>
        <v>0</v>
      </c>
      <c r="T37" s="66">
        <f>INDEX(Data!F$4:F$76,MATCH($P37,Data!$C$4:$C$76,0),0)</f>
        <v>0</v>
      </c>
      <c r="U37" s="66">
        <f>INDEX(Data!G$4:G$76,MATCH($P37,Data!$C$4:$C$76,0),0)</f>
        <v>0</v>
      </c>
      <c r="V37" s="66">
        <f>INDEX(Data!H$4:H$76,MATCH($P37,Data!$C$4:$C$76,0),0)</f>
        <v>0</v>
      </c>
      <c r="W37" s="66">
        <f t="shared" si="2"/>
        <v>0</v>
      </c>
      <c r="X37" s="68">
        <f t="shared" si="3"/>
        <v>0</v>
      </c>
    </row>
    <row r="38" spans="1:24" x14ac:dyDescent="0.25">
      <c r="A38" s="17">
        <f t="shared" si="0"/>
        <v>0</v>
      </c>
      <c r="B38" s="41"/>
      <c r="C38" s="52">
        <v>33</v>
      </c>
      <c r="D38" s="53" t="s">
        <v>5</v>
      </c>
      <c r="E38" s="54" t="s">
        <v>245</v>
      </c>
      <c r="F38" s="55" t="str">
        <f>F15</f>
        <v>Duitsland</v>
      </c>
      <c r="G38" s="56"/>
      <c r="H38" s="56"/>
      <c r="I38" s="57" t="str">
        <f>F14</f>
        <v>Ivoorkust</v>
      </c>
      <c r="J38" s="58"/>
      <c r="K38" s="58"/>
      <c r="L38" s="47"/>
      <c r="N38" s="191" t="s">
        <v>104</v>
      </c>
      <c r="O38" s="59">
        <v>1</v>
      </c>
      <c r="P38" s="60" t="str">
        <f>INDEX(Data!C$55:C$58,MATCH($O38,Data!$B$55:$B$58,0),0)</f>
        <v>Frankrijk</v>
      </c>
      <c r="Q38" s="59">
        <f>SUM(R38:T38)</f>
        <v>0</v>
      </c>
      <c r="R38" s="59">
        <f>INDEX(Data!D$4:D$76,MATCH($P38,Data!$C$4:$C$76,0),0)</f>
        <v>0</v>
      </c>
      <c r="S38" s="59">
        <f>INDEX(Data!E$4:E$76,MATCH($P38,Data!$C$4:$C$76,0),0)</f>
        <v>0</v>
      </c>
      <c r="T38" s="59">
        <f>INDEX(Data!F$4:F$76,MATCH($P38,Data!$C$4:$C$76,0),0)</f>
        <v>0</v>
      </c>
      <c r="U38" s="59">
        <f>INDEX(Data!G$4:G$76,MATCH($P38,Data!$C$4:$C$76,0),0)</f>
        <v>0</v>
      </c>
      <c r="V38" s="59">
        <f>INDEX(Data!H$4:H$76,MATCH($P38,Data!$C$4:$C$76,0),0)</f>
        <v>0</v>
      </c>
      <c r="W38" s="59">
        <f t="shared" ref="W38:W53" si="11">U38-V38</f>
        <v>0</v>
      </c>
      <c r="X38" s="61">
        <f t="shared" ref="X38:X53" si="12">R38*3+S38</f>
        <v>0</v>
      </c>
    </row>
    <row r="39" spans="1:24" x14ac:dyDescent="0.25">
      <c r="A39" s="17">
        <f t="shared" si="0"/>
        <v>0</v>
      </c>
      <c r="B39" s="41"/>
      <c r="C39" s="52">
        <v>34</v>
      </c>
      <c r="D39" s="53" t="s">
        <v>5</v>
      </c>
      <c r="E39" s="54" t="s">
        <v>246</v>
      </c>
      <c r="F39" s="55" t="str">
        <f>I14</f>
        <v>Ecuador</v>
      </c>
      <c r="G39" s="56"/>
      <c r="H39" s="56"/>
      <c r="I39" s="57" t="str">
        <f>I15</f>
        <v>Curaçao</v>
      </c>
      <c r="J39" s="58"/>
      <c r="K39" s="58"/>
      <c r="L39" s="47"/>
      <c r="N39" s="191"/>
      <c r="O39" s="59">
        <v>2</v>
      </c>
      <c r="P39" s="60" t="str">
        <f>INDEX(Data!C$55:C$58,MATCH($O39,Data!$B$55:$B$58,0),0)</f>
        <v>Senegal</v>
      </c>
      <c r="Q39" s="59">
        <f t="shared" ref="Q39:Q41" si="13">SUM(R39:T39)</f>
        <v>0</v>
      </c>
      <c r="R39" s="59">
        <f>INDEX(Data!D$4:D$76,MATCH($P39,Data!$C$4:$C$76,0),0)</f>
        <v>0</v>
      </c>
      <c r="S39" s="59">
        <f>INDEX(Data!E$4:E$76,MATCH($P39,Data!$C$4:$C$76,0),0)</f>
        <v>0</v>
      </c>
      <c r="T39" s="59">
        <f>INDEX(Data!F$4:F$76,MATCH($P39,Data!$C$4:$C$76,0),0)</f>
        <v>0</v>
      </c>
      <c r="U39" s="59">
        <f>INDEX(Data!G$4:G$76,MATCH($P39,Data!$C$4:$C$76,0),0)</f>
        <v>0</v>
      </c>
      <c r="V39" s="59">
        <f>INDEX(Data!H$4:H$76,MATCH($P39,Data!$C$4:$C$76,0),0)</f>
        <v>0</v>
      </c>
      <c r="W39" s="59">
        <f t="shared" si="11"/>
        <v>0</v>
      </c>
      <c r="X39" s="61">
        <f t="shared" si="12"/>
        <v>0</v>
      </c>
    </row>
    <row r="40" spans="1:24" x14ac:dyDescent="0.25">
      <c r="A40" s="17">
        <f t="shared" si="0"/>
        <v>0</v>
      </c>
      <c r="B40" s="41"/>
      <c r="C40" s="52">
        <v>35</v>
      </c>
      <c r="D40" s="53" t="s">
        <v>6</v>
      </c>
      <c r="E40" s="54" t="s">
        <v>247</v>
      </c>
      <c r="F40" s="55" t="str">
        <f>F16</f>
        <v>Nederland</v>
      </c>
      <c r="G40" s="56"/>
      <c r="H40" s="56"/>
      <c r="I40" s="57" t="str">
        <f>F17</f>
        <v>Zweden</v>
      </c>
      <c r="J40" s="58"/>
      <c r="K40" s="58"/>
      <c r="L40" s="47"/>
      <c r="N40" s="191"/>
      <c r="O40" s="42">
        <v>3</v>
      </c>
      <c r="P40" s="46" t="str">
        <f>INDEX(Data!C$55:C$58,MATCH($O40,Data!$B$55:$B$58,0),0)</f>
        <v>Noorwegen</v>
      </c>
      <c r="Q40" s="42">
        <f t="shared" si="13"/>
        <v>0</v>
      </c>
      <c r="R40" s="42">
        <f>INDEX(Data!D$4:D$76,MATCH($P40,Data!$C$4:$C$76,0),0)</f>
        <v>0</v>
      </c>
      <c r="S40" s="42">
        <f>INDEX(Data!E$4:E$76,MATCH($P40,Data!$C$4:$C$76,0),0)</f>
        <v>0</v>
      </c>
      <c r="T40" s="42">
        <f>INDEX(Data!F$4:F$76,MATCH($P40,Data!$C$4:$C$76,0),0)</f>
        <v>0</v>
      </c>
      <c r="U40" s="42">
        <f>INDEX(Data!G$4:G$76,MATCH($P40,Data!$C$4:$C$76,0),0)</f>
        <v>0</v>
      </c>
      <c r="V40" s="42">
        <f>INDEX(Data!H$4:H$76,MATCH($P40,Data!$C$4:$C$76,0),0)</f>
        <v>0</v>
      </c>
      <c r="W40" s="42">
        <f t="shared" si="11"/>
        <v>0</v>
      </c>
      <c r="X40" s="62">
        <f t="shared" si="12"/>
        <v>0</v>
      </c>
    </row>
    <row r="41" spans="1:24" x14ac:dyDescent="0.25">
      <c r="A41" s="17">
        <f t="shared" si="0"/>
        <v>0</v>
      </c>
      <c r="B41" s="41"/>
      <c r="C41" s="52">
        <v>36</v>
      </c>
      <c r="D41" s="53" t="s">
        <v>6</v>
      </c>
      <c r="E41" s="54" t="s">
        <v>248</v>
      </c>
      <c r="F41" s="55" t="str">
        <f>I17</f>
        <v>Tunesië</v>
      </c>
      <c r="G41" s="56"/>
      <c r="H41" s="56"/>
      <c r="I41" s="57" t="str">
        <f>I16</f>
        <v>Japan</v>
      </c>
      <c r="J41" s="58"/>
      <c r="K41" s="58"/>
      <c r="L41" s="47"/>
      <c r="N41" s="191"/>
      <c r="O41" s="42">
        <v>4</v>
      </c>
      <c r="P41" s="46" t="str">
        <f>INDEX(Data!C$55:C$58,MATCH($O41,Data!$B$55:$B$58,0),0)</f>
        <v>Irak</v>
      </c>
      <c r="Q41" s="42">
        <f t="shared" si="13"/>
        <v>0</v>
      </c>
      <c r="R41" s="42">
        <f>INDEX(Data!D$4:D$76,MATCH($P41,Data!$C$4:$C$76,0),0)</f>
        <v>0</v>
      </c>
      <c r="S41" s="42">
        <f>INDEX(Data!E$4:E$76,MATCH($P41,Data!$C$4:$C$76,0),0)</f>
        <v>0</v>
      </c>
      <c r="T41" s="42">
        <f>INDEX(Data!F$4:F$76,MATCH($P41,Data!$C$4:$C$76,0),0)</f>
        <v>0</v>
      </c>
      <c r="U41" s="42">
        <f>INDEX(Data!G$4:G$76,MATCH($P41,Data!$C$4:$C$76,0),0)</f>
        <v>0</v>
      </c>
      <c r="V41" s="42">
        <f>INDEX(Data!H$4:H$76,MATCH($P41,Data!$C$4:$C$76,0),0)</f>
        <v>0</v>
      </c>
      <c r="W41" s="42">
        <f t="shared" si="11"/>
        <v>0</v>
      </c>
      <c r="X41" s="62">
        <f t="shared" si="12"/>
        <v>0</v>
      </c>
    </row>
    <row r="42" spans="1:24" x14ac:dyDescent="0.25">
      <c r="A42" s="17">
        <f t="shared" si="0"/>
        <v>0</v>
      </c>
      <c r="B42" s="41"/>
      <c r="C42" s="52">
        <v>37</v>
      </c>
      <c r="D42" s="53" t="s">
        <v>7</v>
      </c>
      <c r="E42" s="54" t="s">
        <v>249</v>
      </c>
      <c r="F42" s="55" t="str">
        <f>I18</f>
        <v>Uruguay</v>
      </c>
      <c r="G42" s="56"/>
      <c r="H42" s="56"/>
      <c r="I42" s="57" t="str">
        <f>I19</f>
        <v>Kaapverdië</v>
      </c>
      <c r="J42" s="58"/>
      <c r="K42" s="58"/>
      <c r="L42" s="47"/>
      <c r="N42" s="190" t="s">
        <v>105</v>
      </c>
      <c r="O42" s="63">
        <v>1</v>
      </c>
      <c r="P42" s="64" t="str">
        <f>INDEX(Data!C$61:C$64,MATCH($O42,Data!$B$61:$B$64,0),0)</f>
        <v>Argentinië</v>
      </c>
      <c r="Q42" s="63">
        <f>SUM(R42:T42)</f>
        <v>0</v>
      </c>
      <c r="R42" s="63">
        <f>INDEX(Data!D$4:D$76,MATCH($P42,Data!$C$4:$C$76,0),0)</f>
        <v>0</v>
      </c>
      <c r="S42" s="63">
        <f>INDEX(Data!E$4:E$76,MATCH($P42,Data!$C$4:$C$76,0),0)</f>
        <v>0</v>
      </c>
      <c r="T42" s="63">
        <f>INDEX(Data!F$4:F$76,MATCH($P42,Data!$C$4:$C$76,0),0)</f>
        <v>0</v>
      </c>
      <c r="U42" s="63">
        <f>INDEX(Data!G$4:G$76,MATCH($P42,Data!$C$4:$C$76,0),0)</f>
        <v>0</v>
      </c>
      <c r="V42" s="63">
        <f>INDEX(Data!H$4:H$76,MATCH($P42,Data!$C$4:$C$76,0),0)</f>
        <v>0</v>
      </c>
      <c r="W42" s="63">
        <f t="shared" si="11"/>
        <v>0</v>
      </c>
      <c r="X42" s="65">
        <f t="shared" si="12"/>
        <v>0</v>
      </c>
    </row>
    <row r="43" spans="1:24" x14ac:dyDescent="0.25">
      <c r="A43" s="17">
        <f t="shared" si="0"/>
        <v>0</v>
      </c>
      <c r="B43" s="41"/>
      <c r="C43" s="52">
        <v>38</v>
      </c>
      <c r="D43" s="53" t="s">
        <v>7</v>
      </c>
      <c r="E43" s="54" t="s">
        <v>250</v>
      </c>
      <c r="F43" s="55" t="str">
        <f>F19</f>
        <v>Spanje</v>
      </c>
      <c r="G43" s="56"/>
      <c r="H43" s="56"/>
      <c r="I43" s="57" t="str">
        <f>F18</f>
        <v>Saoedi-Arabië</v>
      </c>
      <c r="J43" s="58"/>
      <c r="K43" s="58"/>
      <c r="L43" s="47"/>
      <c r="N43" s="190"/>
      <c r="O43" s="63">
        <v>2</v>
      </c>
      <c r="P43" s="64" t="str">
        <f>INDEX(Data!C$61:C$64,MATCH($O43,Data!$B$61:$B$64,0),0)</f>
        <v>Oostenrijk</v>
      </c>
      <c r="Q43" s="63">
        <f t="shared" ref="Q43:Q45" si="14">SUM(R43:T43)</f>
        <v>0</v>
      </c>
      <c r="R43" s="63">
        <f>INDEX(Data!D$4:D$76,MATCH($P43,Data!$C$4:$C$76,0),0)</f>
        <v>0</v>
      </c>
      <c r="S43" s="63">
        <f>INDEX(Data!E$4:E$76,MATCH($P43,Data!$C$4:$C$76,0),0)</f>
        <v>0</v>
      </c>
      <c r="T43" s="63">
        <f>INDEX(Data!F$4:F$76,MATCH($P43,Data!$C$4:$C$76,0),0)</f>
        <v>0</v>
      </c>
      <c r="U43" s="63">
        <f>INDEX(Data!G$4:G$76,MATCH($P43,Data!$C$4:$C$76,0),0)</f>
        <v>0</v>
      </c>
      <c r="V43" s="63">
        <f>INDEX(Data!H$4:H$76,MATCH($P43,Data!$C$4:$C$76,0),0)</f>
        <v>0</v>
      </c>
      <c r="W43" s="63">
        <f t="shared" si="11"/>
        <v>0</v>
      </c>
      <c r="X43" s="65">
        <f t="shared" si="12"/>
        <v>0</v>
      </c>
    </row>
    <row r="44" spans="1:24" x14ac:dyDescent="0.25">
      <c r="A44" s="17">
        <f t="shared" si="0"/>
        <v>0</v>
      </c>
      <c r="B44" s="41"/>
      <c r="C44" s="52">
        <v>39</v>
      </c>
      <c r="D44" s="53" t="s">
        <v>0</v>
      </c>
      <c r="E44" s="54" t="s">
        <v>251</v>
      </c>
      <c r="F44" s="55" t="str">
        <f>F21</f>
        <v>België</v>
      </c>
      <c r="G44" s="56"/>
      <c r="H44" s="56"/>
      <c r="I44" s="57" t="str">
        <f>F20</f>
        <v>Iran</v>
      </c>
      <c r="J44" s="58"/>
      <c r="K44" s="58"/>
      <c r="L44" s="47"/>
      <c r="N44" s="190"/>
      <c r="O44" s="66">
        <v>3</v>
      </c>
      <c r="P44" s="67" t="str">
        <f>INDEX(Data!C$61:C$64,MATCH($O44,Data!$B$61:$B$64,0),0)</f>
        <v>Algerije</v>
      </c>
      <c r="Q44" s="66">
        <f t="shared" si="14"/>
        <v>0</v>
      </c>
      <c r="R44" s="66">
        <f>INDEX(Data!D$4:D$76,MATCH($P44,Data!$C$4:$C$76,0),0)</f>
        <v>0</v>
      </c>
      <c r="S44" s="66">
        <f>INDEX(Data!E$4:E$76,MATCH($P44,Data!$C$4:$C$76,0),0)</f>
        <v>0</v>
      </c>
      <c r="T44" s="66">
        <f>INDEX(Data!F$4:F$76,MATCH($P44,Data!$C$4:$C$76,0),0)</f>
        <v>0</v>
      </c>
      <c r="U44" s="66">
        <f>INDEX(Data!G$4:G$76,MATCH($P44,Data!$C$4:$C$76,0),0)</f>
        <v>0</v>
      </c>
      <c r="V44" s="66">
        <f>INDEX(Data!H$4:H$76,MATCH($P44,Data!$C$4:$C$76,0),0)</f>
        <v>0</v>
      </c>
      <c r="W44" s="66">
        <f t="shared" si="11"/>
        <v>0</v>
      </c>
      <c r="X44" s="68">
        <f t="shared" si="12"/>
        <v>0</v>
      </c>
    </row>
    <row r="45" spans="1:24" x14ac:dyDescent="0.25">
      <c r="A45" s="17">
        <f t="shared" si="0"/>
        <v>0</v>
      </c>
      <c r="B45" s="41"/>
      <c r="C45" s="52">
        <v>40</v>
      </c>
      <c r="D45" s="53" t="s">
        <v>0</v>
      </c>
      <c r="E45" s="54" t="s">
        <v>252</v>
      </c>
      <c r="F45" s="55" t="str">
        <f>I20</f>
        <v>Nieuw-Zeeland</v>
      </c>
      <c r="G45" s="56"/>
      <c r="H45" s="56"/>
      <c r="I45" s="57" t="str">
        <f>I21</f>
        <v>Egypte</v>
      </c>
      <c r="J45" s="58"/>
      <c r="K45" s="58"/>
      <c r="L45" s="47"/>
      <c r="N45" s="190"/>
      <c r="O45" s="66">
        <v>4</v>
      </c>
      <c r="P45" s="67" t="str">
        <f>INDEX(Data!C$61:C$64,MATCH($O45,Data!$B$61:$B$64,0),0)</f>
        <v>Jordanië</v>
      </c>
      <c r="Q45" s="66">
        <f t="shared" si="14"/>
        <v>0</v>
      </c>
      <c r="R45" s="66">
        <f>INDEX(Data!D$4:D$76,MATCH($P45,Data!$C$4:$C$76,0),0)</f>
        <v>0</v>
      </c>
      <c r="S45" s="66">
        <f>INDEX(Data!E$4:E$76,MATCH($P45,Data!$C$4:$C$76,0),0)</f>
        <v>0</v>
      </c>
      <c r="T45" s="66">
        <f>INDEX(Data!F$4:F$76,MATCH($P45,Data!$C$4:$C$76,0),0)</f>
        <v>0</v>
      </c>
      <c r="U45" s="66">
        <f>INDEX(Data!G$4:G$76,MATCH($P45,Data!$C$4:$C$76,0),0)</f>
        <v>0</v>
      </c>
      <c r="V45" s="66">
        <f>INDEX(Data!H$4:H$76,MATCH($P45,Data!$C$4:$C$76,0),0)</f>
        <v>0</v>
      </c>
      <c r="W45" s="66">
        <f t="shared" si="11"/>
        <v>0</v>
      </c>
      <c r="X45" s="68">
        <f t="shared" si="12"/>
        <v>0</v>
      </c>
    </row>
    <row r="46" spans="1:24" x14ac:dyDescent="0.25">
      <c r="A46" s="17">
        <f t="shared" si="0"/>
        <v>0</v>
      </c>
      <c r="B46" s="41"/>
      <c r="C46" s="52">
        <v>41</v>
      </c>
      <c r="D46" s="53" t="s">
        <v>104</v>
      </c>
      <c r="E46" s="54" t="s">
        <v>253</v>
      </c>
      <c r="F46" s="55" t="str">
        <f>I23</f>
        <v>Noorwegen</v>
      </c>
      <c r="G46" s="56"/>
      <c r="H46" s="56"/>
      <c r="I46" s="57" t="str">
        <f>I22</f>
        <v>Senegal</v>
      </c>
      <c r="J46" s="58"/>
      <c r="K46" s="58"/>
      <c r="L46" s="47"/>
      <c r="N46" s="191" t="s">
        <v>106</v>
      </c>
      <c r="O46" s="59">
        <v>1</v>
      </c>
      <c r="P46" s="60" t="str">
        <f>INDEX(Data!C$67:C$70,MATCH($O46,Data!$B$67:$B$70,0),0)</f>
        <v>Portugal</v>
      </c>
      <c r="Q46" s="59">
        <f>SUM(R46:T46)</f>
        <v>0</v>
      </c>
      <c r="R46" s="59">
        <f>INDEX(Data!D$4:D$76,MATCH($P46,Data!$C$4:$C$76,0),0)</f>
        <v>0</v>
      </c>
      <c r="S46" s="59">
        <f>INDEX(Data!E$4:E$76,MATCH($P46,Data!$C$4:$C$76,0),0)</f>
        <v>0</v>
      </c>
      <c r="T46" s="59">
        <f>INDEX(Data!F$4:F$76,MATCH($P46,Data!$C$4:$C$76,0),0)</f>
        <v>0</v>
      </c>
      <c r="U46" s="59">
        <f>INDEX(Data!G$4:G$76,MATCH($P46,Data!$C$4:$C$76,0),0)</f>
        <v>0</v>
      </c>
      <c r="V46" s="59">
        <f>INDEX(Data!H$4:H$76,MATCH($P46,Data!$C$4:$C$76,0),0)</f>
        <v>0</v>
      </c>
      <c r="W46" s="59">
        <f t="shared" si="11"/>
        <v>0</v>
      </c>
      <c r="X46" s="61">
        <f t="shared" si="12"/>
        <v>0</v>
      </c>
    </row>
    <row r="47" spans="1:24" x14ac:dyDescent="0.25">
      <c r="A47" s="17">
        <f t="shared" si="0"/>
        <v>0</v>
      </c>
      <c r="B47" s="41"/>
      <c r="C47" s="52">
        <v>42</v>
      </c>
      <c r="D47" s="53" t="s">
        <v>104</v>
      </c>
      <c r="E47" s="54" t="s">
        <v>254</v>
      </c>
      <c r="F47" s="55" t="str">
        <f>F22</f>
        <v>Frankrijk</v>
      </c>
      <c r="G47" s="56"/>
      <c r="H47" s="56"/>
      <c r="I47" s="57" t="str">
        <f>F23</f>
        <v>Irak</v>
      </c>
      <c r="J47" s="58"/>
      <c r="K47" s="58"/>
      <c r="L47" s="47"/>
      <c r="N47" s="191"/>
      <c r="O47" s="59">
        <v>2</v>
      </c>
      <c r="P47" s="60" t="str">
        <f>INDEX(Data!C$67:C$70,MATCH($O47,Data!$B$67:$B$70,0),0)</f>
        <v>Colombia</v>
      </c>
      <c r="Q47" s="59">
        <f t="shared" ref="Q47:Q49" si="15">SUM(R47:T47)</f>
        <v>0</v>
      </c>
      <c r="R47" s="59">
        <f>INDEX(Data!D$4:D$76,MATCH($P47,Data!$C$4:$C$76,0),0)</f>
        <v>0</v>
      </c>
      <c r="S47" s="59">
        <f>INDEX(Data!E$4:E$76,MATCH($P47,Data!$C$4:$C$76,0),0)</f>
        <v>0</v>
      </c>
      <c r="T47" s="59">
        <f>INDEX(Data!F$4:F$76,MATCH($P47,Data!$C$4:$C$76,0),0)</f>
        <v>0</v>
      </c>
      <c r="U47" s="59">
        <f>INDEX(Data!G$4:G$76,MATCH($P47,Data!$C$4:$C$76,0),0)</f>
        <v>0</v>
      </c>
      <c r="V47" s="59">
        <f>INDEX(Data!H$4:H$76,MATCH($P47,Data!$C$4:$C$76,0),0)</f>
        <v>0</v>
      </c>
      <c r="W47" s="59">
        <f t="shared" si="11"/>
        <v>0</v>
      </c>
      <c r="X47" s="61">
        <f t="shared" si="12"/>
        <v>0</v>
      </c>
    </row>
    <row r="48" spans="1:24" x14ac:dyDescent="0.25">
      <c r="A48" s="17">
        <f t="shared" si="0"/>
        <v>0</v>
      </c>
      <c r="B48" s="41"/>
      <c r="C48" s="52">
        <v>43</v>
      </c>
      <c r="D48" s="53" t="s">
        <v>105</v>
      </c>
      <c r="E48" s="54" t="s">
        <v>255</v>
      </c>
      <c r="F48" s="55" t="str">
        <f>F24</f>
        <v>Argentinië</v>
      </c>
      <c r="G48" s="56"/>
      <c r="H48" s="56"/>
      <c r="I48" s="57" t="str">
        <f>F25</f>
        <v>Oostenrijk</v>
      </c>
      <c r="J48" s="58"/>
      <c r="K48" s="58"/>
      <c r="L48" s="47"/>
      <c r="N48" s="191"/>
      <c r="O48" s="42">
        <v>3</v>
      </c>
      <c r="P48" s="46" t="str">
        <f>INDEX(Data!C$67:C$70,MATCH($O48,Data!$B$67:$B$70,0),0)</f>
        <v>Congo</v>
      </c>
      <c r="Q48" s="42">
        <f t="shared" si="15"/>
        <v>0</v>
      </c>
      <c r="R48" s="42">
        <f>INDEX(Data!D$4:D$76,MATCH($P48,Data!$C$4:$C$76,0),0)</f>
        <v>0</v>
      </c>
      <c r="S48" s="42">
        <f>INDEX(Data!E$4:E$76,MATCH($P48,Data!$C$4:$C$76,0),0)</f>
        <v>0</v>
      </c>
      <c r="T48" s="42">
        <f>INDEX(Data!F$4:F$76,MATCH($P48,Data!$C$4:$C$76,0),0)</f>
        <v>0</v>
      </c>
      <c r="U48" s="42">
        <f>INDEX(Data!G$4:G$76,MATCH($P48,Data!$C$4:$C$76,0),0)</f>
        <v>0</v>
      </c>
      <c r="V48" s="42">
        <f>INDEX(Data!H$4:H$76,MATCH($P48,Data!$C$4:$C$76,0),0)</f>
        <v>0</v>
      </c>
      <c r="W48" s="42">
        <f t="shared" si="11"/>
        <v>0</v>
      </c>
      <c r="X48" s="62">
        <f t="shared" si="12"/>
        <v>0</v>
      </c>
    </row>
    <row r="49" spans="1:24" x14ac:dyDescent="0.25">
      <c r="A49" s="17">
        <f t="shared" si="0"/>
        <v>0</v>
      </c>
      <c r="B49" s="41"/>
      <c r="C49" s="52">
        <v>44</v>
      </c>
      <c r="D49" s="53" t="s">
        <v>105</v>
      </c>
      <c r="E49" s="54" t="s">
        <v>256</v>
      </c>
      <c r="F49" s="55" t="str">
        <f>I25</f>
        <v>Jordanië</v>
      </c>
      <c r="G49" s="56"/>
      <c r="H49" s="56"/>
      <c r="I49" s="57" t="str">
        <f>I24</f>
        <v>Algerije</v>
      </c>
      <c r="J49" s="58"/>
      <c r="K49" s="58"/>
      <c r="L49" s="47"/>
      <c r="N49" s="191"/>
      <c r="O49" s="42">
        <v>4</v>
      </c>
      <c r="P49" s="46" t="str">
        <f>INDEX(Data!C$67:C$70,MATCH($O49,Data!$B$67:$B$70,0),0)</f>
        <v>Oezbekistan</v>
      </c>
      <c r="Q49" s="42">
        <f t="shared" si="15"/>
        <v>0</v>
      </c>
      <c r="R49" s="42">
        <f>INDEX(Data!D$4:D$76,MATCH($P49,Data!$C$4:$C$76,0),0)</f>
        <v>0</v>
      </c>
      <c r="S49" s="42">
        <f>INDEX(Data!E$4:E$76,MATCH($P49,Data!$C$4:$C$76,0),0)</f>
        <v>0</v>
      </c>
      <c r="T49" s="42">
        <f>INDEX(Data!F$4:F$76,MATCH($P49,Data!$C$4:$C$76,0),0)</f>
        <v>0</v>
      </c>
      <c r="U49" s="42">
        <f>INDEX(Data!G$4:G$76,MATCH($P49,Data!$C$4:$C$76,0),0)</f>
        <v>0</v>
      </c>
      <c r="V49" s="42">
        <f>INDEX(Data!H$4:H$76,MATCH($P49,Data!$C$4:$C$76,0),0)</f>
        <v>0</v>
      </c>
      <c r="W49" s="42">
        <f t="shared" si="11"/>
        <v>0</v>
      </c>
      <c r="X49" s="62">
        <f t="shared" si="12"/>
        <v>0</v>
      </c>
    </row>
    <row r="50" spans="1:24" x14ac:dyDescent="0.25">
      <c r="A50" s="17">
        <f t="shared" si="0"/>
        <v>0</v>
      </c>
      <c r="B50" s="41"/>
      <c r="C50" s="52">
        <v>45</v>
      </c>
      <c r="D50" s="53" t="s">
        <v>72</v>
      </c>
      <c r="E50" s="54" t="s">
        <v>257</v>
      </c>
      <c r="F50" s="55" t="str">
        <f>F27</f>
        <v>Engeland</v>
      </c>
      <c r="G50" s="56"/>
      <c r="H50" s="56"/>
      <c r="I50" s="57" t="str">
        <f>F26</f>
        <v>Ghana</v>
      </c>
      <c r="J50" s="58"/>
      <c r="K50" s="58"/>
      <c r="L50" s="47"/>
      <c r="N50" s="190" t="s">
        <v>72</v>
      </c>
      <c r="O50" s="63">
        <v>1</v>
      </c>
      <c r="P50" s="64" t="str">
        <f>INDEX(Data!C$73:C$76,MATCH($O50,Data!$B$73:$B$76,0),0)</f>
        <v>Engeland</v>
      </c>
      <c r="Q50" s="63">
        <f>SUM(R50:T50)</f>
        <v>0</v>
      </c>
      <c r="R50" s="63">
        <f>INDEX(Data!D$4:D$76,MATCH($P50,Data!$C$4:$C$76,0),0)</f>
        <v>0</v>
      </c>
      <c r="S50" s="63">
        <f>INDEX(Data!E$4:E$76,MATCH($P50,Data!$C$4:$C$76,0),0)</f>
        <v>0</v>
      </c>
      <c r="T50" s="63">
        <f>INDEX(Data!F$4:F$76,MATCH($P50,Data!$C$4:$C$76,0),0)</f>
        <v>0</v>
      </c>
      <c r="U50" s="63">
        <f>INDEX(Data!G$4:G$76,MATCH($P50,Data!$C$4:$C$76,0),0)</f>
        <v>0</v>
      </c>
      <c r="V50" s="63">
        <f>INDEX(Data!H$4:H$76,MATCH($P50,Data!$C$4:$C$76,0),0)</f>
        <v>0</v>
      </c>
      <c r="W50" s="63">
        <f t="shared" si="11"/>
        <v>0</v>
      </c>
      <c r="X50" s="65">
        <f t="shared" si="12"/>
        <v>0</v>
      </c>
    </row>
    <row r="51" spans="1:24" x14ac:dyDescent="0.25">
      <c r="A51" s="17">
        <f t="shared" si="0"/>
        <v>0</v>
      </c>
      <c r="B51" s="41"/>
      <c r="C51" s="52">
        <v>46</v>
      </c>
      <c r="D51" s="53" t="s">
        <v>72</v>
      </c>
      <c r="E51" s="54" t="s">
        <v>258</v>
      </c>
      <c r="F51" s="55" t="str">
        <f>I26</f>
        <v>Panama</v>
      </c>
      <c r="G51" s="56"/>
      <c r="H51" s="56"/>
      <c r="I51" s="57" t="str">
        <f>I27</f>
        <v>Kroatië</v>
      </c>
      <c r="J51" s="58"/>
      <c r="K51" s="58"/>
      <c r="L51" s="47"/>
      <c r="N51" s="190"/>
      <c r="O51" s="63">
        <v>2</v>
      </c>
      <c r="P51" s="64" t="str">
        <f>INDEX(Data!C$73:C$76,MATCH($O51,Data!$B$73:$B$76,0),0)</f>
        <v>Kroatië</v>
      </c>
      <c r="Q51" s="63">
        <f t="shared" ref="Q51:Q53" si="16">SUM(R51:T51)</f>
        <v>0</v>
      </c>
      <c r="R51" s="63">
        <f>INDEX(Data!D$4:D$76,MATCH($P51,Data!$C$4:$C$76,0),0)</f>
        <v>0</v>
      </c>
      <c r="S51" s="63">
        <f>INDEX(Data!E$4:E$76,MATCH($P51,Data!$C$4:$C$76,0),0)</f>
        <v>0</v>
      </c>
      <c r="T51" s="63">
        <f>INDEX(Data!F$4:F$76,MATCH($P51,Data!$C$4:$C$76,0),0)</f>
        <v>0</v>
      </c>
      <c r="U51" s="63">
        <f>INDEX(Data!G$4:G$76,MATCH($P51,Data!$C$4:$C$76,0),0)</f>
        <v>0</v>
      </c>
      <c r="V51" s="63">
        <f>INDEX(Data!H$4:H$76,MATCH($P51,Data!$C$4:$C$76,0),0)</f>
        <v>0</v>
      </c>
      <c r="W51" s="63">
        <f t="shared" si="11"/>
        <v>0</v>
      </c>
      <c r="X51" s="65">
        <f t="shared" si="12"/>
        <v>0</v>
      </c>
    </row>
    <row r="52" spans="1:24" x14ac:dyDescent="0.25">
      <c r="A52" s="17">
        <f t="shared" si="0"/>
        <v>0</v>
      </c>
      <c r="B52" s="41"/>
      <c r="C52" s="52">
        <v>47</v>
      </c>
      <c r="D52" s="53" t="s">
        <v>106</v>
      </c>
      <c r="E52" s="54" t="s">
        <v>259</v>
      </c>
      <c r="F52" s="55" t="str">
        <f>F28</f>
        <v>Portugal</v>
      </c>
      <c r="G52" s="56"/>
      <c r="H52" s="56"/>
      <c r="I52" s="57" t="str">
        <f>F29</f>
        <v>Oezbekistan</v>
      </c>
      <c r="J52" s="58"/>
      <c r="K52" s="58"/>
      <c r="L52" s="47"/>
      <c r="N52" s="190"/>
      <c r="O52" s="66">
        <v>3</v>
      </c>
      <c r="P52" s="67" t="str">
        <f>INDEX(Data!C$73:C$76,MATCH($O52,Data!$B$73:$B$76,0),0)</f>
        <v>Panama</v>
      </c>
      <c r="Q52" s="66">
        <f t="shared" si="16"/>
        <v>0</v>
      </c>
      <c r="R52" s="66">
        <f>INDEX(Data!D$4:D$76,MATCH($P52,Data!$C$4:$C$76,0),0)</f>
        <v>0</v>
      </c>
      <c r="S52" s="66">
        <f>INDEX(Data!E$4:E$76,MATCH($P52,Data!$C$4:$C$76,0),0)</f>
        <v>0</v>
      </c>
      <c r="T52" s="66">
        <f>INDEX(Data!F$4:F$76,MATCH($P52,Data!$C$4:$C$76,0),0)</f>
        <v>0</v>
      </c>
      <c r="U52" s="66">
        <f>INDEX(Data!G$4:G$76,MATCH($P52,Data!$C$4:$C$76,0),0)</f>
        <v>0</v>
      </c>
      <c r="V52" s="66">
        <f>INDEX(Data!H$4:H$76,MATCH($P52,Data!$C$4:$C$76,0),0)</f>
        <v>0</v>
      </c>
      <c r="W52" s="66">
        <f t="shared" si="11"/>
        <v>0</v>
      </c>
      <c r="X52" s="68">
        <f t="shared" si="12"/>
        <v>0</v>
      </c>
    </row>
    <row r="53" spans="1:24" ht="15.75" thickBot="1" x14ac:dyDescent="0.3">
      <c r="B53" s="41"/>
      <c r="C53" s="52">
        <v>48</v>
      </c>
      <c r="D53" s="53" t="s">
        <v>106</v>
      </c>
      <c r="E53" s="54" t="s">
        <v>260</v>
      </c>
      <c r="F53" s="55" t="str">
        <f>I29</f>
        <v>Colombia</v>
      </c>
      <c r="G53" s="56"/>
      <c r="H53" s="56"/>
      <c r="I53" s="57" t="str">
        <f>I28</f>
        <v>Congo</v>
      </c>
      <c r="J53" s="58"/>
      <c r="K53" s="58"/>
      <c r="L53" s="47"/>
      <c r="N53" s="192"/>
      <c r="O53" s="69">
        <v>4</v>
      </c>
      <c r="P53" s="70" t="str">
        <f>INDEX(Data!C$73:C$76,MATCH($O53,Data!$B$73:$B$76,0),0)</f>
        <v>Ghana</v>
      </c>
      <c r="Q53" s="69">
        <f t="shared" si="16"/>
        <v>0</v>
      </c>
      <c r="R53" s="69">
        <f>INDEX(Data!D$4:D$76,MATCH($P53,Data!$C$4:$C$76,0),0)</f>
        <v>0</v>
      </c>
      <c r="S53" s="69">
        <f>INDEX(Data!E$4:E$76,MATCH($P53,Data!$C$4:$C$76,0),0)</f>
        <v>0</v>
      </c>
      <c r="T53" s="69">
        <f>INDEX(Data!F$4:F$76,MATCH($P53,Data!$C$4:$C$76,0),0)</f>
        <v>0</v>
      </c>
      <c r="U53" s="69">
        <f>INDEX(Data!G$4:G$76,MATCH($P53,Data!$C$4:$C$76,0),0)</f>
        <v>0</v>
      </c>
      <c r="V53" s="69">
        <f>INDEX(Data!H$4:H$76,MATCH($P53,Data!$C$4:$C$76,0),0)</f>
        <v>0</v>
      </c>
      <c r="W53" s="69">
        <f t="shared" si="11"/>
        <v>0</v>
      </c>
      <c r="X53" s="71">
        <f t="shared" si="12"/>
        <v>0</v>
      </c>
    </row>
    <row r="54" spans="1:24" x14ac:dyDescent="0.25">
      <c r="B54" s="41"/>
      <c r="C54" s="52">
        <v>49</v>
      </c>
      <c r="D54" s="53" t="s">
        <v>3</v>
      </c>
      <c r="E54" s="54" t="s">
        <v>261</v>
      </c>
      <c r="F54" s="55" t="str">
        <f>I10</f>
        <v>Schotland</v>
      </c>
      <c r="G54" s="56"/>
      <c r="H54" s="56"/>
      <c r="I54" s="57" t="str">
        <f>F12</f>
        <v>Brazilië</v>
      </c>
      <c r="J54" s="58"/>
      <c r="K54" s="58"/>
      <c r="L54" s="47"/>
    </row>
    <row r="55" spans="1:24" x14ac:dyDescent="0.25">
      <c r="B55" s="41"/>
      <c r="C55" s="52">
        <v>50</v>
      </c>
      <c r="D55" s="53" t="s">
        <v>3</v>
      </c>
      <c r="E55" s="54" t="s">
        <v>261</v>
      </c>
      <c r="F55" s="55" t="str">
        <f>I12</f>
        <v>Marokko</v>
      </c>
      <c r="G55" s="56"/>
      <c r="H55" s="56"/>
      <c r="I55" s="57" t="str">
        <f>F10</f>
        <v>Haïti</v>
      </c>
      <c r="J55" s="58"/>
      <c r="K55" s="58"/>
      <c r="L55" s="47"/>
    </row>
    <row r="56" spans="1:24" x14ac:dyDescent="0.25">
      <c r="B56" s="41"/>
      <c r="C56" s="52">
        <v>51</v>
      </c>
      <c r="D56" s="53" t="s">
        <v>2</v>
      </c>
      <c r="E56" s="54" t="s">
        <v>262</v>
      </c>
      <c r="F56" s="55" t="str">
        <f>I13</f>
        <v>Zwitserland</v>
      </c>
      <c r="G56" s="56"/>
      <c r="H56" s="56"/>
      <c r="I56" s="57" t="str">
        <f>F8</f>
        <v>Canada</v>
      </c>
      <c r="J56" s="58"/>
      <c r="K56" s="58"/>
      <c r="L56" s="47"/>
    </row>
    <row r="57" spans="1:24" x14ac:dyDescent="0.25">
      <c r="B57" s="41"/>
      <c r="C57" s="52">
        <v>52</v>
      </c>
      <c r="D57" s="53" t="s">
        <v>2</v>
      </c>
      <c r="E57" s="54" t="s">
        <v>262</v>
      </c>
      <c r="F57" s="55" t="str">
        <f>I8</f>
        <v>Bosnië en Herzegovina</v>
      </c>
      <c r="G57" s="56"/>
      <c r="H57" s="56"/>
      <c r="I57" s="57" t="str">
        <f>F13</f>
        <v>Qatar</v>
      </c>
      <c r="J57" s="58"/>
      <c r="K57" s="58"/>
      <c r="L57" s="47"/>
    </row>
    <row r="58" spans="1:24" x14ac:dyDescent="0.25">
      <c r="B58" s="41"/>
      <c r="C58" s="52">
        <v>53</v>
      </c>
      <c r="D58" s="53" t="s">
        <v>1</v>
      </c>
      <c r="E58" s="54" t="s">
        <v>263</v>
      </c>
      <c r="F58" s="55" t="str">
        <f>I7</f>
        <v>Tsjechië</v>
      </c>
      <c r="G58" s="56"/>
      <c r="H58" s="56"/>
      <c r="I58" s="57" t="str">
        <f>F6</f>
        <v>Mexico</v>
      </c>
      <c r="J58" s="58"/>
      <c r="K58" s="58"/>
      <c r="L58" s="47"/>
    </row>
    <row r="59" spans="1:24" x14ac:dyDescent="0.25">
      <c r="B59" s="41"/>
      <c r="C59" s="52">
        <v>54</v>
      </c>
      <c r="D59" s="53" t="s">
        <v>1</v>
      </c>
      <c r="E59" s="54" t="s">
        <v>263</v>
      </c>
      <c r="F59" s="55" t="str">
        <f>I6</f>
        <v>Zuid-Afrika</v>
      </c>
      <c r="G59" s="56"/>
      <c r="H59" s="56"/>
      <c r="I59" s="57" t="str">
        <f>F7</f>
        <v>Zuid-Korea</v>
      </c>
      <c r="J59" s="58"/>
      <c r="K59" s="58"/>
      <c r="L59" s="47"/>
    </row>
    <row r="60" spans="1:24" x14ac:dyDescent="0.25">
      <c r="B60" s="41"/>
      <c r="C60" s="52">
        <v>55</v>
      </c>
      <c r="D60" s="53" t="s">
        <v>5</v>
      </c>
      <c r="E60" s="54" t="s">
        <v>264</v>
      </c>
      <c r="F60" s="55" t="str">
        <f>I15</f>
        <v>Curaçao</v>
      </c>
      <c r="G60" s="56"/>
      <c r="H60" s="56"/>
      <c r="I60" s="57" t="str">
        <f>F14</f>
        <v>Ivoorkust</v>
      </c>
      <c r="J60" s="58"/>
      <c r="K60" s="58"/>
      <c r="L60" s="47"/>
    </row>
    <row r="61" spans="1:24" x14ac:dyDescent="0.25">
      <c r="B61" s="41"/>
      <c r="C61" s="52">
        <v>56</v>
      </c>
      <c r="D61" s="53" t="s">
        <v>5</v>
      </c>
      <c r="E61" s="54" t="s">
        <v>264</v>
      </c>
      <c r="F61" s="55" t="str">
        <f>I14</f>
        <v>Ecuador</v>
      </c>
      <c r="G61" s="56"/>
      <c r="H61" s="56"/>
      <c r="I61" s="57" t="str">
        <f>F15</f>
        <v>Duitsland</v>
      </c>
      <c r="J61" s="58"/>
      <c r="K61" s="58"/>
      <c r="L61" s="47"/>
    </row>
    <row r="62" spans="1:24" x14ac:dyDescent="0.25">
      <c r="B62" s="41"/>
      <c r="C62" s="52">
        <v>57</v>
      </c>
      <c r="D62" s="53" t="s">
        <v>6</v>
      </c>
      <c r="E62" s="54" t="s">
        <v>265</v>
      </c>
      <c r="F62" s="55" t="str">
        <f>I16</f>
        <v>Japan</v>
      </c>
      <c r="G62" s="56"/>
      <c r="H62" s="56"/>
      <c r="I62" s="57" t="str">
        <f>F17</f>
        <v>Zweden</v>
      </c>
      <c r="J62" s="58"/>
      <c r="K62" s="58"/>
      <c r="L62" s="47"/>
    </row>
    <row r="63" spans="1:24" x14ac:dyDescent="0.25">
      <c r="B63" s="41"/>
      <c r="C63" s="52">
        <v>58</v>
      </c>
      <c r="D63" s="53" t="s">
        <v>6</v>
      </c>
      <c r="E63" s="54" t="s">
        <v>265</v>
      </c>
      <c r="F63" s="55" t="str">
        <f>I17</f>
        <v>Tunesië</v>
      </c>
      <c r="G63" s="56"/>
      <c r="H63" s="56"/>
      <c r="I63" s="57" t="str">
        <f>F16</f>
        <v>Nederland</v>
      </c>
      <c r="J63" s="58"/>
      <c r="K63" s="58"/>
      <c r="L63" s="47"/>
    </row>
    <row r="64" spans="1:24" x14ac:dyDescent="0.25">
      <c r="B64" s="41"/>
      <c r="C64" s="52">
        <v>59</v>
      </c>
      <c r="D64" s="53" t="s">
        <v>4</v>
      </c>
      <c r="E64" s="54" t="s">
        <v>266</v>
      </c>
      <c r="F64" s="55" t="str">
        <f>I11</f>
        <v>Turkije</v>
      </c>
      <c r="G64" s="56"/>
      <c r="H64" s="56"/>
      <c r="I64" s="57" t="str">
        <f>F9</f>
        <v>Verenigde Staten</v>
      </c>
      <c r="J64" s="58"/>
      <c r="K64" s="58"/>
      <c r="L64" s="47"/>
    </row>
    <row r="65" spans="1:12" x14ac:dyDescent="0.25">
      <c r="B65" s="41"/>
      <c r="C65" s="52">
        <v>60</v>
      </c>
      <c r="D65" s="53" t="s">
        <v>4</v>
      </c>
      <c r="E65" s="54" t="s">
        <v>266</v>
      </c>
      <c r="F65" s="55" t="str">
        <f>I9</f>
        <v>Paraguay</v>
      </c>
      <c r="G65" s="56"/>
      <c r="H65" s="56"/>
      <c r="I65" s="57" t="str">
        <f>F11</f>
        <v>Australië</v>
      </c>
      <c r="J65" s="58"/>
      <c r="K65" s="58"/>
      <c r="L65" s="47"/>
    </row>
    <row r="66" spans="1:12" x14ac:dyDescent="0.25">
      <c r="B66" s="41"/>
      <c r="C66" s="52">
        <v>61</v>
      </c>
      <c r="D66" s="53" t="s">
        <v>104</v>
      </c>
      <c r="E66" s="54" t="s">
        <v>267</v>
      </c>
      <c r="F66" s="55" t="str">
        <f>I23</f>
        <v>Noorwegen</v>
      </c>
      <c r="G66" s="56"/>
      <c r="H66" s="56"/>
      <c r="I66" s="57" t="str">
        <f>F22</f>
        <v>Frankrijk</v>
      </c>
      <c r="J66" s="58"/>
      <c r="K66" s="58"/>
      <c r="L66" s="47"/>
    </row>
    <row r="67" spans="1:12" x14ac:dyDescent="0.25">
      <c r="B67" s="41"/>
      <c r="C67" s="52">
        <v>62</v>
      </c>
      <c r="D67" s="53" t="s">
        <v>104</v>
      </c>
      <c r="E67" s="54" t="s">
        <v>267</v>
      </c>
      <c r="F67" s="55" t="str">
        <f>I22</f>
        <v>Senegal</v>
      </c>
      <c r="G67" s="56"/>
      <c r="H67" s="56"/>
      <c r="I67" s="57" t="str">
        <f>F23</f>
        <v>Irak</v>
      </c>
      <c r="J67" s="58"/>
      <c r="K67" s="58"/>
      <c r="L67" s="47"/>
    </row>
    <row r="68" spans="1:12" x14ac:dyDescent="0.25">
      <c r="B68" s="41"/>
      <c r="C68" s="52">
        <v>63</v>
      </c>
      <c r="D68" s="53" t="s">
        <v>0</v>
      </c>
      <c r="E68" s="54" t="s">
        <v>268</v>
      </c>
      <c r="F68" s="55" t="str">
        <f>I21</f>
        <v>Egypte</v>
      </c>
      <c r="G68" s="56"/>
      <c r="H68" s="56"/>
      <c r="I68" s="57" t="str">
        <f>F20</f>
        <v>Iran</v>
      </c>
      <c r="J68" s="58"/>
      <c r="K68" s="58"/>
      <c r="L68" s="47"/>
    </row>
    <row r="69" spans="1:12" x14ac:dyDescent="0.25">
      <c r="B69" s="41"/>
      <c r="C69" s="52">
        <v>64</v>
      </c>
      <c r="D69" s="53" t="s">
        <v>0</v>
      </c>
      <c r="E69" s="54" t="s">
        <v>268</v>
      </c>
      <c r="F69" s="55" t="str">
        <f>I20</f>
        <v>Nieuw-Zeeland</v>
      </c>
      <c r="G69" s="56"/>
      <c r="H69" s="56"/>
      <c r="I69" s="57" t="str">
        <f>F21</f>
        <v>België</v>
      </c>
      <c r="J69" s="58"/>
      <c r="K69" s="58"/>
      <c r="L69" s="47"/>
    </row>
    <row r="70" spans="1:12" x14ac:dyDescent="0.25">
      <c r="B70" s="41"/>
      <c r="C70" s="52">
        <v>65</v>
      </c>
      <c r="D70" s="53" t="s">
        <v>7</v>
      </c>
      <c r="E70" s="54" t="s">
        <v>269</v>
      </c>
      <c r="F70" s="55" t="str">
        <f>I19</f>
        <v>Kaapverdië</v>
      </c>
      <c r="G70" s="56"/>
      <c r="H70" s="56"/>
      <c r="I70" s="57" t="str">
        <f>F18</f>
        <v>Saoedi-Arabië</v>
      </c>
      <c r="J70" s="58"/>
      <c r="K70" s="58"/>
      <c r="L70" s="47"/>
    </row>
    <row r="71" spans="1:12" x14ac:dyDescent="0.25">
      <c r="B71" s="41"/>
      <c r="C71" s="52">
        <v>66</v>
      </c>
      <c r="D71" s="53" t="s">
        <v>7</v>
      </c>
      <c r="E71" s="54" t="s">
        <v>269</v>
      </c>
      <c r="F71" s="55" t="str">
        <f>I18</f>
        <v>Uruguay</v>
      </c>
      <c r="G71" s="56"/>
      <c r="H71" s="56"/>
      <c r="I71" s="57" t="str">
        <f>F19</f>
        <v>Spanje</v>
      </c>
      <c r="J71" s="58"/>
      <c r="K71" s="58"/>
      <c r="L71" s="47"/>
    </row>
    <row r="72" spans="1:12" x14ac:dyDescent="0.25">
      <c r="B72" s="41"/>
      <c r="C72" s="52">
        <v>67</v>
      </c>
      <c r="D72" s="53" t="s">
        <v>72</v>
      </c>
      <c r="E72" s="54" t="s">
        <v>270</v>
      </c>
      <c r="F72" s="55" t="str">
        <f>I26</f>
        <v>Panama</v>
      </c>
      <c r="G72" s="56"/>
      <c r="H72" s="56"/>
      <c r="I72" s="57" t="str">
        <f>F27</f>
        <v>Engeland</v>
      </c>
      <c r="J72" s="58"/>
      <c r="K72" s="58"/>
      <c r="L72" s="47"/>
    </row>
    <row r="73" spans="1:12" x14ac:dyDescent="0.25">
      <c r="B73" s="41"/>
      <c r="C73" s="52">
        <v>68</v>
      </c>
      <c r="D73" s="53" t="s">
        <v>72</v>
      </c>
      <c r="E73" s="54" t="s">
        <v>270</v>
      </c>
      <c r="F73" s="55" t="str">
        <f>I27</f>
        <v>Kroatië</v>
      </c>
      <c r="G73" s="56"/>
      <c r="H73" s="56"/>
      <c r="I73" s="57" t="str">
        <f>F26</f>
        <v>Ghana</v>
      </c>
      <c r="J73" s="58"/>
      <c r="K73" s="58"/>
      <c r="L73" s="47"/>
    </row>
    <row r="74" spans="1:12" x14ac:dyDescent="0.25">
      <c r="B74" s="41"/>
      <c r="C74" s="52">
        <v>69</v>
      </c>
      <c r="D74" s="53" t="s">
        <v>105</v>
      </c>
      <c r="E74" s="54" t="s">
        <v>271</v>
      </c>
      <c r="F74" s="55" t="str">
        <f>I24</f>
        <v>Algerije</v>
      </c>
      <c r="G74" s="56"/>
      <c r="H74" s="56"/>
      <c r="I74" s="57" t="str">
        <f>F25</f>
        <v>Oostenrijk</v>
      </c>
      <c r="J74" s="58"/>
      <c r="K74" s="58"/>
      <c r="L74" s="47"/>
    </row>
    <row r="75" spans="1:12" x14ac:dyDescent="0.25">
      <c r="B75" s="41"/>
      <c r="C75" s="52">
        <v>70</v>
      </c>
      <c r="D75" s="53" t="s">
        <v>105</v>
      </c>
      <c r="E75" s="54" t="s">
        <v>271</v>
      </c>
      <c r="F75" s="55" t="str">
        <f>I25</f>
        <v>Jordanië</v>
      </c>
      <c r="G75" s="56"/>
      <c r="H75" s="56"/>
      <c r="I75" s="57" t="str">
        <f>F24</f>
        <v>Argentinië</v>
      </c>
      <c r="J75" s="58"/>
      <c r="K75" s="58"/>
      <c r="L75" s="47"/>
    </row>
    <row r="76" spans="1:12" x14ac:dyDescent="0.25">
      <c r="B76" s="41"/>
      <c r="C76" s="52">
        <v>71</v>
      </c>
      <c r="D76" s="53" t="s">
        <v>106</v>
      </c>
      <c r="E76" s="54" t="s">
        <v>272</v>
      </c>
      <c r="F76" s="55" t="str">
        <f>I29</f>
        <v>Colombia</v>
      </c>
      <c r="G76" s="56"/>
      <c r="H76" s="56"/>
      <c r="I76" s="57" t="str">
        <f>F28</f>
        <v>Portugal</v>
      </c>
      <c r="J76" s="58"/>
      <c r="K76" s="58"/>
      <c r="L76" s="47"/>
    </row>
    <row r="77" spans="1:12" x14ac:dyDescent="0.25">
      <c r="A77" s="17">
        <f>IF(G77&lt;&gt;"",A52+1,A52)</f>
        <v>0</v>
      </c>
      <c r="B77" s="41"/>
      <c r="C77" s="52">
        <v>72</v>
      </c>
      <c r="D77" s="53" t="s">
        <v>106</v>
      </c>
      <c r="E77" s="54" t="s">
        <v>272</v>
      </c>
      <c r="F77" s="55" t="str">
        <f>I28</f>
        <v>Congo</v>
      </c>
      <c r="G77" s="56"/>
      <c r="H77" s="56"/>
      <c r="I77" s="57" t="str">
        <f>F29</f>
        <v>Oezbekistan</v>
      </c>
      <c r="J77" s="58"/>
      <c r="K77" s="58"/>
      <c r="L77" s="47"/>
    </row>
    <row r="78" spans="1:12" x14ac:dyDescent="0.25">
      <c r="B78" s="41"/>
      <c r="C78" s="42"/>
      <c r="D78" s="42"/>
      <c r="E78" s="43"/>
      <c r="F78" s="44"/>
      <c r="G78" s="46"/>
      <c r="H78" s="46"/>
      <c r="I78" s="45"/>
      <c r="J78" s="46"/>
      <c r="K78" s="46"/>
      <c r="L78" s="47"/>
    </row>
    <row r="79" spans="1:12" x14ac:dyDescent="0.25">
      <c r="B79" s="176" t="s">
        <v>204</v>
      </c>
      <c r="C79" s="177"/>
      <c r="D79" s="177"/>
      <c r="E79" s="177"/>
      <c r="F79" s="177"/>
      <c r="G79" s="177"/>
      <c r="H79" s="177"/>
      <c r="I79" s="177"/>
      <c r="J79" s="177"/>
      <c r="K79" s="177"/>
      <c r="L79" s="178"/>
    </row>
    <row r="80" spans="1:12" x14ac:dyDescent="0.25">
      <c r="B80" s="72"/>
      <c r="C80" s="42"/>
      <c r="D80" s="42"/>
      <c r="E80" s="43"/>
      <c r="F80" s="44"/>
      <c r="G80" s="46"/>
      <c r="H80" s="46"/>
      <c r="I80" s="45"/>
      <c r="J80" s="58"/>
      <c r="K80" s="58"/>
      <c r="L80" s="47"/>
    </row>
    <row r="81" spans="2:12" x14ac:dyDescent="0.25">
      <c r="B81" s="72"/>
      <c r="C81" s="73" t="s">
        <v>205</v>
      </c>
      <c r="D81" s="74"/>
      <c r="E81" s="75"/>
      <c r="F81" s="76" t="s">
        <v>198</v>
      </c>
      <c r="G81" s="73" t="s">
        <v>200</v>
      </c>
      <c r="H81" s="77"/>
      <c r="I81" s="76" t="s">
        <v>206</v>
      </c>
      <c r="J81" s="58"/>
      <c r="K81" s="58"/>
      <c r="L81" s="47"/>
    </row>
    <row r="82" spans="2:12" x14ac:dyDescent="0.25">
      <c r="B82" s="78"/>
      <c r="C82" s="181" t="str">
        <f ca="1">INDEX(OFFSET(Data!$C$4:$C$7,0,B$97),MATCH(1,OFFSET(Data!$B$4:$B$7,0,B$97),0),0)</f>
        <v>Mexico</v>
      </c>
      <c r="D82" s="182"/>
      <c r="E82" s="183"/>
      <c r="F82" s="146" t="str">
        <f ca="1">INDEX(OFFSET(Data!$C$4:$C$7,0,B$97),MATCH(2,OFFSET(Data!$B$4:$B$7,0,B$97),0),0)</f>
        <v>Zuid-Korea</v>
      </c>
      <c r="G82" s="175" t="s">
        <v>1</v>
      </c>
      <c r="H82" s="175"/>
      <c r="I82" s="147" t="str">
        <f ca="1">IFERROR(INDEX(OFFSET(Data!$U$658:$U$665,0,B$97),MATCH(G82,OFFSET(Data!$T$658:$T$665,0,B$97),0),0),"")</f>
        <v/>
      </c>
      <c r="J82" s="58"/>
      <c r="K82" s="58"/>
      <c r="L82" s="47"/>
    </row>
    <row r="83" spans="2:12" x14ac:dyDescent="0.25">
      <c r="B83" s="78"/>
      <c r="C83" s="181" t="str">
        <f ca="1">INDEX(OFFSET(Data!$C$11:$C$14,0,B$97),MATCH(1,OFFSET(Data!$B$11:$B$14,0,B$97),0),0)</f>
        <v>Zwitserland</v>
      </c>
      <c r="D83" s="182"/>
      <c r="E83" s="183"/>
      <c r="F83" s="146" t="str">
        <f ca="1">INDEX(OFFSET(Data!$C$11:$C$14,0,B$97),MATCH(2,OFFSET(Data!$B$11:$B$14,0,B$97),0),0)</f>
        <v>Canada</v>
      </c>
      <c r="G83" s="175" t="s">
        <v>2</v>
      </c>
      <c r="H83" s="175"/>
      <c r="I83" s="147" t="str">
        <f ca="1">IFERROR(INDEX(OFFSET(Data!$U$658:$U$665,0,B$97),MATCH(G83,OFFSET(Data!$T$658:$T$665,0,B$97),0),0),"")</f>
        <v/>
      </c>
      <c r="J83" s="58"/>
      <c r="K83" s="58"/>
      <c r="L83" s="47"/>
    </row>
    <row r="84" spans="2:12" ht="14.45" customHeight="1" x14ac:dyDescent="0.25">
      <c r="B84" s="78"/>
      <c r="C84" s="181" t="str">
        <f ca="1">INDEX(OFFSET(Data!$C$18:$C$21,0,B$97),MATCH(1,OFFSET(Data!$B$18:$B$21,0,B$97),0),0)</f>
        <v>Brazilië</v>
      </c>
      <c r="D84" s="182"/>
      <c r="E84" s="183"/>
      <c r="F84" s="146" t="str">
        <f ca="1">INDEX(OFFSET(Data!$C$18:$C$21,0,B$97),MATCH(2,OFFSET(Data!$B$18:$B$21,0,B$97),0),0)</f>
        <v>Marokko</v>
      </c>
      <c r="G84" s="175" t="s">
        <v>3</v>
      </c>
      <c r="H84" s="175"/>
      <c r="I84" s="147" t="str">
        <f ca="1">IFERROR(INDEX(OFFSET(Data!$U$658:$U$665,0,B$97),MATCH(G84,OFFSET(Data!$T$658:$T$665,0,B$97),0),0),"")</f>
        <v>Schotland</v>
      </c>
      <c r="J84" s="58"/>
      <c r="K84" s="58"/>
      <c r="L84" s="47"/>
    </row>
    <row r="85" spans="2:12" ht="14.45" customHeight="1" x14ac:dyDescent="0.25">
      <c r="B85" s="78"/>
      <c r="C85" s="181" t="str">
        <f ca="1">INDEX(OFFSET(Data!$C$25:$C$28,0,B$97),MATCH(1,OFFSET(Data!$B$25:$B$28,0,B$97),0),0)</f>
        <v>Verenigde Staten</v>
      </c>
      <c r="D85" s="182"/>
      <c r="E85" s="183"/>
      <c r="F85" s="146" t="str">
        <f ca="1">INDEX(OFFSET(Data!$C$25:$C$28,0,B$97),MATCH(2,OFFSET(Data!$B$25:$B$28,0,B$97),0),0)</f>
        <v>Turkije</v>
      </c>
      <c r="G85" s="175" t="s">
        <v>4</v>
      </c>
      <c r="H85" s="175"/>
      <c r="I85" s="147" t="str">
        <f ca="1">IFERROR(INDEX(OFFSET(Data!$U$658:$U$665,0,B$97),MATCH(G85,OFFSET(Data!$T$658:$T$665,0,B$97),0),0),"")</f>
        <v>Australië</v>
      </c>
      <c r="J85" s="58"/>
      <c r="K85" s="58"/>
      <c r="L85" s="47"/>
    </row>
    <row r="86" spans="2:12" x14ac:dyDescent="0.25">
      <c r="B86" s="78"/>
      <c r="C86" s="181" t="str">
        <f ca="1">INDEX(OFFSET(Data!$C$31:$C$34,0,B$97),MATCH(1,OFFSET(Data!$B$31:$B$34,0,B$97),0),0)</f>
        <v>Duitsland</v>
      </c>
      <c r="D86" s="182"/>
      <c r="E86" s="183"/>
      <c r="F86" s="146" t="str">
        <f ca="1">INDEX(OFFSET(Data!$C$31:$C$34,0,B$97),MATCH(2,OFFSET(Data!$B$31:$B$34,0,B$97),0),0)</f>
        <v>Ecuador</v>
      </c>
      <c r="G86" s="175" t="s">
        <v>5</v>
      </c>
      <c r="H86" s="175"/>
      <c r="I86" s="147" t="str">
        <f ca="1">IFERROR(INDEX(OFFSET(Data!$U$658:$U$665,0,B$97),MATCH(G86,OFFSET(Data!$T$658:$T$665,0,B$97),0),0),"")</f>
        <v>Ivoorkust</v>
      </c>
      <c r="J86" s="58"/>
      <c r="K86" s="58"/>
      <c r="L86" s="47"/>
    </row>
    <row r="87" spans="2:12" x14ac:dyDescent="0.25">
      <c r="B87" s="78"/>
      <c r="C87" s="181" t="str">
        <f ca="1">INDEX(OFFSET(Data!$C$37:$C$40,0,B$97),MATCH(1,OFFSET(Data!$B$37:$B$40,0,B$97),0),0)</f>
        <v>Nederland</v>
      </c>
      <c r="D87" s="182"/>
      <c r="E87" s="183"/>
      <c r="F87" s="146" t="str">
        <f ca="1">INDEX(OFFSET(Data!$C$37:$C$40,0,B$97),MATCH(2,OFFSET(Data!$B$37:$B$40,0,B$97),0),0)</f>
        <v>Japan</v>
      </c>
      <c r="G87" s="175" t="s">
        <v>6</v>
      </c>
      <c r="H87" s="175"/>
      <c r="I87" s="147" t="str">
        <f ca="1">IFERROR(INDEX(OFFSET(Data!$U$658:$U$665,0,B$97),MATCH(G87,OFFSET(Data!$T$658:$T$665,0,B$97),0),0),"")</f>
        <v>Zweden</v>
      </c>
      <c r="J87" s="58"/>
      <c r="K87" s="58"/>
      <c r="L87" s="47"/>
    </row>
    <row r="88" spans="2:12" x14ac:dyDescent="0.25">
      <c r="B88" s="78"/>
      <c r="C88" s="181" t="str">
        <f ca="1">INDEX(OFFSET(Data!$C$43:$C$46,0,B$97),MATCH(1,OFFSET(Data!$B$43:$B$46,0,B$97),0),0)</f>
        <v>België</v>
      </c>
      <c r="D88" s="182"/>
      <c r="E88" s="183"/>
      <c r="F88" s="146" t="str">
        <f ca="1">INDEX(OFFSET(Data!$C$43:$C$46,0,B$97),MATCH(2,OFFSET(Data!$B$43:$B$46,0,B$97),0),0)</f>
        <v>Iran</v>
      </c>
      <c r="G88" s="175" t="s">
        <v>0</v>
      </c>
      <c r="H88" s="175"/>
      <c r="I88" s="147" t="str">
        <f ca="1">IFERROR(INDEX(OFFSET(Data!$U$658:$U$665,0,B$97),MATCH(G88,OFFSET(Data!$T$658:$T$665,0,B$97),0),0),"")</f>
        <v>Egypte</v>
      </c>
      <c r="J88" s="58"/>
      <c r="K88" s="58"/>
      <c r="L88" s="47"/>
    </row>
    <row r="89" spans="2:12" x14ac:dyDescent="0.25">
      <c r="B89" s="78"/>
      <c r="C89" s="181" t="str">
        <f ca="1">INDEX(OFFSET(Data!$C$49:$C$52,0,B$97),MATCH(1,OFFSET(Data!$B$49:$B$52,0,B$97),0),0)</f>
        <v>Spanje</v>
      </c>
      <c r="D89" s="182"/>
      <c r="E89" s="183"/>
      <c r="F89" s="146" t="str">
        <f ca="1">INDEX(OFFSET(Data!$C$49:$C$52,0,B$97),MATCH(2,OFFSET(Data!$B$49:$B$52,0,B$97),0),0)</f>
        <v>Uruguay</v>
      </c>
      <c r="G89" s="175" t="s">
        <v>7</v>
      </c>
      <c r="H89" s="175"/>
      <c r="I89" s="147" t="str">
        <f ca="1">IFERROR(INDEX(OFFSET(Data!$U$658:$U$665,0,B$97),MATCH(G89,OFFSET(Data!$T$658:$T$665,0,B$97),0),0),"")</f>
        <v/>
      </c>
      <c r="J89" s="58"/>
      <c r="K89" s="58"/>
      <c r="L89" s="47"/>
    </row>
    <row r="90" spans="2:12" x14ac:dyDescent="0.25">
      <c r="B90" s="78"/>
      <c r="C90" s="181" t="str">
        <f ca="1">INDEX(OFFSET(Data!$C$55:$C$58,0,B$97),MATCH(1,OFFSET(Data!$B$55:$B$58,0,B$97),0),0)</f>
        <v>Frankrijk</v>
      </c>
      <c r="D90" s="182"/>
      <c r="E90" s="183"/>
      <c r="F90" s="146" t="str">
        <f ca="1">INDEX(OFFSET(Data!$C$55:$C$58,0,B$97),MATCH(2,OFFSET(Data!$B$55:$B$58,0,B$97),0),0)</f>
        <v>Senegal</v>
      </c>
      <c r="G90" s="175" t="s">
        <v>104</v>
      </c>
      <c r="H90" s="175"/>
      <c r="I90" s="147" t="str">
        <f ca="1">IFERROR(INDEX(OFFSET(Data!$U$658:$U$665,0,B$97),MATCH(G90,OFFSET(Data!$T$658:$T$665,0,B$97),0),0),"")</f>
        <v>Noorwegen</v>
      </c>
      <c r="J90" s="58"/>
      <c r="K90" s="58"/>
      <c r="L90" s="47"/>
    </row>
    <row r="91" spans="2:12" x14ac:dyDescent="0.25">
      <c r="B91" s="78"/>
      <c r="C91" s="181" t="str">
        <f ca="1">INDEX(OFFSET(Data!$C$61:$C$64,0,B$97),MATCH(1,OFFSET(Data!$B$61:$B$64,0,B$97),0),0)</f>
        <v>Argentinië</v>
      </c>
      <c r="D91" s="182"/>
      <c r="E91" s="183"/>
      <c r="F91" s="146" t="str">
        <f ca="1">INDEX(OFFSET(Data!$C$61:$C$64,0,B$97),MATCH(2,OFFSET(Data!$B$61:$B$64,0,B$97),0),0)</f>
        <v>Oostenrijk</v>
      </c>
      <c r="G91" s="175" t="s">
        <v>105</v>
      </c>
      <c r="H91" s="175"/>
      <c r="I91" s="147" t="str">
        <f ca="1">IFERROR(INDEX(OFFSET(Data!$U$658:$U$665,0,B$97),MATCH(G91,OFFSET(Data!$T$658:$T$665,0,B$97),0),0),"")</f>
        <v>Algerije</v>
      </c>
      <c r="J91" s="58"/>
      <c r="K91" s="58"/>
      <c r="L91" s="47"/>
    </row>
    <row r="92" spans="2:12" x14ac:dyDescent="0.25">
      <c r="B92" s="78"/>
      <c r="C92" s="181" t="str">
        <f ca="1">INDEX(OFFSET(Data!$C$67:$C$70,0,B$97),MATCH(1,OFFSET(Data!$B$67:$B$70,0,B$97),0),0)</f>
        <v>Portugal</v>
      </c>
      <c r="D92" s="182"/>
      <c r="E92" s="183"/>
      <c r="F92" s="146" t="str">
        <f ca="1">INDEX(OFFSET(Data!$C$67:$C$70,0,B$97),MATCH(2,OFFSET(Data!$B$67:$B$70,0,B$97),0),0)</f>
        <v>Colombia</v>
      </c>
      <c r="G92" s="175" t="s">
        <v>106</v>
      </c>
      <c r="H92" s="175"/>
      <c r="I92" s="147" t="str">
        <f ca="1">IFERROR(INDEX(OFFSET(Data!$U$658:$U$665,0,B$97),MATCH(G92,OFFSET(Data!$T$658:$T$665,0,B$97),0),0),"")</f>
        <v/>
      </c>
      <c r="J92" s="58"/>
      <c r="K92" s="58"/>
      <c r="L92" s="47"/>
    </row>
    <row r="93" spans="2:12" x14ac:dyDescent="0.25">
      <c r="B93" s="78"/>
      <c r="C93" s="181" t="str">
        <f ca="1">INDEX(OFFSET(Data!$C$73:$C$76,0,B$97),MATCH(1,OFFSET(Data!$B$73:$B$76,0,B$97),0),0)</f>
        <v>Engeland</v>
      </c>
      <c r="D93" s="182"/>
      <c r="E93" s="183"/>
      <c r="F93" s="146" t="str">
        <f ca="1">INDEX(OFFSET(Data!$C$73:$C$76,0,B$97),MATCH(2,OFFSET(Data!$B$73:$B$76,0,B$97),0),0)</f>
        <v>Kroatië</v>
      </c>
      <c r="G93" s="175" t="s">
        <v>72</v>
      </c>
      <c r="H93" s="175"/>
      <c r="I93" s="147" t="str">
        <f ca="1">IFERROR(INDEX(OFFSET(Data!$U$658:$U$665,0,B$97),MATCH(G93,OFFSET(Data!$T$658:$T$665,0,B$97),0),0),"")</f>
        <v>Panama</v>
      </c>
      <c r="J93" s="58"/>
      <c r="K93" s="58"/>
      <c r="L93" s="47"/>
    </row>
    <row r="94" spans="2:12" x14ac:dyDescent="0.25">
      <c r="B94" s="78"/>
      <c r="C94" s="79"/>
      <c r="D94" s="80"/>
      <c r="E94" s="80"/>
      <c r="F94" s="80"/>
      <c r="G94" s="80"/>
      <c r="H94" s="81"/>
      <c r="I94" s="82"/>
      <c r="J94" s="58"/>
      <c r="K94" s="58"/>
      <c r="L94" s="47"/>
    </row>
    <row r="95" spans="2:12" ht="14.45" hidden="1" customHeight="1" x14ac:dyDescent="0.25">
      <c r="B95" s="83"/>
      <c r="C95" s="84"/>
      <c r="D95" s="84"/>
      <c r="E95" s="85"/>
      <c r="F95" s="86"/>
      <c r="G95" s="87"/>
      <c r="H95" s="87"/>
      <c r="I95" s="88"/>
      <c r="J95" s="58"/>
      <c r="K95" s="58"/>
      <c r="L95" s="47"/>
    </row>
    <row r="96" spans="2:12" x14ac:dyDescent="0.25">
      <c r="B96" s="72"/>
      <c r="C96" s="42"/>
      <c r="D96" s="42"/>
      <c r="E96" s="43"/>
      <c r="F96" s="89"/>
      <c r="G96" s="58"/>
      <c r="H96" s="58"/>
      <c r="I96" s="90"/>
      <c r="J96" s="46"/>
      <c r="K96" s="46"/>
      <c r="L96" s="47"/>
    </row>
    <row r="97" spans="2:12" ht="14.45" customHeight="1" x14ac:dyDescent="0.25">
      <c r="B97" s="72">
        <v>0</v>
      </c>
      <c r="C97" s="91"/>
      <c r="D97" s="42"/>
      <c r="E97" s="43"/>
      <c r="F97" s="44"/>
      <c r="G97" s="179" t="s">
        <v>9</v>
      </c>
      <c r="H97" s="179"/>
      <c r="I97" s="45"/>
      <c r="J97" s="180" t="s">
        <v>196</v>
      </c>
      <c r="K97" s="180"/>
      <c r="L97" s="47"/>
    </row>
    <row r="98" spans="2:12" ht="14.45" customHeight="1" x14ac:dyDescent="0.25">
      <c r="B98" s="72"/>
      <c r="C98" s="52">
        <v>73</v>
      </c>
      <c r="D98" s="92" t="s">
        <v>103</v>
      </c>
      <c r="E98" s="93" t="s">
        <v>273</v>
      </c>
      <c r="F98" s="94" t="str">
        <f ca="1">F82</f>
        <v>Zuid-Korea</v>
      </c>
      <c r="G98" s="56"/>
      <c r="H98" s="56"/>
      <c r="I98" s="95" t="str">
        <f ca="1">F83</f>
        <v>Canada</v>
      </c>
      <c r="J98" s="56"/>
      <c r="K98" s="56"/>
      <c r="L98" s="47"/>
    </row>
    <row r="99" spans="2:12" ht="14.45" customHeight="1" x14ac:dyDescent="0.25">
      <c r="B99" s="72"/>
      <c r="C99" s="52">
        <v>74</v>
      </c>
      <c r="D99" s="53" t="s">
        <v>103</v>
      </c>
      <c r="E99" s="96" t="s">
        <v>275</v>
      </c>
      <c r="F99" s="55" t="str">
        <f ca="1">C86</f>
        <v>Duitsland</v>
      </c>
      <c r="G99" s="56"/>
      <c r="H99" s="56"/>
      <c r="I99" s="57" t="str">
        <f ca="1">IFERROR(OFFSET(Data!$E$677,0,B$97),"")</f>
        <v>Australië</v>
      </c>
      <c r="J99" s="56"/>
      <c r="K99" s="56"/>
      <c r="L99" s="47"/>
    </row>
    <row r="100" spans="2:12" ht="14.45" customHeight="1" x14ac:dyDescent="0.25">
      <c r="B100" s="72"/>
      <c r="C100" s="52">
        <v>75</v>
      </c>
      <c r="D100" s="53" t="s">
        <v>103</v>
      </c>
      <c r="E100" s="96" t="s">
        <v>274</v>
      </c>
      <c r="F100" s="55" t="str">
        <f ca="1">C87</f>
        <v>Nederland</v>
      </c>
      <c r="G100" s="56"/>
      <c r="H100" s="56"/>
      <c r="I100" s="57" t="str">
        <f ca="1">F84</f>
        <v>Marokko</v>
      </c>
      <c r="J100" s="56"/>
      <c r="K100" s="56"/>
      <c r="L100" s="47"/>
    </row>
    <row r="101" spans="2:12" ht="14.45" customHeight="1" x14ac:dyDescent="0.25">
      <c r="B101" s="72"/>
      <c r="C101" s="52">
        <v>76</v>
      </c>
      <c r="D101" s="53" t="s">
        <v>103</v>
      </c>
      <c r="E101" s="96" t="s">
        <v>276</v>
      </c>
      <c r="F101" s="55" t="str">
        <f ca="1">C84</f>
        <v>Brazilië</v>
      </c>
      <c r="G101" s="56"/>
      <c r="H101" s="56"/>
      <c r="I101" s="57" t="str">
        <f ca="1">F87</f>
        <v>Japan</v>
      </c>
      <c r="J101" s="56"/>
      <c r="K101" s="56"/>
      <c r="L101" s="47"/>
    </row>
    <row r="102" spans="2:12" ht="14.45" customHeight="1" x14ac:dyDescent="0.25">
      <c r="B102" s="72"/>
      <c r="C102" s="52">
        <v>77</v>
      </c>
      <c r="D102" s="53" t="s">
        <v>103</v>
      </c>
      <c r="E102" s="96" t="s">
        <v>278</v>
      </c>
      <c r="F102" s="55" t="str">
        <f ca="1">C90</f>
        <v>Frankrijk</v>
      </c>
      <c r="G102" s="56"/>
      <c r="H102" s="56"/>
      <c r="I102" s="57" t="str">
        <f ca="1">IFERROR(OFFSET(Data!$E$681,0,B$97),"")</f>
        <v>Zweden</v>
      </c>
      <c r="J102" s="56"/>
      <c r="K102" s="56"/>
      <c r="L102" s="47"/>
    </row>
    <row r="103" spans="2:12" ht="14.45" customHeight="1" x14ac:dyDescent="0.25">
      <c r="B103" s="72"/>
      <c r="C103" s="52">
        <v>78</v>
      </c>
      <c r="D103" s="53" t="s">
        <v>103</v>
      </c>
      <c r="E103" s="96" t="s">
        <v>279</v>
      </c>
      <c r="F103" s="55" t="str">
        <f ca="1">F86</f>
        <v>Ecuador</v>
      </c>
      <c r="G103" s="56"/>
      <c r="H103" s="56"/>
      <c r="I103" s="57" t="str">
        <f ca="1">F90</f>
        <v>Senegal</v>
      </c>
      <c r="J103" s="56"/>
      <c r="K103" s="56"/>
      <c r="L103" s="47"/>
    </row>
    <row r="104" spans="2:12" ht="14.45" customHeight="1" x14ac:dyDescent="0.25">
      <c r="B104" s="72"/>
      <c r="C104" s="52">
        <v>79</v>
      </c>
      <c r="D104" s="53" t="s">
        <v>103</v>
      </c>
      <c r="E104" s="96" t="s">
        <v>277</v>
      </c>
      <c r="F104" s="55" t="str">
        <f ca="1">C82</f>
        <v>Mexico</v>
      </c>
      <c r="G104" s="56"/>
      <c r="H104" s="56"/>
      <c r="I104" s="57" t="str">
        <f ca="1">IFERROR(OFFSET(Data!$E$673,0,B$97),"")</f>
        <v>Schotland</v>
      </c>
      <c r="J104" s="56"/>
      <c r="K104" s="56"/>
      <c r="L104" s="47"/>
    </row>
    <row r="105" spans="2:12" ht="14.45" customHeight="1" x14ac:dyDescent="0.25">
      <c r="B105" s="72"/>
      <c r="C105" s="52">
        <v>80</v>
      </c>
      <c r="D105" s="53" t="s">
        <v>103</v>
      </c>
      <c r="E105" s="96" t="s">
        <v>282</v>
      </c>
      <c r="F105" s="55" t="str">
        <f ca="1">C93</f>
        <v>Engeland</v>
      </c>
      <c r="G105" s="56"/>
      <c r="H105" s="56"/>
      <c r="I105" s="57" t="str">
        <f ca="1">IFERROR(OFFSET(Data!$E$684,0,B$97),"")</f>
        <v>Noorwegen</v>
      </c>
      <c r="J105" s="56"/>
      <c r="K105" s="56"/>
      <c r="L105" s="47"/>
    </row>
    <row r="106" spans="2:12" ht="14.45" customHeight="1" x14ac:dyDescent="0.25">
      <c r="B106" s="72"/>
      <c r="C106" s="52">
        <v>81</v>
      </c>
      <c r="D106" s="53" t="s">
        <v>103</v>
      </c>
      <c r="E106" s="96" t="s">
        <v>280</v>
      </c>
      <c r="F106" s="55" t="str">
        <f ca="1">C85</f>
        <v>Verenigde Staten</v>
      </c>
      <c r="G106" s="56"/>
      <c r="H106" s="56"/>
      <c r="I106" s="57" t="str">
        <f ca="1">IFERROR(OFFSET(Data!$E$676,0,B$97),"")</f>
        <v>Ivoorkust</v>
      </c>
      <c r="J106" s="56"/>
      <c r="K106" s="56"/>
      <c r="L106" s="47"/>
    </row>
    <row r="107" spans="2:12" ht="14.45" customHeight="1" x14ac:dyDescent="0.25">
      <c r="B107" s="72"/>
      <c r="C107" s="52">
        <v>82</v>
      </c>
      <c r="D107" s="53" t="s">
        <v>103</v>
      </c>
      <c r="E107" s="96" t="s">
        <v>281</v>
      </c>
      <c r="F107" s="55" t="str">
        <f ca="1">C88</f>
        <v>België</v>
      </c>
      <c r="G107" s="56"/>
      <c r="H107" s="56"/>
      <c r="I107" s="57" t="str">
        <f ca="1">IFERROR(OFFSET(Data!$E$679,0,B$97),"")</f>
        <v>Algerije</v>
      </c>
      <c r="J107" s="56"/>
      <c r="K107" s="56"/>
      <c r="L107" s="47"/>
    </row>
    <row r="108" spans="2:12" ht="14.45" customHeight="1" x14ac:dyDescent="0.25">
      <c r="B108" s="72"/>
      <c r="C108" s="52">
        <v>83</v>
      </c>
      <c r="D108" s="53" t="s">
        <v>103</v>
      </c>
      <c r="E108" s="96" t="s">
        <v>285</v>
      </c>
      <c r="F108" s="55" t="str">
        <f ca="1">F92</f>
        <v>Colombia</v>
      </c>
      <c r="G108" s="56"/>
      <c r="H108" s="56"/>
      <c r="I108" s="57" t="str">
        <f ca="1">F93</f>
        <v>Kroatië</v>
      </c>
      <c r="J108" s="56"/>
      <c r="K108" s="56"/>
      <c r="L108" s="47"/>
    </row>
    <row r="109" spans="2:12" ht="14.45" customHeight="1" x14ac:dyDescent="0.25">
      <c r="B109" s="72"/>
      <c r="C109" s="52">
        <v>84</v>
      </c>
      <c r="D109" s="53" t="s">
        <v>103</v>
      </c>
      <c r="E109" s="96" t="s">
        <v>284</v>
      </c>
      <c r="F109" s="55" t="str">
        <f ca="1">C89</f>
        <v>Spanje</v>
      </c>
      <c r="G109" s="56"/>
      <c r="H109" s="56"/>
      <c r="I109" s="57" t="str">
        <f ca="1">F91</f>
        <v>Oostenrijk</v>
      </c>
      <c r="J109" s="56"/>
      <c r="K109" s="56"/>
      <c r="L109" s="47"/>
    </row>
    <row r="110" spans="2:12" ht="14.45" customHeight="1" x14ac:dyDescent="0.25">
      <c r="B110" s="72"/>
      <c r="C110" s="52">
        <v>85</v>
      </c>
      <c r="D110" s="53" t="s">
        <v>103</v>
      </c>
      <c r="E110" s="96" t="s">
        <v>283</v>
      </c>
      <c r="F110" s="55" t="str">
        <f ca="1">C83</f>
        <v>Zwitserland</v>
      </c>
      <c r="G110" s="56"/>
      <c r="H110" s="56"/>
      <c r="I110" s="57" t="str">
        <f ca="1">IFERROR(OFFSET(Data!$E$674,0,B$97),"")</f>
        <v>Egypte</v>
      </c>
      <c r="J110" s="56"/>
      <c r="K110" s="56"/>
      <c r="L110" s="47"/>
    </row>
    <row r="111" spans="2:12" ht="14.45" customHeight="1" x14ac:dyDescent="0.25">
      <c r="B111" s="72"/>
      <c r="C111" s="52">
        <v>86</v>
      </c>
      <c r="D111" s="53" t="s">
        <v>103</v>
      </c>
      <c r="E111" s="96" t="s">
        <v>287</v>
      </c>
      <c r="F111" s="55" t="str">
        <f ca="1">C91</f>
        <v>Argentinië</v>
      </c>
      <c r="G111" s="56"/>
      <c r="H111" s="56"/>
      <c r="I111" s="57" t="str">
        <f ca="1">F89</f>
        <v>Uruguay</v>
      </c>
      <c r="J111" s="56"/>
      <c r="K111" s="56"/>
      <c r="L111" s="47"/>
    </row>
    <row r="112" spans="2:12" ht="14.45" customHeight="1" x14ac:dyDescent="0.25">
      <c r="B112" s="72"/>
      <c r="C112" s="52">
        <v>87</v>
      </c>
      <c r="D112" s="53" t="s">
        <v>103</v>
      </c>
      <c r="E112" s="96" t="s">
        <v>288</v>
      </c>
      <c r="F112" s="55" t="str">
        <f ca="1">C92</f>
        <v>Portugal</v>
      </c>
      <c r="G112" s="56"/>
      <c r="H112" s="56"/>
      <c r="I112" s="57" t="str">
        <f ca="1">IFERROR(OFFSET(Data!$E$683,0,B$97),"")</f>
        <v>Panama</v>
      </c>
      <c r="J112" s="56"/>
      <c r="K112" s="56"/>
      <c r="L112" s="47"/>
    </row>
    <row r="113" spans="1:12" ht="14.45" customHeight="1" x14ac:dyDescent="0.25">
      <c r="B113" s="72"/>
      <c r="C113" s="97">
        <v>88</v>
      </c>
      <c r="D113" s="53" t="s">
        <v>103</v>
      </c>
      <c r="E113" s="98" t="s">
        <v>286</v>
      </c>
      <c r="F113" s="99" t="str">
        <f ca="1">F85</f>
        <v>Turkije</v>
      </c>
      <c r="G113" s="56"/>
      <c r="H113" s="56"/>
      <c r="I113" s="100" t="str">
        <f ca="1">F88</f>
        <v>Iran</v>
      </c>
      <c r="J113" s="56"/>
      <c r="K113" s="56"/>
      <c r="L113" s="47"/>
    </row>
    <row r="114" spans="1:12" x14ac:dyDescent="0.25">
      <c r="A114" s="17">
        <f>IF(G114&lt;&gt;"",A77+1,A77)</f>
        <v>0</v>
      </c>
      <c r="B114" s="72"/>
      <c r="C114" s="52">
        <v>89</v>
      </c>
      <c r="D114" s="92" t="s">
        <v>10</v>
      </c>
      <c r="E114" s="93" t="s">
        <v>289</v>
      </c>
      <c r="F114" s="94" t="str">
        <f>IF(AND(G99&lt;&gt;"",H99&lt;&gt;""),IF((G99+J99)&gt;(H99+K99),F99,IF((G99+J99)&lt;(H99+K99),I99,"Winnaar wedstrijd #74")),"Winnaar wedstrijd #74")</f>
        <v>Winnaar wedstrijd #74</v>
      </c>
      <c r="G114" s="56"/>
      <c r="H114" s="56"/>
      <c r="I114" s="95" t="str">
        <f>IF(AND(G102&lt;&gt;"",H102&lt;&gt;""),IF((G102+J102)&gt;(H102+K102),F102,IF((G102+J102)&lt;(H102+K102),I102,"Winnaar wedstrijd #77")),"Winnaar wedstrijd #77")</f>
        <v>Winnaar wedstrijd #77</v>
      </c>
      <c r="J114" s="56"/>
      <c r="K114" s="56"/>
      <c r="L114" s="47"/>
    </row>
    <row r="115" spans="1:12" x14ac:dyDescent="0.25">
      <c r="A115" s="17">
        <f t="shared" ref="A115:A127" si="17">IF(G115&lt;&gt;"",A114+1,A114)</f>
        <v>0</v>
      </c>
      <c r="B115" s="72"/>
      <c r="C115" s="52">
        <v>90</v>
      </c>
      <c r="D115" s="53" t="s">
        <v>10</v>
      </c>
      <c r="E115" s="96" t="s">
        <v>290</v>
      </c>
      <c r="F115" s="55" t="str">
        <f>IF(AND(G98&lt;&gt;"",H98&lt;&gt;""),IF((G98+J98)&gt;(H98+K98),F98,IF((G98+J98)&lt;(H98+K98),I98,"Winnaar wedstrijd #73")),"Winnaar wedstrijd #73")</f>
        <v>Winnaar wedstrijd #73</v>
      </c>
      <c r="G115" s="56"/>
      <c r="H115" s="56"/>
      <c r="I115" s="57" t="str">
        <f>IF(AND(G100&lt;&gt;"",H100&lt;&gt;""),IF((G100+J100)&gt;(H100+K100),F100,IF((G100+J100)&lt;(H100+K100),I100,"Winnaar wedstrijd #75")),"Winnaar wedstrijd #75")</f>
        <v>Winnaar wedstrijd #75</v>
      </c>
      <c r="J115" s="56"/>
      <c r="K115" s="56"/>
      <c r="L115" s="47"/>
    </row>
    <row r="116" spans="1:12" x14ac:dyDescent="0.25">
      <c r="A116" s="17">
        <f t="shared" si="17"/>
        <v>0</v>
      </c>
      <c r="B116" s="72"/>
      <c r="C116" s="52">
        <v>91</v>
      </c>
      <c r="D116" s="53" t="s">
        <v>10</v>
      </c>
      <c r="E116" s="96" t="s">
        <v>291</v>
      </c>
      <c r="F116" s="55" t="str">
        <f>IF(AND(G101&lt;&gt;"",H101&lt;&gt;""),IF((G101+J101)&gt;(H101+K101),F101,IF((G101+J101)&lt;(H101+K101),I101,"Winnaar wedstrijd #76")),"Winnaar wedstrijd #76")</f>
        <v>Winnaar wedstrijd #76</v>
      </c>
      <c r="G116" s="56"/>
      <c r="H116" s="56"/>
      <c r="I116" s="57" t="str">
        <f>IF(AND(G103&lt;&gt;"",H103&lt;&gt;""),IF((G103+J103)&gt;(H103+K103),F103,IF((G103+J103)&lt;(H103+K103),I103,"Winnaar wedstrijd #78")),"Winnaar wedstrijd #78")</f>
        <v>Winnaar wedstrijd #78</v>
      </c>
      <c r="J116" s="56"/>
      <c r="K116" s="56"/>
      <c r="L116" s="47"/>
    </row>
    <row r="117" spans="1:12" x14ac:dyDescent="0.25">
      <c r="A117" s="17">
        <f t="shared" si="17"/>
        <v>0</v>
      </c>
      <c r="B117" s="72"/>
      <c r="C117" s="52">
        <v>92</v>
      </c>
      <c r="D117" s="53" t="s">
        <v>10</v>
      </c>
      <c r="E117" s="96" t="s">
        <v>292</v>
      </c>
      <c r="F117" s="55" t="str">
        <f>IF(AND(G104&lt;&gt;"",H104&lt;&gt;""),IF((G104+J104)&gt;(H104+K104),F104,IF((G104+J104)&lt;(H104+K104),I104,"Winnaar wedstrijd #79")),"Winnaar wedstrijd #79")</f>
        <v>Winnaar wedstrijd #79</v>
      </c>
      <c r="G117" s="56"/>
      <c r="H117" s="56"/>
      <c r="I117" s="57" t="str">
        <f>IF(AND(G105&lt;&gt;"",H105&lt;&gt;""),IF((G105+J105)&gt;(H105+K105),F105,IF((G105+J105)&lt;(H105+K105),I105,"Winnaar wedstrijd #80")),"Winnaar wedstrijd #80")</f>
        <v>Winnaar wedstrijd #80</v>
      </c>
      <c r="J117" s="56"/>
      <c r="K117" s="56"/>
      <c r="L117" s="47"/>
    </row>
    <row r="118" spans="1:12" x14ac:dyDescent="0.25">
      <c r="A118" s="17">
        <f t="shared" si="17"/>
        <v>0</v>
      </c>
      <c r="B118" s="72"/>
      <c r="C118" s="52">
        <v>93</v>
      </c>
      <c r="D118" s="53" t="s">
        <v>10</v>
      </c>
      <c r="E118" s="96" t="s">
        <v>293</v>
      </c>
      <c r="F118" s="55" t="str">
        <f>IF(AND(G108&lt;&gt;"",H108&lt;&gt;""),IF((G108+J108)&gt;(H108+K108),F108,IF((G108+J108)&lt;(H108+K108),I108,"Winnaar wedstrijd #83")),"Winnaar wedstrijd #83")</f>
        <v>Winnaar wedstrijd #83</v>
      </c>
      <c r="G118" s="56"/>
      <c r="H118" s="56"/>
      <c r="I118" s="57" t="str">
        <f>IF(AND(G109&lt;&gt;"",H109&lt;&gt;""),IF((G109+J109)&gt;(H109+K109),F109,IF((G109+J109)&lt;(H109+K109),I109,"Winnaar wedstrijd #84")),"Winnaar wedstrijd #84")</f>
        <v>Winnaar wedstrijd #84</v>
      </c>
      <c r="J118" s="56"/>
      <c r="K118" s="56"/>
      <c r="L118" s="47"/>
    </row>
    <row r="119" spans="1:12" x14ac:dyDescent="0.25">
      <c r="A119" s="17">
        <f t="shared" si="17"/>
        <v>0</v>
      </c>
      <c r="B119" s="72"/>
      <c r="C119" s="52">
        <v>94</v>
      </c>
      <c r="D119" s="53" t="s">
        <v>10</v>
      </c>
      <c r="E119" s="96" t="s">
        <v>294</v>
      </c>
      <c r="F119" s="55" t="str">
        <f>IF(AND(G106&lt;&gt;"",H106&lt;&gt;""),IF((G106+J106)&gt;(H106+K106),F106,IF((G106+J106)&lt;(H106+K106),I106,"Winnaar wedstrijd #81")),"Winnaar wedstrijd #81")</f>
        <v>Winnaar wedstrijd #81</v>
      </c>
      <c r="G119" s="56"/>
      <c r="H119" s="56"/>
      <c r="I119" s="57" t="str">
        <f>IF(AND(G107&lt;&gt;"",H107&lt;&gt;""),IF((G107+J107)&gt;(H107+K107),F107,IF((G107+J107)&lt;(H107+K107),I107,"Winnaar wedstrijd #82")),"Winnaar wedstrijd #82")</f>
        <v>Winnaar wedstrijd #82</v>
      </c>
      <c r="J119" s="56"/>
      <c r="K119" s="56"/>
      <c r="L119" s="47"/>
    </row>
    <row r="120" spans="1:12" x14ac:dyDescent="0.25">
      <c r="A120" s="17">
        <f t="shared" si="17"/>
        <v>0</v>
      </c>
      <c r="B120" s="72"/>
      <c r="C120" s="52">
        <v>95</v>
      </c>
      <c r="D120" s="53" t="s">
        <v>10</v>
      </c>
      <c r="E120" s="96" t="s">
        <v>295</v>
      </c>
      <c r="F120" s="55" t="str">
        <f>IF(AND(G111&lt;&gt;"",H111&lt;&gt;""),IF((G111+J111)&gt;(H111+K111),F111,IF((G111+J111)&lt;(H111+K111),I111,"Winnaar wedstrijd #86")),"Winnaar wedstrijd #86")</f>
        <v>Winnaar wedstrijd #86</v>
      </c>
      <c r="G120" s="56"/>
      <c r="H120" s="56"/>
      <c r="I120" s="57" t="str">
        <f>IF(AND(G113&lt;&gt;"",H113&lt;&gt;""),IF((G113+J113)&gt;(H113+K113),F113,IF((G113+J113)&lt;(H113+K113),I113,"Winnaar wedstrijd #88")),"Winnaar wedstrijd #88")</f>
        <v>Winnaar wedstrijd #88</v>
      </c>
      <c r="J120" s="56"/>
      <c r="K120" s="56"/>
      <c r="L120" s="47"/>
    </row>
    <row r="121" spans="1:12" x14ac:dyDescent="0.25">
      <c r="A121" s="17">
        <f t="shared" si="17"/>
        <v>0</v>
      </c>
      <c r="B121" s="72"/>
      <c r="C121" s="97">
        <v>96</v>
      </c>
      <c r="D121" s="101" t="s">
        <v>10</v>
      </c>
      <c r="E121" s="98" t="s">
        <v>296</v>
      </c>
      <c r="F121" s="99" t="str">
        <f>IF(AND(G110&lt;&gt;"",H110&lt;&gt;""),IF((G110+J110)&gt;(H110+K110),F110,IF((G110+J110)&lt;(H110+K110),I110,"Winnaar wedstrijd #85")),"Winnaar wedstrijd #85")</f>
        <v>Winnaar wedstrijd #85</v>
      </c>
      <c r="G121" s="56"/>
      <c r="H121" s="56"/>
      <c r="I121" s="100" t="str">
        <f>IF(AND(G112&lt;&gt;"",H112&lt;&gt;""),IF((G112+J112)&gt;(H112+K112),F112,IF((G112+J112)&lt;(H112+K112),I112,"Winnaar wedstrijd #87")),"Winnaar wedstrijd #87")</f>
        <v>Winnaar wedstrijd #87</v>
      </c>
      <c r="J121" s="56"/>
      <c r="K121" s="56"/>
      <c r="L121" s="47"/>
    </row>
    <row r="122" spans="1:12" x14ac:dyDescent="0.25">
      <c r="A122" s="17">
        <f t="shared" si="17"/>
        <v>0</v>
      </c>
      <c r="B122" s="72"/>
      <c r="C122" s="52">
        <v>97</v>
      </c>
      <c r="D122" s="53" t="s">
        <v>201</v>
      </c>
      <c r="E122" s="96" t="s">
        <v>297</v>
      </c>
      <c r="F122" s="55" t="str">
        <f>IF(AND(G114&lt;&gt;"",H114&lt;&gt;""),IF((G114+J114)&gt;(H114+K114),F114,IF((G114+J114)&lt;(H114+K114),I114,"Winnaar wedstrijd #89")),"Winnaar wedstrijd #89")</f>
        <v>Winnaar wedstrijd #89</v>
      </c>
      <c r="G122" s="56"/>
      <c r="H122" s="56"/>
      <c r="I122" s="57" t="str">
        <f>IF(AND(G115&lt;&gt;"",H115&lt;&gt;""),IF((G115+J115)&gt;(H115+K115),F115,IF((G115+J115)&lt;(H115+K115),I115,"Winnaar wedstrijd #90")),"Winnaar wedstrijd #90")</f>
        <v>Winnaar wedstrijd #90</v>
      </c>
      <c r="J122" s="56"/>
      <c r="K122" s="56"/>
      <c r="L122" s="47"/>
    </row>
    <row r="123" spans="1:12" x14ac:dyDescent="0.25">
      <c r="A123" s="17">
        <f t="shared" si="17"/>
        <v>0</v>
      </c>
      <c r="B123" s="72"/>
      <c r="C123" s="52">
        <v>98</v>
      </c>
      <c r="D123" s="53" t="s">
        <v>201</v>
      </c>
      <c r="E123" s="96" t="s">
        <v>298</v>
      </c>
      <c r="F123" s="55" t="str">
        <f>IF(AND(G118&lt;&gt;"",H118&lt;&gt;""),IF((G118+J118)&gt;(H118+K118),F118,IF((G118+J118)&lt;(H118+K118),I118,"Winnaar wedstrijd #93")),"Winnaar wedstrijd #93")</f>
        <v>Winnaar wedstrijd #93</v>
      </c>
      <c r="G123" s="56"/>
      <c r="H123" s="56"/>
      <c r="I123" s="57" t="str">
        <f>IF(AND(G119&lt;&gt;"",H119&lt;&gt;""),IF((G119+J119)&gt;(H119+K119),F119,IF((G119+J119)&lt;(H119+K119),I119,"Winnaar wedstrijd #94")),"Winnaar wedstrijd #94")</f>
        <v>Winnaar wedstrijd #94</v>
      </c>
      <c r="J123" s="56"/>
      <c r="K123" s="56"/>
      <c r="L123" s="47"/>
    </row>
    <row r="124" spans="1:12" x14ac:dyDescent="0.25">
      <c r="A124" s="17">
        <f t="shared" si="17"/>
        <v>0</v>
      </c>
      <c r="B124" s="72"/>
      <c r="C124" s="52">
        <v>99</v>
      </c>
      <c r="D124" s="53" t="s">
        <v>201</v>
      </c>
      <c r="E124" s="96" t="s">
        <v>299</v>
      </c>
      <c r="F124" s="55" t="str">
        <f>IF(AND(G116&lt;&gt;"",H116&lt;&gt;""),IF((G116+J116)&gt;(H116+K116),F116,IF((G116+J116)&lt;(H116+K116),I116,"Winnaar wedstrijd #91")),"Winnaar wedstrijd #91")</f>
        <v>Winnaar wedstrijd #91</v>
      </c>
      <c r="G124" s="56"/>
      <c r="H124" s="56"/>
      <c r="I124" s="57" t="str">
        <f>IF(AND(G117&lt;&gt;"",H117&lt;&gt;""),IF((G117+J117)&gt;(H117+K117),F117,IF((G117+J117)&lt;(H117+K117),I117,"Winnaar wedstrijd #92")),"Winnaar wedstrijd #92")</f>
        <v>Winnaar wedstrijd #92</v>
      </c>
      <c r="J124" s="56"/>
      <c r="K124" s="56"/>
      <c r="L124" s="47"/>
    </row>
    <row r="125" spans="1:12" x14ac:dyDescent="0.25">
      <c r="A125" s="17">
        <f t="shared" si="17"/>
        <v>0</v>
      </c>
      <c r="B125" s="72"/>
      <c r="C125" s="97">
        <v>100</v>
      </c>
      <c r="D125" s="53" t="s">
        <v>201</v>
      </c>
      <c r="E125" s="98" t="s">
        <v>300</v>
      </c>
      <c r="F125" s="99" t="str">
        <f>IF(AND(G120&lt;&gt;"",H120&lt;&gt;""),IF((G120+J120)&gt;(H120+K120),F120,IF((G120+J120)&lt;(H120+K120),I120,"Winnaar wedstrijd #95")),"Winnaar wedstrijd #95")</f>
        <v>Winnaar wedstrijd #95</v>
      </c>
      <c r="G125" s="56"/>
      <c r="H125" s="56"/>
      <c r="I125" s="100" t="str">
        <f>IF(AND(G121&lt;&gt;"",H121&lt;&gt;""),IF((G121+J121)&gt;(H121+K121),F121,IF((G121+J121)&lt;(H121+K121),I121,"Winnaar wedstrijd #96")),"Winnaar wedstrijd #96")</f>
        <v>Winnaar wedstrijd #96</v>
      </c>
      <c r="J125" s="56"/>
      <c r="K125" s="56"/>
      <c r="L125" s="47"/>
    </row>
    <row r="126" spans="1:12" x14ac:dyDescent="0.25">
      <c r="A126" s="17">
        <f t="shared" si="17"/>
        <v>0</v>
      </c>
      <c r="B126" s="72"/>
      <c r="C126" s="52">
        <v>101</v>
      </c>
      <c r="D126" s="53" t="s">
        <v>203</v>
      </c>
      <c r="E126" s="96" t="s">
        <v>301</v>
      </c>
      <c r="F126" s="55" t="str">
        <f>IF(AND(G122&lt;&gt;"",H122&lt;&gt;""),IF((G122+J122)&gt;(H122+K122),F122,IF((G122+J122)&lt;(H122+K122),I122,"Winnaar wedstrijd #97")),"Winnaar wedstrijd #97")</f>
        <v>Winnaar wedstrijd #97</v>
      </c>
      <c r="G126" s="56"/>
      <c r="H126" s="56"/>
      <c r="I126" s="57" t="str">
        <f>IF(AND(G123&lt;&gt;"",H123&lt;&gt;""),IF((G123+J123)&gt;(H123+K123),F123,IF((G123+J123)&lt;(H123+K123),I123,"Winnaar wedstrijd #98")),"Winnaar wedstrijd #98")</f>
        <v>Winnaar wedstrijd #98</v>
      </c>
      <c r="J126" s="56"/>
      <c r="K126" s="56"/>
      <c r="L126" s="47"/>
    </row>
    <row r="127" spans="1:12" x14ac:dyDescent="0.25">
      <c r="A127" s="17">
        <f t="shared" si="17"/>
        <v>0</v>
      </c>
      <c r="B127" s="72"/>
      <c r="C127" s="97">
        <v>102</v>
      </c>
      <c r="D127" s="101" t="s">
        <v>203</v>
      </c>
      <c r="E127" s="98" t="s">
        <v>302</v>
      </c>
      <c r="F127" s="99" t="str">
        <f>IF(AND(G124&lt;&gt;"",H124&lt;&gt;""),IF((G124+J124)&gt;(H124+K124),F124,IF((G124+J124)&lt;(H124+K124),I124,"Winnaar wedstrijd #99")),"Winnaar wedstrijd #99")</f>
        <v>Winnaar wedstrijd #99</v>
      </c>
      <c r="G127" s="56"/>
      <c r="H127" s="56"/>
      <c r="I127" s="100" t="str">
        <f>IF(AND(G125&lt;&gt;"",H125&lt;&gt;""),IF((G125+J125)&gt;(H125+K125),F125,IF((G125+J125)&lt;(H125+K125),I125,"Winnaar wedstrijd #110")),"Winnaar wedstrijd #110")</f>
        <v>Winnaar wedstrijd #110</v>
      </c>
      <c r="J127" s="56"/>
      <c r="K127" s="56"/>
      <c r="L127" s="47"/>
    </row>
    <row r="128" spans="1:12" x14ac:dyDescent="0.25">
      <c r="B128" s="72"/>
      <c r="C128" s="102">
        <v>103</v>
      </c>
      <c r="D128" s="103" t="s">
        <v>199</v>
      </c>
      <c r="E128" s="104" t="s">
        <v>303</v>
      </c>
      <c r="F128" s="105" t="str">
        <f>IF(AND(G126&lt;&gt;"",H126&lt;&gt;""),IF((G126+J126)&lt;(H126+K126),F126,IF((G126+J126)&gt;(H126+K126),I126,"Verliezer wedstrijd #101")),"Verliezer wedstrijd #101")</f>
        <v>Verliezer wedstrijd #101</v>
      </c>
      <c r="G128" s="56"/>
      <c r="H128" s="56"/>
      <c r="I128" s="106" t="str">
        <f>IF(AND(G127&lt;&gt;"",H127&lt;&gt;""),IF((G127+J127)&lt;(H127+K127),F127,IF((G127+J127)&gt;(H127+K127),I127,"Verliezer wedstrijd #102")),"Verliezer wedstrijd #102")</f>
        <v>Verliezer wedstrijd #102</v>
      </c>
      <c r="J128" s="56"/>
      <c r="K128" s="56"/>
      <c r="L128" s="47"/>
    </row>
    <row r="129" spans="1:12" x14ac:dyDescent="0.25">
      <c r="A129" s="17">
        <f>IF(G129&lt;&gt;"",A127+1,A127)</f>
        <v>0</v>
      </c>
      <c r="B129" s="72"/>
      <c r="C129" s="102">
        <v>104</v>
      </c>
      <c r="D129" s="103" t="s">
        <v>202</v>
      </c>
      <c r="E129" s="104" t="s">
        <v>304</v>
      </c>
      <c r="F129" s="105" t="str">
        <f>IF(AND(G126&lt;&gt;"",H126&lt;&gt;""),IF((G126+J126)&gt;(H126+K126),F126,IF((G126+J126)&lt;(H126+K126),I126,"Winnaar wedstrijd #101")),"Winnaar wedstrijd #101")</f>
        <v>Winnaar wedstrijd #101</v>
      </c>
      <c r="G129" s="56"/>
      <c r="H129" s="56"/>
      <c r="I129" s="106" t="str">
        <f>IF(AND(G127&lt;&gt;"",H127&lt;&gt;""),IF((G127+J127)&gt;(H127+K127),F127,IF((G127+J127)&lt;(H127+K127),I127,"Winnaar wedstrijd #102")),"Winnaar wedstrijd #102")</f>
        <v>Winnaar wedstrijd #102</v>
      </c>
      <c r="J129" s="56"/>
      <c r="K129" s="56"/>
      <c r="L129" s="47"/>
    </row>
    <row r="130" spans="1:12" x14ac:dyDescent="0.25">
      <c r="B130" s="72" t="str">
        <f ca="1">F89</f>
        <v>Uruguay</v>
      </c>
      <c r="C130" s="42"/>
      <c r="D130" s="42"/>
      <c r="E130" s="43"/>
      <c r="F130" s="44"/>
      <c r="G130" s="46"/>
      <c r="H130" s="46"/>
      <c r="I130" s="45"/>
      <c r="J130" s="46"/>
      <c r="K130" s="46"/>
      <c r="L130" s="47"/>
    </row>
    <row r="131" spans="1:12" x14ac:dyDescent="0.25">
      <c r="B131" s="41"/>
      <c r="C131" s="42"/>
      <c r="D131" s="42"/>
      <c r="E131" s="43"/>
      <c r="F131" s="107" t="s">
        <v>197</v>
      </c>
      <c r="G131" s="167" t="str">
        <f>IF(AND(G129&lt;&gt;"",H129&lt;&gt;""),IF((G129+J129)&gt;(H129+K129),F129,IF((G129+J129)&lt;(H129+K129),I129,"Winnaar wedstrijd #104")),"Winnaar wedstrijd #104")</f>
        <v>Winnaar wedstrijd #104</v>
      </c>
      <c r="H131" s="168"/>
      <c r="I131" s="168"/>
      <c r="J131" s="46"/>
      <c r="K131" s="46"/>
      <c r="L131" s="47"/>
    </row>
    <row r="132" spans="1:12" x14ac:dyDescent="0.25">
      <c r="B132" s="41"/>
      <c r="C132" s="42"/>
      <c r="D132" s="42"/>
      <c r="E132" s="43"/>
      <c r="F132" s="107" t="s">
        <v>198</v>
      </c>
      <c r="G132" s="167" t="str">
        <f>IF(AND(G129&lt;&gt;"",H129&lt;&gt;""),IF((G129+J129)&lt;(H129+K129),F129,IF((G129+J129)&gt;(H129+K129),I129,"Verliezer wedstrijd #104")),"Verliezer wedstrijd #104")</f>
        <v>Verliezer wedstrijd #104</v>
      </c>
      <c r="H132" s="168"/>
      <c r="I132" s="168"/>
      <c r="J132" s="46"/>
      <c r="K132" s="46"/>
      <c r="L132" s="47"/>
    </row>
    <row r="133" spans="1:12" x14ac:dyDescent="0.25">
      <c r="B133" s="41"/>
      <c r="C133" s="42"/>
      <c r="D133" s="42"/>
      <c r="E133" s="43"/>
      <c r="F133" s="107" t="s">
        <v>199</v>
      </c>
      <c r="G133" s="167" t="str">
        <f>IF(AND(G128&lt;&gt;"",H128&lt;&gt;""),IF((G128+J128)&gt;(H128+K128),F128,IF((G128+J128)&lt;(H128+K128),I128,"Winnaar wedstrijd #103")),"Winnaar wedstrijd #103")</f>
        <v>Winnaar wedstrijd #103</v>
      </c>
      <c r="H133" s="168"/>
      <c r="I133" s="168"/>
      <c r="J133" s="46"/>
      <c r="K133" s="46"/>
      <c r="L133" s="47"/>
    </row>
    <row r="134" spans="1:12" x14ac:dyDescent="0.25">
      <c r="B134" s="41"/>
      <c r="C134" s="42"/>
      <c r="D134" s="42"/>
      <c r="E134" s="43"/>
      <c r="F134" s="44"/>
      <c r="G134" s="45"/>
      <c r="H134" s="45"/>
      <c r="I134" s="45"/>
      <c r="J134" s="46"/>
      <c r="K134" s="46"/>
      <c r="L134" s="47"/>
    </row>
    <row r="135" spans="1:12" x14ac:dyDescent="0.25">
      <c r="B135" s="41"/>
      <c r="C135" s="42"/>
      <c r="D135" s="42"/>
      <c r="E135" s="43"/>
      <c r="F135" s="44"/>
      <c r="G135" s="45"/>
      <c r="H135" s="45"/>
      <c r="I135" s="45"/>
      <c r="J135" s="46"/>
      <c r="K135" s="46"/>
      <c r="L135" s="47"/>
    </row>
    <row r="136" spans="1:12" x14ac:dyDescent="0.25">
      <c r="A136" s="17" t="e">
        <f>KOMatchRule</f>
        <v>#REF!</v>
      </c>
      <c r="B136" s="41"/>
      <c r="C136" s="42"/>
      <c r="D136" s="42"/>
      <c r="E136" s="43"/>
      <c r="F136" s="44"/>
      <c r="G136" s="45"/>
      <c r="H136" s="45"/>
      <c r="I136" s="45"/>
      <c r="J136" s="46"/>
      <c r="K136" s="46"/>
      <c r="L136" s="47"/>
    </row>
    <row r="137" spans="1:12" x14ac:dyDescent="0.25">
      <c r="B137" s="41"/>
      <c r="C137" s="42"/>
      <c r="D137" s="42"/>
      <c r="E137" s="43"/>
      <c r="F137" s="44"/>
      <c r="G137" s="45"/>
      <c r="H137" s="45"/>
      <c r="I137" s="45"/>
      <c r="J137" s="46"/>
      <c r="K137" s="46"/>
      <c r="L137" s="47"/>
    </row>
    <row r="138" spans="1:12" x14ac:dyDescent="0.25">
      <c r="B138" s="41"/>
      <c r="C138" s="42"/>
      <c r="D138" s="42"/>
      <c r="E138" s="43"/>
      <c r="F138" s="44"/>
      <c r="G138" s="45"/>
      <c r="H138" s="45"/>
      <c r="I138" s="45"/>
      <c r="J138" s="46"/>
      <c r="K138" s="46"/>
      <c r="L138" s="47"/>
    </row>
    <row r="139" spans="1:12" x14ac:dyDescent="0.25">
      <c r="B139" s="41"/>
      <c r="C139" s="42"/>
      <c r="D139" s="42"/>
      <c r="E139" s="43"/>
      <c r="F139" s="44"/>
      <c r="G139" s="45"/>
      <c r="H139" s="45"/>
      <c r="I139" s="45"/>
      <c r="J139" s="46"/>
      <c r="K139" s="46"/>
      <c r="L139" s="47"/>
    </row>
    <row r="140" spans="1:12" x14ac:dyDescent="0.25">
      <c r="B140" s="41"/>
      <c r="C140" s="42"/>
      <c r="D140" s="42"/>
      <c r="E140" s="43"/>
      <c r="F140" s="107" t="s">
        <v>312</v>
      </c>
      <c r="G140" s="169"/>
      <c r="H140" s="170"/>
      <c r="I140" s="170"/>
      <c r="J140" s="46"/>
      <c r="K140" s="46"/>
      <c r="L140" s="47"/>
    </row>
    <row r="141" spans="1:12" ht="30" x14ac:dyDescent="0.25">
      <c r="B141" s="41"/>
      <c r="C141" s="42"/>
      <c r="D141" s="42"/>
      <c r="E141" s="43"/>
      <c r="F141" s="108" t="s">
        <v>313</v>
      </c>
      <c r="G141" s="173"/>
      <c r="H141" s="174"/>
      <c r="I141" s="169"/>
      <c r="J141" s="46"/>
      <c r="K141" s="46"/>
      <c r="L141" s="47"/>
    </row>
    <row r="142" spans="1:12" x14ac:dyDescent="0.25">
      <c r="B142" s="41"/>
      <c r="C142" s="42"/>
      <c r="D142" s="42"/>
      <c r="E142" s="43"/>
      <c r="F142" s="44"/>
      <c r="G142" s="46"/>
      <c r="H142" s="46"/>
      <c r="I142" s="45"/>
      <c r="J142" s="46"/>
      <c r="K142" s="46"/>
      <c r="L142" s="47"/>
    </row>
    <row r="143" spans="1:12" hidden="1" x14ac:dyDescent="0.25">
      <c r="B143" s="109"/>
      <c r="C143" s="110"/>
      <c r="D143" s="111" t="s">
        <v>149</v>
      </c>
      <c r="E143" s="112"/>
      <c r="F143" s="113" t="s">
        <v>147</v>
      </c>
      <c r="G143" s="114" t="s">
        <v>10</v>
      </c>
      <c r="H143" s="113" t="s">
        <v>11</v>
      </c>
      <c r="I143" s="114" t="s">
        <v>12</v>
      </c>
      <c r="J143" s="113" t="s">
        <v>6</v>
      </c>
      <c r="K143" s="13"/>
      <c r="L143" s="115"/>
    </row>
    <row r="144" spans="1:12" hidden="1" x14ac:dyDescent="0.25">
      <c r="B144" s="116"/>
      <c r="C144" s="117"/>
      <c r="D144" s="117"/>
      <c r="E144" s="118"/>
      <c r="F144" s="119" t="str">
        <f ca="1">C82</f>
        <v>Mexico</v>
      </c>
      <c r="G144" s="119" t="str">
        <f>F114</f>
        <v>Winnaar wedstrijd #74</v>
      </c>
      <c r="H144" s="119" t="str">
        <f>F122</f>
        <v>Winnaar wedstrijd #89</v>
      </c>
      <c r="I144" s="119" t="str">
        <f>F126</f>
        <v>Winnaar wedstrijd #97</v>
      </c>
      <c r="J144" s="119" t="str">
        <f>F129</f>
        <v>Winnaar wedstrijd #101</v>
      </c>
      <c r="K144" s="119"/>
      <c r="L144" s="120"/>
    </row>
    <row r="145" spans="2:12" hidden="1" x14ac:dyDescent="0.25">
      <c r="B145" s="116"/>
      <c r="C145" s="117"/>
      <c r="D145" s="117"/>
      <c r="E145" s="118"/>
      <c r="F145" s="119" t="str">
        <f t="shared" ref="F145:F155" ca="1" si="18">C83</f>
        <v>Zwitserland</v>
      </c>
      <c r="G145" s="119" t="str">
        <f t="shared" ref="G145:G151" si="19">F115</f>
        <v>Winnaar wedstrijd #73</v>
      </c>
      <c r="H145" s="119" t="str">
        <f t="shared" ref="H145:H147" si="20">F123</f>
        <v>Winnaar wedstrijd #93</v>
      </c>
      <c r="I145" s="119" t="str">
        <f>F127</f>
        <v>Winnaar wedstrijd #99</v>
      </c>
      <c r="J145" s="119" t="str">
        <f>I129</f>
        <v>Winnaar wedstrijd #102</v>
      </c>
      <c r="K145" s="119"/>
      <c r="L145" s="120"/>
    </row>
    <row r="146" spans="2:12" hidden="1" x14ac:dyDescent="0.25">
      <c r="B146" s="116"/>
      <c r="C146" s="117"/>
      <c r="D146" s="117"/>
      <c r="E146" s="118"/>
      <c r="F146" s="119" t="str">
        <f t="shared" ca="1" si="18"/>
        <v>Brazilië</v>
      </c>
      <c r="G146" s="119" t="str">
        <f t="shared" si="19"/>
        <v>Winnaar wedstrijd #76</v>
      </c>
      <c r="H146" s="119" t="str">
        <f t="shared" si="20"/>
        <v>Winnaar wedstrijd #91</v>
      </c>
      <c r="I146" s="119" t="str">
        <f>I126</f>
        <v>Winnaar wedstrijd #98</v>
      </c>
      <c r="J146" s="119"/>
      <c r="K146" s="119"/>
      <c r="L146" s="120"/>
    </row>
    <row r="147" spans="2:12" hidden="1" x14ac:dyDescent="0.25">
      <c r="B147" s="116"/>
      <c r="C147" s="117"/>
      <c r="D147" s="117"/>
      <c r="E147" s="118"/>
      <c r="F147" s="119" t="str">
        <f t="shared" ca="1" si="18"/>
        <v>Verenigde Staten</v>
      </c>
      <c r="G147" s="119" t="str">
        <f t="shared" si="19"/>
        <v>Winnaar wedstrijd #79</v>
      </c>
      <c r="H147" s="119" t="str">
        <f t="shared" si="20"/>
        <v>Winnaar wedstrijd #95</v>
      </c>
      <c r="I147" s="119" t="str">
        <f>I127</f>
        <v>Winnaar wedstrijd #110</v>
      </c>
      <c r="J147" s="119"/>
      <c r="K147" s="119"/>
      <c r="L147" s="120"/>
    </row>
    <row r="148" spans="2:12" hidden="1" x14ac:dyDescent="0.25">
      <c r="B148" s="116"/>
      <c r="C148" s="117"/>
      <c r="D148" s="117"/>
      <c r="E148" s="118"/>
      <c r="F148" s="119" t="str">
        <f t="shared" ca="1" si="18"/>
        <v>Duitsland</v>
      </c>
      <c r="G148" s="119" t="str">
        <f t="shared" si="19"/>
        <v>Winnaar wedstrijd #83</v>
      </c>
      <c r="H148" s="119" t="str">
        <f>I122</f>
        <v>Winnaar wedstrijd #90</v>
      </c>
      <c r="I148" s="119"/>
      <c r="J148" s="119"/>
      <c r="K148" s="119"/>
      <c r="L148" s="120"/>
    </row>
    <row r="149" spans="2:12" hidden="1" x14ac:dyDescent="0.25">
      <c r="B149" s="116"/>
      <c r="C149" s="117"/>
      <c r="D149" s="117"/>
      <c r="E149" s="118"/>
      <c r="F149" s="119" t="str">
        <f t="shared" ca="1" si="18"/>
        <v>Nederland</v>
      </c>
      <c r="G149" s="119" t="str">
        <f t="shared" si="19"/>
        <v>Winnaar wedstrijd #81</v>
      </c>
      <c r="H149" s="119" t="str">
        <f t="shared" ref="H149:H151" si="21">I123</f>
        <v>Winnaar wedstrijd #94</v>
      </c>
      <c r="I149" s="119"/>
      <c r="J149" s="119"/>
      <c r="K149" s="119"/>
      <c r="L149" s="120"/>
    </row>
    <row r="150" spans="2:12" hidden="1" x14ac:dyDescent="0.25">
      <c r="B150" s="116"/>
      <c r="C150" s="117"/>
      <c r="D150" s="117"/>
      <c r="E150" s="118"/>
      <c r="F150" s="119" t="str">
        <f t="shared" ca="1" si="18"/>
        <v>België</v>
      </c>
      <c r="G150" s="119" t="str">
        <f t="shared" si="19"/>
        <v>Winnaar wedstrijd #86</v>
      </c>
      <c r="H150" s="119" t="str">
        <f t="shared" si="21"/>
        <v>Winnaar wedstrijd #92</v>
      </c>
      <c r="I150" s="119"/>
      <c r="J150" s="119"/>
      <c r="K150" s="119"/>
      <c r="L150" s="120"/>
    </row>
    <row r="151" spans="2:12" hidden="1" x14ac:dyDescent="0.25">
      <c r="B151" s="116"/>
      <c r="C151" s="117"/>
      <c r="D151" s="117"/>
      <c r="E151" s="118"/>
      <c r="F151" s="119" t="str">
        <f t="shared" ca="1" si="18"/>
        <v>Spanje</v>
      </c>
      <c r="G151" s="119" t="str">
        <f t="shared" si="19"/>
        <v>Winnaar wedstrijd #85</v>
      </c>
      <c r="H151" s="119" t="str">
        <f t="shared" si="21"/>
        <v>Winnaar wedstrijd #96</v>
      </c>
      <c r="I151" s="119"/>
      <c r="J151" s="119"/>
      <c r="K151" s="119"/>
      <c r="L151" s="120"/>
    </row>
    <row r="152" spans="2:12" hidden="1" x14ac:dyDescent="0.25">
      <c r="B152" s="116"/>
      <c r="C152" s="117"/>
      <c r="D152" s="117"/>
      <c r="E152" s="118"/>
      <c r="F152" s="119" t="str">
        <f t="shared" ca="1" si="18"/>
        <v>Frankrijk</v>
      </c>
      <c r="G152" s="119" t="str">
        <f>I114</f>
        <v>Winnaar wedstrijd #77</v>
      </c>
      <c r="H152" s="119"/>
      <c r="I152" s="119"/>
      <c r="J152" s="119"/>
      <c r="K152" s="119"/>
      <c r="L152" s="120"/>
    </row>
    <row r="153" spans="2:12" hidden="1" x14ac:dyDescent="0.25">
      <c r="B153" s="116"/>
      <c r="C153" s="117"/>
      <c r="D153" s="117"/>
      <c r="E153" s="118"/>
      <c r="F153" s="119" t="str">
        <f t="shared" ca="1" si="18"/>
        <v>Argentinië</v>
      </c>
      <c r="G153" s="119" t="str">
        <f t="shared" ref="G153:G159" si="22">I115</f>
        <v>Winnaar wedstrijd #75</v>
      </c>
      <c r="H153" s="119"/>
      <c r="I153" s="119"/>
      <c r="J153" s="119"/>
      <c r="K153" s="119"/>
      <c r="L153" s="120"/>
    </row>
    <row r="154" spans="2:12" hidden="1" x14ac:dyDescent="0.25">
      <c r="B154" s="116"/>
      <c r="C154" s="117"/>
      <c r="D154" s="117"/>
      <c r="E154" s="118"/>
      <c r="F154" s="119" t="str">
        <f t="shared" ca="1" si="18"/>
        <v>Portugal</v>
      </c>
      <c r="G154" s="119" t="str">
        <f t="shared" si="22"/>
        <v>Winnaar wedstrijd #78</v>
      </c>
      <c r="H154" s="119"/>
      <c r="I154" s="119"/>
      <c r="J154" s="119"/>
      <c r="K154" s="119"/>
      <c r="L154" s="120"/>
    </row>
    <row r="155" spans="2:12" hidden="1" x14ac:dyDescent="0.25">
      <c r="B155" s="116"/>
      <c r="C155" s="117"/>
      <c r="D155" s="117"/>
      <c r="E155" s="118"/>
      <c r="F155" s="119" t="str">
        <f t="shared" ca="1" si="18"/>
        <v>Engeland</v>
      </c>
      <c r="G155" s="119" t="str">
        <f t="shared" si="22"/>
        <v>Winnaar wedstrijd #80</v>
      </c>
      <c r="H155" s="119"/>
      <c r="I155" s="119"/>
      <c r="J155" s="119"/>
      <c r="K155" s="119"/>
      <c r="L155" s="120"/>
    </row>
    <row r="156" spans="2:12" hidden="1" x14ac:dyDescent="0.25">
      <c r="B156" s="116"/>
      <c r="C156" s="117"/>
      <c r="D156" s="117"/>
      <c r="E156" s="118"/>
      <c r="F156" s="119" t="str">
        <f ca="1">F82</f>
        <v>Zuid-Korea</v>
      </c>
      <c r="G156" s="119" t="str">
        <f t="shared" si="22"/>
        <v>Winnaar wedstrijd #84</v>
      </c>
      <c r="H156" s="119"/>
      <c r="I156" s="119"/>
      <c r="J156" s="119"/>
      <c r="K156" s="119"/>
      <c r="L156" s="120"/>
    </row>
    <row r="157" spans="2:12" hidden="1" x14ac:dyDescent="0.25">
      <c r="B157" s="116"/>
      <c r="C157" s="117"/>
      <c r="D157" s="117"/>
      <c r="E157" s="118"/>
      <c r="F157" s="119" t="str">
        <f t="shared" ref="F157:F167" ca="1" si="23">F83</f>
        <v>Canada</v>
      </c>
      <c r="G157" s="119" t="str">
        <f t="shared" si="22"/>
        <v>Winnaar wedstrijd #82</v>
      </c>
      <c r="H157" s="119"/>
      <c r="I157" s="119"/>
      <c r="J157" s="119"/>
      <c r="K157" s="119"/>
      <c r="L157" s="120"/>
    </row>
    <row r="158" spans="2:12" hidden="1" x14ac:dyDescent="0.25">
      <c r="B158" s="116"/>
      <c r="C158" s="117"/>
      <c r="D158" s="117"/>
      <c r="E158" s="118"/>
      <c r="F158" s="119" t="str">
        <f t="shared" ca="1" si="23"/>
        <v>Marokko</v>
      </c>
      <c r="G158" s="119" t="str">
        <f t="shared" si="22"/>
        <v>Winnaar wedstrijd #88</v>
      </c>
      <c r="H158" s="119"/>
      <c r="I158" s="119"/>
      <c r="J158" s="119"/>
      <c r="K158" s="119"/>
      <c r="L158" s="120"/>
    </row>
    <row r="159" spans="2:12" hidden="1" x14ac:dyDescent="0.25">
      <c r="B159" s="116"/>
      <c r="C159" s="117"/>
      <c r="D159" s="117"/>
      <c r="E159" s="118"/>
      <c r="F159" s="119" t="str">
        <f t="shared" ca="1" si="23"/>
        <v>Turkije</v>
      </c>
      <c r="G159" s="119" t="str">
        <f t="shared" si="22"/>
        <v>Winnaar wedstrijd #87</v>
      </c>
      <c r="H159" s="119"/>
      <c r="I159" s="119"/>
      <c r="J159" s="119"/>
      <c r="K159" s="119"/>
      <c r="L159" s="120"/>
    </row>
    <row r="160" spans="2:12" hidden="1" x14ac:dyDescent="0.25">
      <c r="B160" s="116"/>
      <c r="C160" s="117"/>
      <c r="D160" s="117"/>
      <c r="E160" s="118"/>
      <c r="F160" s="119" t="str">
        <f t="shared" ca="1" si="23"/>
        <v>Ecuador</v>
      </c>
      <c r="G160" s="119"/>
      <c r="H160" s="119"/>
      <c r="I160" s="119"/>
      <c r="J160" s="119"/>
      <c r="K160" s="119"/>
      <c r="L160" s="120"/>
    </row>
    <row r="161" spans="2:12" hidden="1" x14ac:dyDescent="0.25">
      <c r="B161" s="116"/>
      <c r="C161" s="117"/>
      <c r="D161" s="117"/>
      <c r="E161" s="118"/>
      <c r="F161" s="119" t="str">
        <f t="shared" ca="1" si="23"/>
        <v>Japan</v>
      </c>
      <c r="G161" s="119"/>
      <c r="H161" s="119"/>
      <c r="I161" s="119"/>
      <c r="J161" s="119"/>
      <c r="K161" s="119"/>
      <c r="L161" s="120"/>
    </row>
    <row r="162" spans="2:12" hidden="1" x14ac:dyDescent="0.25">
      <c r="B162" s="116"/>
      <c r="C162" s="117"/>
      <c r="D162" s="117"/>
      <c r="E162" s="118"/>
      <c r="F162" s="119" t="str">
        <f t="shared" ca="1" si="23"/>
        <v>Iran</v>
      </c>
      <c r="G162" s="119"/>
      <c r="H162" s="119"/>
      <c r="I162" s="119"/>
      <c r="J162" s="119"/>
      <c r="K162" s="119"/>
      <c r="L162" s="120"/>
    </row>
    <row r="163" spans="2:12" hidden="1" x14ac:dyDescent="0.25">
      <c r="B163" s="116"/>
      <c r="C163" s="117"/>
      <c r="D163" s="117"/>
      <c r="E163" s="118"/>
      <c r="F163" s="119" t="str">
        <f t="shared" ca="1" si="23"/>
        <v>Uruguay</v>
      </c>
      <c r="G163" s="119"/>
      <c r="H163" s="119"/>
      <c r="I163" s="119"/>
      <c r="J163" s="119"/>
      <c r="K163" s="119"/>
      <c r="L163" s="120"/>
    </row>
    <row r="164" spans="2:12" hidden="1" x14ac:dyDescent="0.25">
      <c r="B164" s="116"/>
      <c r="C164" s="117"/>
      <c r="D164" s="117"/>
      <c r="E164" s="118"/>
      <c r="F164" s="119" t="str">
        <f t="shared" ca="1" si="23"/>
        <v>Senegal</v>
      </c>
      <c r="G164" s="119"/>
      <c r="H164" s="119"/>
      <c r="I164" s="119"/>
      <c r="J164" s="119"/>
      <c r="K164" s="119"/>
      <c r="L164" s="120"/>
    </row>
    <row r="165" spans="2:12" hidden="1" x14ac:dyDescent="0.25">
      <c r="B165" s="116"/>
      <c r="C165" s="117"/>
      <c r="D165" s="117"/>
      <c r="E165" s="118"/>
      <c r="F165" s="119" t="str">
        <f t="shared" ca="1" si="23"/>
        <v>Oostenrijk</v>
      </c>
      <c r="G165" s="119"/>
      <c r="H165" s="119"/>
      <c r="I165" s="119"/>
      <c r="J165" s="119"/>
      <c r="K165" s="119"/>
      <c r="L165" s="120"/>
    </row>
    <row r="166" spans="2:12" hidden="1" x14ac:dyDescent="0.25">
      <c r="B166" s="116"/>
      <c r="C166" s="117"/>
      <c r="D166" s="117"/>
      <c r="E166" s="118"/>
      <c r="F166" s="119" t="str">
        <f t="shared" ca="1" si="23"/>
        <v>Colombia</v>
      </c>
      <c r="G166" s="119"/>
      <c r="H166" s="119"/>
      <c r="I166" s="119"/>
      <c r="J166" s="119"/>
      <c r="K166" s="119"/>
      <c r="L166" s="120"/>
    </row>
    <row r="167" spans="2:12" hidden="1" x14ac:dyDescent="0.25">
      <c r="B167" s="116"/>
      <c r="C167" s="117"/>
      <c r="D167" s="117"/>
      <c r="E167" s="118"/>
      <c r="F167" s="119" t="str">
        <f t="shared" ca="1" si="23"/>
        <v>Kroatië</v>
      </c>
      <c r="G167" s="119"/>
      <c r="H167" s="119"/>
      <c r="I167" s="119"/>
      <c r="J167" s="119"/>
      <c r="K167" s="119"/>
      <c r="L167" s="120"/>
    </row>
    <row r="168" spans="2:12" hidden="1" x14ac:dyDescent="0.25">
      <c r="B168" s="116"/>
      <c r="C168" s="117"/>
      <c r="D168" s="117"/>
      <c r="E168" s="118"/>
      <c r="F168" s="119" t="str">
        <f ca="1">IF(I82&lt;&gt;"",I82,"Eliminated")</f>
        <v>Eliminated</v>
      </c>
      <c r="G168" s="119"/>
      <c r="H168" s="119"/>
      <c r="I168" s="119"/>
      <c r="J168" s="119"/>
      <c r="K168" s="119"/>
      <c r="L168" s="120"/>
    </row>
    <row r="169" spans="2:12" hidden="1" x14ac:dyDescent="0.25">
      <c r="B169" s="116"/>
      <c r="C169" s="117"/>
      <c r="D169" s="117"/>
      <c r="E169" s="118"/>
      <c r="F169" s="119" t="str">
        <f t="shared" ref="F169:F179" ca="1" si="24">IF(I83&lt;&gt;"",I83,"Eliminated")</f>
        <v>Eliminated</v>
      </c>
      <c r="G169" s="119"/>
      <c r="H169" s="119"/>
      <c r="I169" s="119"/>
      <c r="J169" s="119"/>
      <c r="K169" s="119"/>
      <c r="L169" s="120"/>
    </row>
    <row r="170" spans="2:12" hidden="1" x14ac:dyDescent="0.25">
      <c r="B170" s="116"/>
      <c r="C170" s="117"/>
      <c r="D170" s="117"/>
      <c r="E170" s="118"/>
      <c r="F170" s="119" t="str">
        <f t="shared" ca="1" si="24"/>
        <v>Schotland</v>
      </c>
      <c r="G170" s="119"/>
      <c r="H170" s="119"/>
      <c r="I170" s="119"/>
      <c r="J170" s="119"/>
      <c r="K170" s="119"/>
      <c r="L170" s="120"/>
    </row>
    <row r="171" spans="2:12" hidden="1" x14ac:dyDescent="0.25">
      <c r="B171" s="116"/>
      <c r="C171" s="117"/>
      <c r="D171" s="117"/>
      <c r="E171" s="118"/>
      <c r="F171" s="119" t="str">
        <f t="shared" ca="1" si="24"/>
        <v>Australië</v>
      </c>
      <c r="G171" s="119"/>
      <c r="H171" s="119"/>
      <c r="I171" s="119"/>
      <c r="J171" s="119"/>
      <c r="K171" s="119"/>
      <c r="L171" s="120"/>
    </row>
    <row r="172" spans="2:12" hidden="1" x14ac:dyDescent="0.25">
      <c r="B172" s="116"/>
      <c r="C172" s="117"/>
      <c r="D172" s="117"/>
      <c r="E172" s="118"/>
      <c r="F172" s="119" t="str">
        <f t="shared" ca="1" si="24"/>
        <v>Ivoorkust</v>
      </c>
      <c r="G172" s="119"/>
      <c r="H172" s="119"/>
      <c r="I172" s="119"/>
      <c r="J172" s="119"/>
      <c r="K172" s="119"/>
      <c r="L172" s="120"/>
    </row>
    <row r="173" spans="2:12" hidden="1" x14ac:dyDescent="0.25">
      <c r="B173" s="116"/>
      <c r="C173" s="117"/>
      <c r="D173" s="117"/>
      <c r="E173" s="118"/>
      <c r="F173" s="119" t="str">
        <f t="shared" ca="1" si="24"/>
        <v>Zweden</v>
      </c>
      <c r="G173" s="119"/>
      <c r="H173" s="119"/>
      <c r="I173" s="119"/>
      <c r="J173" s="119"/>
      <c r="K173" s="119"/>
      <c r="L173" s="120"/>
    </row>
    <row r="174" spans="2:12" hidden="1" x14ac:dyDescent="0.25">
      <c r="B174" s="116"/>
      <c r="C174" s="117"/>
      <c r="D174" s="117"/>
      <c r="E174" s="118"/>
      <c r="F174" s="119" t="str">
        <f t="shared" ca="1" si="24"/>
        <v>Egypte</v>
      </c>
      <c r="G174" s="119"/>
      <c r="H174" s="119"/>
      <c r="I174" s="119"/>
      <c r="J174" s="119"/>
      <c r="K174" s="119"/>
      <c r="L174" s="120"/>
    </row>
    <row r="175" spans="2:12" hidden="1" x14ac:dyDescent="0.25">
      <c r="B175" s="116"/>
      <c r="C175" s="117"/>
      <c r="D175" s="117"/>
      <c r="E175" s="118"/>
      <c r="F175" s="119" t="str">
        <f t="shared" ca="1" si="24"/>
        <v>Eliminated</v>
      </c>
      <c r="G175" s="119"/>
      <c r="H175" s="119"/>
      <c r="I175" s="119"/>
      <c r="J175" s="119"/>
      <c r="K175" s="119"/>
      <c r="L175" s="120"/>
    </row>
    <row r="176" spans="2:12" hidden="1" x14ac:dyDescent="0.25">
      <c r="B176" s="116"/>
      <c r="C176" s="117"/>
      <c r="D176" s="117"/>
      <c r="E176" s="118"/>
      <c r="F176" s="119" t="str">
        <f t="shared" ca="1" si="24"/>
        <v>Noorwegen</v>
      </c>
      <c r="G176" s="119"/>
      <c r="H176" s="119"/>
      <c r="I176" s="119"/>
      <c r="J176" s="119"/>
      <c r="K176" s="119"/>
      <c r="L176" s="120"/>
    </row>
    <row r="177" spans="2:13" hidden="1" x14ac:dyDescent="0.25">
      <c r="B177" s="116"/>
      <c r="C177" s="117"/>
      <c r="D177" s="117"/>
      <c r="E177" s="118"/>
      <c r="F177" s="119" t="str">
        <f t="shared" ca="1" si="24"/>
        <v>Algerije</v>
      </c>
      <c r="G177" s="119"/>
      <c r="H177" s="119"/>
      <c r="I177" s="119"/>
      <c r="J177" s="119"/>
      <c r="K177" s="119"/>
      <c r="L177" s="120"/>
    </row>
    <row r="178" spans="2:13" hidden="1" x14ac:dyDescent="0.25">
      <c r="B178" s="116"/>
      <c r="C178" s="117"/>
      <c r="D178" s="117"/>
      <c r="E178" s="118"/>
      <c r="F178" s="119" t="str">
        <f t="shared" ca="1" si="24"/>
        <v>Eliminated</v>
      </c>
      <c r="G178" s="119"/>
      <c r="H178" s="119"/>
      <c r="I178" s="119"/>
      <c r="J178" s="119"/>
      <c r="K178" s="119"/>
      <c r="L178" s="120"/>
    </row>
    <row r="179" spans="2:13" hidden="1" x14ac:dyDescent="0.25">
      <c r="B179" s="116"/>
      <c r="C179" s="117"/>
      <c r="D179" s="117"/>
      <c r="E179" s="118"/>
      <c r="F179" s="119" t="str">
        <f t="shared" ca="1" si="24"/>
        <v>Panama</v>
      </c>
      <c r="G179" s="119"/>
      <c r="H179" s="119"/>
      <c r="I179" s="119"/>
      <c r="J179" s="119"/>
      <c r="K179" s="119"/>
      <c r="L179" s="120"/>
    </row>
    <row r="180" spans="2:13" hidden="1" x14ac:dyDescent="0.25">
      <c r="B180" s="116"/>
      <c r="C180" s="117"/>
      <c r="D180" s="117"/>
      <c r="E180" s="118"/>
      <c r="F180" s="121"/>
      <c r="G180" s="119"/>
      <c r="H180" s="119"/>
      <c r="I180" s="122"/>
      <c r="J180" s="119"/>
      <c r="K180" s="119"/>
      <c r="L180" s="120"/>
    </row>
    <row r="181" spans="2:13" ht="15.75" thickBot="1" x14ac:dyDescent="0.3">
      <c r="B181" s="123"/>
      <c r="C181" s="124"/>
      <c r="D181" s="124"/>
      <c r="E181" s="125"/>
      <c r="F181" s="126"/>
      <c r="G181" s="127"/>
      <c r="H181" s="127"/>
      <c r="I181" s="128"/>
      <c r="J181" s="127"/>
      <c r="K181" s="127"/>
      <c r="L181" s="129"/>
      <c r="M181" s="130"/>
    </row>
    <row r="182" spans="2:13" s="130" customFormat="1" ht="14.45" customHeight="1" x14ac:dyDescent="0.25">
      <c r="B182" s="131" t="s">
        <v>101</v>
      </c>
      <c r="C182" s="132"/>
      <c r="D182" s="132"/>
      <c r="E182" s="133"/>
      <c r="F182" s="134"/>
      <c r="I182" s="135"/>
    </row>
    <row r="183" spans="2:13" s="130" customFormat="1" x14ac:dyDescent="0.25">
      <c r="B183" s="136" t="s">
        <v>13</v>
      </c>
      <c r="C183" s="137"/>
      <c r="D183" s="137"/>
      <c r="E183" s="137"/>
      <c r="F183" s="137"/>
      <c r="G183" s="137"/>
      <c r="H183" s="137"/>
      <c r="I183" s="137"/>
      <c r="J183" s="137"/>
      <c r="K183" s="137"/>
    </row>
    <row r="184" spans="2:13" s="130" customFormat="1" ht="14.45" customHeight="1" x14ac:dyDescent="0.25">
      <c r="B184" s="138" t="s">
        <v>18</v>
      </c>
      <c r="C184" s="137" t="s">
        <v>47</v>
      </c>
      <c r="D184" s="137"/>
      <c r="E184" s="137"/>
      <c r="F184" s="137"/>
      <c r="G184" s="137"/>
      <c r="H184" s="137"/>
      <c r="I184" s="137"/>
      <c r="J184" s="137"/>
      <c r="K184" s="137"/>
    </row>
    <row r="185" spans="2:13" s="130" customFormat="1" x14ac:dyDescent="0.25">
      <c r="B185" s="138" t="s">
        <v>18</v>
      </c>
      <c r="C185" s="137" t="s">
        <v>16</v>
      </c>
      <c r="D185" s="137"/>
      <c r="E185" s="137"/>
      <c r="F185" s="137"/>
      <c r="G185" s="137"/>
      <c r="H185" s="137"/>
      <c r="I185" s="137"/>
      <c r="J185" s="137"/>
      <c r="K185" s="137"/>
    </row>
    <row r="186" spans="2:13" s="130" customFormat="1" x14ac:dyDescent="0.25">
      <c r="B186" s="138" t="s">
        <v>18</v>
      </c>
      <c r="C186" s="137" t="s">
        <v>100</v>
      </c>
      <c r="D186" s="137"/>
      <c r="E186" s="137"/>
      <c r="F186" s="137"/>
      <c r="G186" s="137"/>
      <c r="H186" s="137"/>
      <c r="I186" s="137"/>
      <c r="J186" s="137"/>
      <c r="K186" s="137"/>
    </row>
    <row r="187" spans="2:13" s="130" customFormat="1" x14ac:dyDescent="0.25">
      <c r="B187" s="137"/>
      <c r="C187" s="139"/>
      <c r="D187" s="137"/>
      <c r="E187" s="137"/>
      <c r="F187" s="137"/>
      <c r="G187" s="137"/>
      <c r="H187" s="137"/>
      <c r="I187" s="137"/>
      <c r="J187" s="137"/>
      <c r="K187" s="137"/>
    </row>
    <row r="188" spans="2:13" s="130" customFormat="1" ht="14.45" customHeight="1" x14ac:dyDescent="0.25">
      <c r="B188" s="137"/>
      <c r="C188" s="140"/>
      <c r="D188" s="137"/>
      <c r="E188" s="137"/>
      <c r="F188" s="137"/>
      <c r="G188" s="137"/>
      <c r="H188" s="137"/>
      <c r="I188" s="137"/>
      <c r="J188" s="137"/>
      <c r="K188" s="137"/>
    </row>
    <row r="189" spans="2:13" s="130" customFormat="1" x14ac:dyDescent="0.25">
      <c r="B189" s="138" t="s">
        <v>18</v>
      </c>
      <c r="C189" s="139" t="s">
        <v>49</v>
      </c>
      <c r="D189" s="132"/>
      <c r="E189" s="133"/>
      <c r="F189" s="134"/>
      <c r="I189" s="135"/>
    </row>
    <row r="190" spans="2:13" s="130" customFormat="1" x14ac:dyDescent="0.25">
      <c r="B190" s="138" t="s">
        <v>18</v>
      </c>
      <c r="C190" s="172" t="s">
        <v>14</v>
      </c>
      <c r="D190" s="172"/>
      <c r="E190" s="172"/>
      <c r="F190" s="172"/>
      <c r="G190" s="172"/>
      <c r="H190" s="172"/>
      <c r="I190" s="172"/>
      <c r="J190" s="172"/>
      <c r="K190" s="172"/>
    </row>
    <row r="191" spans="2:13" s="130" customFormat="1" x14ac:dyDescent="0.25">
      <c r="C191" s="172"/>
      <c r="D191" s="172"/>
      <c r="E191" s="172"/>
      <c r="F191" s="172"/>
      <c r="G191" s="172"/>
      <c r="H191" s="172"/>
      <c r="I191" s="172"/>
      <c r="J191" s="172"/>
      <c r="K191" s="172"/>
    </row>
    <row r="192" spans="2:13" s="130" customFormat="1" x14ac:dyDescent="0.25">
      <c r="B192" s="138" t="s">
        <v>18</v>
      </c>
      <c r="C192" s="172" t="s">
        <v>15</v>
      </c>
      <c r="D192" s="172"/>
      <c r="E192" s="172"/>
      <c r="F192" s="172"/>
      <c r="G192" s="172"/>
      <c r="H192" s="172"/>
      <c r="I192" s="172"/>
      <c r="J192" s="172"/>
      <c r="K192" s="172"/>
    </row>
    <row r="193" spans="2:12" s="130" customFormat="1" ht="14.45" customHeight="1" x14ac:dyDescent="0.25">
      <c r="C193" s="172"/>
      <c r="D193" s="172"/>
      <c r="E193" s="172"/>
      <c r="F193" s="172"/>
      <c r="G193" s="172"/>
      <c r="H193" s="172"/>
      <c r="I193" s="172"/>
      <c r="J193" s="172"/>
      <c r="K193" s="172"/>
    </row>
    <row r="194" spans="2:12" s="130" customFormat="1" ht="14.45" customHeight="1" x14ac:dyDescent="0.25">
      <c r="B194" s="138" t="s">
        <v>18</v>
      </c>
      <c r="C194" s="172" t="s">
        <v>48</v>
      </c>
      <c r="D194" s="172"/>
      <c r="E194" s="172"/>
      <c r="F194" s="172"/>
      <c r="G194" s="172"/>
      <c r="H194" s="172"/>
      <c r="I194" s="172"/>
      <c r="J194" s="172"/>
      <c r="K194" s="172"/>
    </row>
    <row r="195" spans="2:12" s="130" customFormat="1" ht="14.45" customHeight="1" x14ac:dyDescent="0.25">
      <c r="C195" s="172"/>
      <c r="D195" s="172"/>
      <c r="E195" s="172"/>
      <c r="F195" s="172"/>
      <c r="G195" s="172"/>
      <c r="H195" s="172"/>
      <c r="I195" s="172"/>
      <c r="J195" s="172"/>
      <c r="K195" s="172"/>
    </row>
    <row r="196" spans="2:12" s="130" customFormat="1" x14ac:dyDescent="0.25">
      <c r="C196" s="132"/>
      <c r="D196" s="132"/>
      <c r="E196" s="133"/>
      <c r="F196" s="134"/>
      <c r="I196" s="135"/>
    </row>
    <row r="197" spans="2:12" s="130" customFormat="1" ht="14.1" customHeight="1" x14ac:dyDescent="0.25">
      <c r="B197" s="138" t="s">
        <v>18</v>
      </c>
      <c r="C197" s="171" t="s">
        <v>17</v>
      </c>
      <c r="D197" s="171"/>
      <c r="E197" s="171"/>
      <c r="F197" s="171"/>
      <c r="G197" s="171"/>
      <c r="H197" s="171"/>
      <c r="I197" s="171"/>
      <c r="J197" s="171"/>
      <c r="K197" s="171"/>
      <c r="L197" s="171"/>
    </row>
    <row r="198" spans="2:12" s="130" customFormat="1" x14ac:dyDescent="0.25">
      <c r="B198" s="137"/>
      <c r="C198" s="171"/>
      <c r="D198" s="171"/>
      <c r="E198" s="171"/>
      <c r="F198" s="171"/>
      <c r="G198" s="171"/>
      <c r="H198" s="171"/>
      <c r="I198" s="171"/>
      <c r="J198" s="171"/>
      <c r="K198" s="171"/>
      <c r="L198" s="171"/>
    </row>
    <row r="199" spans="2:12" s="130" customFormat="1" ht="14.45" customHeight="1" x14ac:dyDescent="0.25">
      <c r="C199" s="132"/>
      <c r="D199" s="132"/>
      <c r="E199" s="133"/>
      <c r="F199" s="134"/>
      <c r="I199" s="135"/>
      <c r="L199" s="137"/>
    </row>
    <row r="200" spans="2:12" x14ac:dyDescent="0.25">
      <c r="L200" s="145"/>
    </row>
    <row r="201" spans="2:12" ht="15" customHeight="1" x14ac:dyDescent="0.25">
      <c r="L201" s="145"/>
    </row>
    <row r="202" spans="2:12" x14ac:dyDescent="0.25">
      <c r="L202" s="145"/>
    </row>
    <row r="203" spans="2:12" ht="15" customHeight="1" x14ac:dyDescent="0.25"/>
    <row r="205" spans="2:12" ht="14.45" customHeight="1" x14ac:dyDescent="0.25"/>
  </sheetData>
  <sheetProtection algorithmName="SHA-512" hashValue="Kib8BKxLUb7he+ZvP8AmK8eU/ztRjdjpjxOOmtbXj1k5iSrEGYUv+3Uw7qg2qi6MV0YA6hmxTg81VhDniXVGkw==" saltValue="MZppfKxGUXHW39b/fbve1A==" spinCount="100000" sheet="1" formatCells="0" formatColumns="0" formatRows="0" insertColumns="0" insertRows="0" insertHyperlinks="0" deleteColumns="0" deleteRows="0" sort="0" autoFilter="0" pivotTables="0"/>
  <mergeCells count="50">
    <mergeCell ref="N38:N41"/>
    <mergeCell ref="G91:H91"/>
    <mergeCell ref="N30:N33"/>
    <mergeCell ref="N34:N37"/>
    <mergeCell ref="N6:N9"/>
    <mergeCell ref="N10:N13"/>
    <mergeCell ref="N14:N17"/>
    <mergeCell ref="N18:N21"/>
    <mergeCell ref="N22:N25"/>
    <mergeCell ref="N26:N29"/>
    <mergeCell ref="C92:E92"/>
    <mergeCell ref="C93:E93"/>
    <mergeCell ref="N42:N45"/>
    <mergeCell ref="N46:N49"/>
    <mergeCell ref="N50:N53"/>
    <mergeCell ref="C87:E87"/>
    <mergeCell ref="C88:E88"/>
    <mergeCell ref="C89:E89"/>
    <mergeCell ref="C90:E90"/>
    <mergeCell ref="C91:E91"/>
    <mergeCell ref="B1:L2"/>
    <mergeCell ref="G84:H84"/>
    <mergeCell ref="G82:H82"/>
    <mergeCell ref="G83:H83"/>
    <mergeCell ref="C82:E82"/>
    <mergeCell ref="C83:E83"/>
    <mergeCell ref="C84:E84"/>
    <mergeCell ref="G132:I132"/>
    <mergeCell ref="G87:H87"/>
    <mergeCell ref="B4:L4"/>
    <mergeCell ref="B79:L79"/>
    <mergeCell ref="G97:H97"/>
    <mergeCell ref="J97:K97"/>
    <mergeCell ref="G89:H89"/>
    <mergeCell ref="G85:H85"/>
    <mergeCell ref="G86:H86"/>
    <mergeCell ref="G90:H90"/>
    <mergeCell ref="G131:I131"/>
    <mergeCell ref="G92:H92"/>
    <mergeCell ref="G88:H88"/>
    <mergeCell ref="G93:H93"/>
    <mergeCell ref="C85:E85"/>
    <mergeCell ref="C86:E86"/>
    <mergeCell ref="G133:I133"/>
    <mergeCell ref="G140:I140"/>
    <mergeCell ref="C197:L198"/>
    <mergeCell ref="C194:K195"/>
    <mergeCell ref="C190:K191"/>
    <mergeCell ref="C192:K193"/>
    <mergeCell ref="G141:I141"/>
  </mergeCells>
  <conditionalFormatting sqref="F6:F77">
    <cfRule type="expression" dxfId="15" priority="2551">
      <formula>$G6&lt;$H6</formula>
    </cfRule>
    <cfRule type="expression" dxfId="14" priority="2552">
      <formula>$G6&gt;$H6</formula>
    </cfRule>
  </conditionalFormatting>
  <conditionalFormatting sqref="F98:F129">
    <cfRule type="expression" dxfId="13" priority="3622">
      <formula>$J98&gt;$K98</formula>
    </cfRule>
    <cfRule type="expression" dxfId="12" priority="3623">
      <formula>$J98&lt;$K98</formula>
    </cfRule>
    <cfRule type="expression" dxfId="11" priority="3624">
      <formula>$G98&lt;$H98</formula>
    </cfRule>
    <cfRule type="expression" dxfId="10" priority="3625">
      <formula>$G98&gt;$H98</formula>
    </cfRule>
  </conditionalFormatting>
  <conditionalFormatting sqref="F131:I133">
    <cfRule type="expression" dxfId="9" priority="130">
      <formula>$A$136=1</formula>
    </cfRule>
  </conditionalFormatting>
  <conditionalFormatting sqref="G6:H77">
    <cfRule type="expression" dxfId="8" priority="2553">
      <formula>ISTEXT(G6)</formula>
    </cfRule>
  </conditionalFormatting>
  <conditionalFormatting sqref="G98:H129">
    <cfRule type="expression" dxfId="7" priority="2">
      <formula>ISTEXT(G98)</formula>
    </cfRule>
  </conditionalFormatting>
  <conditionalFormatting sqref="I6:I77">
    <cfRule type="expression" dxfId="6" priority="2549">
      <formula>$G6&gt;$H6</formula>
    </cfRule>
    <cfRule type="expression" dxfId="5" priority="2550">
      <formula>$G6&lt;$H6</formula>
    </cfRule>
  </conditionalFormatting>
  <conditionalFormatting sqref="I98:I129">
    <cfRule type="expression" dxfId="4" priority="3626">
      <formula>$J98&lt;$K98</formula>
    </cfRule>
    <cfRule type="expression" dxfId="3" priority="3627">
      <formula>$J98&gt;$K98</formula>
    </cfRule>
    <cfRule type="expression" dxfId="2" priority="3628">
      <formula>$G98&gt;$H98</formula>
    </cfRule>
    <cfRule type="expression" dxfId="1" priority="3629">
      <formula>$G98&lt;$H98</formula>
    </cfRule>
  </conditionalFormatting>
  <conditionalFormatting sqref="J98:K129">
    <cfRule type="expression" dxfId="0" priority="1">
      <formula>ISTEXT(J98)</formula>
    </cfRule>
  </conditionalFormatting>
  <pageMargins left="0.2" right="0.2" top="0.25" bottom="0.25" header="0.3" footer="0.3"/>
  <pageSetup scale="40" orientation="landscape" r:id="rId1"/>
  <headerFooter>
    <oddFooter xml:space="preserve">&amp;R
&amp;"-,Italic"&amp;10(c) 2022 | journalSHEET.com&amp;"-,Regular"&amp;11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4"/>
  <dimension ref="B1:H14"/>
  <sheetViews>
    <sheetView showGridLines="0" workbookViewId="0">
      <pane ySplit="4" topLeftCell="A5" activePane="bottomLeft" state="frozen"/>
      <selection pane="bottomLeft" activeCell="E13" sqref="E13"/>
    </sheetView>
  </sheetViews>
  <sheetFormatPr defaultRowHeight="15" x14ac:dyDescent="0.25"/>
  <cols>
    <col min="1" max="1" width="1.5703125" style="149" customWidth="1"/>
    <col min="2" max="2" width="2.140625" style="149" customWidth="1"/>
    <col min="3" max="3" width="13.140625" style="149" customWidth="1"/>
    <col min="4" max="4" width="2.42578125" style="149" customWidth="1"/>
    <col min="5" max="5" width="30.28515625" style="149" customWidth="1"/>
    <col min="6" max="6" width="8.7109375" style="149" customWidth="1"/>
    <col min="7" max="7" width="9.140625" style="149"/>
    <col min="8" max="8" width="76.85546875" style="149" customWidth="1"/>
    <col min="9" max="9" width="1" style="149" customWidth="1"/>
    <col min="10" max="16384" width="9.140625" style="149"/>
  </cols>
  <sheetData>
    <row r="1" spans="2:8" s="130" customFormat="1" ht="5.0999999999999996" customHeight="1" x14ac:dyDescent="0.25"/>
    <row r="2" spans="2:8" s="130" customFormat="1" ht="5.0999999999999996" customHeight="1" x14ac:dyDescent="0.25"/>
    <row r="3" spans="2:8" s="130" customFormat="1" ht="30" customHeight="1" x14ac:dyDescent="0.25">
      <c r="B3" s="148" t="s">
        <v>50</v>
      </c>
    </row>
    <row r="4" spans="2:8" ht="5.0999999999999996" customHeight="1" x14ac:dyDescent="0.25"/>
    <row r="5" spans="2:8" ht="5.0999999999999996" customHeight="1" x14ac:dyDescent="0.25">
      <c r="H5" s="136"/>
    </row>
    <row r="6" spans="2:8" ht="28.5" x14ac:dyDescent="0.45">
      <c r="C6" s="160" t="s">
        <v>307</v>
      </c>
      <c r="E6" s="151"/>
      <c r="F6" s="151"/>
      <c r="G6" s="161" t="s">
        <v>154</v>
      </c>
      <c r="H6" s="162"/>
    </row>
    <row r="7" spans="2:8" ht="15" customHeight="1" x14ac:dyDescent="0.25">
      <c r="E7" s="151"/>
      <c r="F7" s="151"/>
      <c r="G7" s="161"/>
      <c r="H7" s="162"/>
    </row>
    <row r="8" spans="2:8" ht="15" customHeight="1" x14ac:dyDescent="0.25">
      <c r="C8" s="149" t="s">
        <v>51</v>
      </c>
      <c r="D8" s="149" t="s">
        <v>52</v>
      </c>
      <c r="E8" s="149" t="s">
        <v>153</v>
      </c>
      <c r="G8" s="161"/>
      <c r="H8" s="161"/>
    </row>
    <row r="9" spans="2:8" ht="15" customHeight="1" x14ac:dyDescent="0.25">
      <c r="C9" s="149" t="s">
        <v>53</v>
      </c>
      <c r="D9" s="149" t="s">
        <v>52</v>
      </c>
      <c r="E9" s="163">
        <v>7.5</v>
      </c>
      <c r="G9" s="161"/>
      <c r="H9" s="161"/>
    </row>
    <row r="10" spans="2:8" ht="15" customHeight="1" x14ac:dyDescent="0.25">
      <c r="C10" s="149" t="s">
        <v>54</v>
      </c>
      <c r="D10" s="149" t="s">
        <v>52</v>
      </c>
      <c r="E10" s="149" t="s">
        <v>55</v>
      </c>
      <c r="G10" s="161"/>
      <c r="H10" s="161"/>
    </row>
    <row r="11" spans="2:8" ht="15" customHeight="1" x14ac:dyDescent="0.25">
      <c r="C11" s="149" t="s">
        <v>56</v>
      </c>
      <c r="D11" s="149" t="s">
        <v>52</v>
      </c>
      <c r="E11" s="149" t="s">
        <v>57</v>
      </c>
      <c r="G11" s="161"/>
      <c r="H11" s="161"/>
    </row>
    <row r="12" spans="2:8" ht="15" customHeight="1" x14ac:dyDescent="0.25">
      <c r="C12" s="149" t="s">
        <v>58</v>
      </c>
      <c r="D12" s="149" t="s">
        <v>52</v>
      </c>
      <c r="E12" s="164" t="s">
        <v>59</v>
      </c>
      <c r="G12" s="193" t="s">
        <v>61</v>
      </c>
      <c r="H12" s="193"/>
    </row>
    <row r="13" spans="2:8" ht="15" customHeight="1" x14ac:dyDescent="0.25">
      <c r="C13" s="149" t="s">
        <v>60</v>
      </c>
      <c r="D13" s="149" t="s">
        <v>52</v>
      </c>
      <c r="E13" s="161" t="s">
        <v>102</v>
      </c>
      <c r="G13" s="194" t="s">
        <v>62</v>
      </c>
      <c r="H13" s="194"/>
    </row>
    <row r="14" spans="2:8" ht="15" customHeight="1" x14ac:dyDescent="0.25">
      <c r="H14" s="136"/>
    </row>
  </sheetData>
  <sheetProtection algorithmName="SHA-512" hashValue="Y22VKRpCAN8INaYi/d3TmzfhSqy7rxXiLdCBZdcfbOf44OvB/dbtS3LX+PLxz1JEZnfelACLtGDEUuh4+1NISQ==" saltValue="yKhBTn1tv4U/kxgkH3/vng==" spinCount="100000" sheet="1" formatCells="0" formatColumns="0" formatRows="0" insertColumns="0" insertRows="0" insertHyperlinks="0" deleteColumns="0" deleteRows="0" sort="0" autoFilter="0" pivotTables="0"/>
  <mergeCells count="2">
    <mergeCell ref="G12:H12"/>
    <mergeCell ref="G13:H13"/>
  </mergeCells>
  <hyperlinks>
    <hyperlink ref="E11" r:id="rId1" xr:uid="{00000000-0004-0000-0B00-000000000000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8</vt:i4>
      </vt:variant>
    </vt:vector>
  </HeadingPairs>
  <TitlesOfParts>
    <vt:vector size="12" baseType="lpstr">
      <vt:lpstr>Landen</vt:lpstr>
      <vt:lpstr>Data</vt:lpstr>
      <vt:lpstr>Voorspelling</vt:lpstr>
      <vt:lpstr>Test</vt:lpstr>
      <vt:lpstr>Landen!Afdrukbereik</vt:lpstr>
      <vt:lpstr>Voorspelling!Afdrukbereik</vt:lpstr>
      <vt:lpstr>Voorspelling!Afdruktitels</vt:lpstr>
      <vt:lpstr>Champ</vt:lpstr>
      <vt:lpstr>KOTeam3</vt:lpstr>
      <vt:lpstr>KOTeams</vt:lpstr>
      <vt:lpstr>Qualified</vt:lpstr>
      <vt:lpstr>RunnerUp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Tjarks, Jeroen</cp:lastModifiedBy>
  <dcterms:created xsi:type="dcterms:W3CDTF">2026-04-09T09:01:25Z</dcterms:created>
  <dcterms:modified xsi:type="dcterms:W3CDTF">2026-04-29T10:49:24Z</dcterms:modified>
</cp:coreProperties>
</file>